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10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8F73"/>
      </patternFill>
    </fill>
    <fill>
      <patternFill patternType="solid">
        <fgColor rgb="FFFF7A73"/>
      </patternFill>
    </fill>
    <fill>
      <patternFill patternType="solid">
        <fgColor rgb="FFFF0000"/>
      </patternFill>
    </fill>
    <fill>
      <patternFill patternType="solid">
        <fgColor rgb="FFFF9473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FF9173"/>
      </patternFill>
    </fill>
    <fill>
      <patternFill patternType="solid">
        <fgColor rgb="FFFFE5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B7FF73"/>
      </patternFill>
    </fill>
    <fill>
      <patternFill patternType="solid">
        <fgColor rgb="FFE8FF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FFFA73"/>
      </patternFill>
    </fill>
    <fill>
      <patternFill patternType="solid">
        <fgColor rgb="FFFFDC73"/>
      </patternFill>
    </fill>
    <fill>
      <patternFill patternType="solid">
        <fgColor rgb="FFFF9D73"/>
      </patternFill>
    </fill>
    <fill>
      <patternFill patternType="solid">
        <fgColor rgb="FF94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ADFF73"/>
      </patternFill>
    </fill>
    <fill>
      <patternFill patternType="solid">
        <fgColor rgb="FFFFE1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C0FF73"/>
      </patternFill>
    </fill>
    <fill>
      <patternFill patternType="solid">
        <fgColor rgb="FFFF9B73"/>
      </patternFill>
    </fill>
    <fill>
      <patternFill patternType="solid">
        <fgColor rgb="FFFFFD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73FF96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7CFF73"/>
      </patternFill>
    </fill>
    <fill>
      <patternFill patternType="solid">
        <fgColor rgb="FFFF9F73"/>
      </patternFill>
    </fill>
    <fill>
      <patternFill patternType="solid">
        <fgColor rgb="FFFFDA73"/>
      </patternFill>
    </fill>
    <fill>
      <patternFill patternType="solid">
        <fgColor rgb="FFFF8A73"/>
      </patternFill>
    </fill>
    <fill>
      <patternFill patternType="solid">
        <fgColor rgb="FFFFF373"/>
      </patternFill>
    </fill>
    <fill>
      <patternFill patternType="solid">
        <fgColor rgb="FFFFB773"/>
      </patternFill>
    </fill>
    <fill>
      <patternFill patternType="solid">
        <fgColor rgb="FFBBFF73"/>
      </patternFill>
    </fill>
    <fill>
      <patternFill patternType="solid">
        <fgColor rgb="FFD0FF73"/>
      </patternFill>
    </fill>
    <fill>
      <patternFill patternType="solid">
        <fgColor rgb="FFFFC573"/>
      </patternFill>
    </fill>
    <fill>
      <patternFill patternType="solid">
        <fgColor rgb="FFFF9673"/>
      </patternFill>
    </fill>
    <fill>
      <patternFill patternType="solid">
        <fgColor rgb="FFC7FF73"/>
      </patternFill>
    </fill>
    <fill>
      <patternFill patternType="solid">
        <fgColor rgb="FFFFC073"/>
      </patternFill>
    </fill>
    <fill>
      <patternFill patternType="solid">
        <fgColor rgb="FF73FFFD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EC73"/>
      </patternFill>
    </fill>
    <fill>
      <patternFill patternType="solid">
        <fgColor rgb="FFF1FF73"/>
      </patternFill>
    </fill>
    <fill>
      <patternFill patternType="solid">
        <fgColor rgb="FFFFA473"/>
      </patternFill>
    </fill>
    <fill>
      <patternFill patternType="solid">
        <fgColor rgb="FFD7FF73"/>
      </patternFill>
    </fill>
    <fill>
      <patternFill patternType="solid">
        <fgColor rgb="FFBEFF73"/>
      </patternFill>
    </fill>
    <fill>
      <patternFill patternType="solid">
        <fgColor rgb="FF73FFDC"/>
      </patternFill>
    </fill>
    <fill>
      <patternFill patternType="solid">
        <fgColor rgb="FF98FF73"/>
      </patternFill>
    </fill>
    <fill>
      <patternFill patternType="solid">
        <fgColor rgb="FF73FFB0"/>
      </patternFill>
    </fill>
    <fill>
      <patternFill patternType="solid">
        <fgColor rgb="FF73FFB4"/>
      </patternFill>
    </fill>
    <fill>
      <patternFill patternType="solid">
        <fgColor rgb="FF73FF94"/>
      </patternFill>
    </fill>
    <fill>
      <patternFill patternType="solid">
        <fgColor rgb="FF73FF9B"/>
      </patternFill>
    </fill>
    <fill>
      <patternFill patternType="solid">
        <fgColor rgb="FFD5FF73"/>
      </patternFill>
    </fill>
    <fill>
      <patternFill patternType="solid">
        <fgColor rgb="FF8DFF73"/>
      </patternFill>
    </fill>
    <fill>
      <patternFill patternType="solid">
        <fgColor rgb="FFE5FF73"/>
      </patternFill>
    </fill>
    <fill>
      <patternFill patternType="solid">
        <fgColor rgb="FF73FF78"/>
      </patternFill>
    </fill>
    <fill>
      <patternFill patternType="solid">
        <fgColor rgb="FFFF8673"/>
      </patternFill>
    </fill>
    <fill>
      <patternFill patternType="solid">
        <fgColor rgb="FF9FFF73"/>
      </patternFill>
    </fill>
    <fill>
      <patternFill patternType="solid">
        <fgColor rgb="FF73FFE1"/>
      </patternFill>
    </fill>
    <fill>
      <patternFill patternType="solid">
        <fgColor rgb="FF9DFF73"/>
      </patternFill>
    </fill>
    <fill>
      <patternFill patternType="solid">
        <fgColor rgb="FFF8FF73"/>
      </patternFill>
    </fill>
    <fill>
      <patternFill patternType="solid">
        <fgColor rgb="FFA9FF73"/>
      </patternFill>
    </fill>
    <fill>
      <patternFill patternType="solid">
        <fgColor rgb="FFFFCC73"/>
      </patternFill>
    </fill>
    <fill>
      <patternFill patternType="solid">
        <fgColor rgb="FFFFC973"/>
      </patternFill>
    </fill>
    <fill>
      <patternFill patternType="solid">
        <fgColor rgb="FFFFBE73"/>
      </patternFill>
    </fill>
    <fill>
      <patternFill patternType="solid">
        <fgColor rgb="FF86FF73"/>
      </patternFill>
    </fill>
    <fill>
      <patternFill patternType="solid">
        <fgColor rgb="FFB4FF73"/>
      </patternFill>
    </fill>
    <fill>
      <patternFill patternType="solid">
        <fgColor rgb="FFFFEF73"/>
      </patternFill>
    </fill>
    <fill>
      <patternFill patternType="solid">
        <fgColor rgb="FF73FF8D"/>
      </patternFill>
    </fill>
    <fill>
      <patternFill patternType="solid">
        <fgColor rgb="FFEF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0" xfId="0" applyFill="1" applyAlignment="1">
      <alignment horizontal="center" vertical="center" wrapText="1"/>
    </xf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  <xf numFmtId="0" fontId="0" fillId="86" borderId="2" xfId="0" applyFill="1" applyBorder="1"/>
    <xf numFmtId="0" fontId="0" fillId="87" borderId="2" xfId="0" applyFill="1" applyBorder="1"/>
    <xf numFmtId="0" fontId="0" fillId="88" borderId="2" xfId="0" applyFill="1" applyBorder="1"/>
    <xf numFmtId="0" fontId="0" fillId="89" borderId="2" xfId="0" applyFill="1" applyBorder="1"/>
    <xf numFmtId="0" fontId="0" fillId="90" borderId="2" xfId="0" applyFill="1" applyBorder="1"/>
    <xf numFmtId="0" fontId="0" fillId="91" borderId="2" xfId="0" applyFill="1" applyBorder="1"/>
    <xf numFmtId="0" fontId="0" fillId="92" borderId="2" xfId="0" applyFill="1" applyBorder="1"/>
    <xf numFmtId="0" fontId="0" fillId="93" borderId="2" xfId="0" applyFill="1" applyBorder="1"/>
    <xf numFmtId="0" fontId="0" fillId="94" borderId="2" xfId="0" applyFill="1" applyBorder="1"/>
    <xf numFmtId="0" fontId="0" fillId="95" borderId="2" xfId="0" applyFill="1" applyBorder="1"/>
    <xf numFmtId="0" fontId="0" fillId="96" borderId="2" xfId="0" applyFill="1" applyBorder="1"/>
    <xf numFmtId="0" fontId="0" fillId="97" borderId="2" xfId="0" applyFill="1" applyBorder="1"/>
    <xf numFmtId="0" fontId="0" fillId="98" borderId="2" xfId="0" applyFill="1" applyBorder="1"/>
    <xf numFmtId="0" fontId="0" fillId="99" borderId="2" xfId="0" applyFill="1" applyBorder="1"/>
    <xf numFmtId="0" fontId="0" fillId="100" borderId="2" xfId="0" applyFill="1" applyBorder="1"/>
    <xf numFmtId="0" fontId="0" fillId="101" borderId="2" xfId="0" applyFill="1" applyBorder="1"/>
    <xf numFmtId="0" fontId="0" fillId="10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<sst xmlns="http://schemas.openxmlformats.org/spreadsheetml/2006/main" count="60633" uniqueCount="899">
  <si>
    <t>CS2</t>
  </si>
  <si>
    <t>t0000</t>
  </si>
  <si>
    <t>FUNCTION</t>
  </si>
  <si>
    <t/>
  </si>
  <si>
    <t>Location</t>
  </si>
  <si>
    <t>OP Code</t>
  </si>
  <si>
    <t>string</t>
  </si>
  <si>
    <t>bt0000</t>
  </si>
  <si>
    <t>fill</t>
  </si>
  <si>
    <t>int</t>
  </si>
  <si>
    <t>short</t>
  </si>
  <si>
    <t>npc180</t>
  </si>
  <si>
    <t>npc312_c01</t>
  </si>
  <si>
    <t>npc196</t>
  </si>
  <si>
    <t>npc200</t>
  </si>
  <si>
    <t/>
  </si>
  <si>
    <t>byte</t>
  </si>
  <si>
    <t>bytearray</t>
  </si>
  <si>
    <t>npc181</t>
  </si>
  <si>
    <t>npc198</t>
  </si>
  <si>
    <t>bt0001</t>
  </si>
  <si>
    <t>npc005</t>
  </si>
  <si>
    <t>npc313</t>
  </si>
  <si>
    <t>PreInit</t>
  </si>
  <si>
    <t>FC_Change_MapColor</t>
  </si>
  <si>
    <t>pointer</t>
  </si>
  <si>
    <t>Start</t>
  </si>
  <si>
    <t>End</t>
  </si>
  <si>
    <t>Init</t>
  </si>
  <si>
    <t>LP_fishpoint00</t>
  </si>
  <si>
    <t>float</t>
  </si>
  <si>
    <t>WATER</t>
  </si>
  <si>
    <t>WIND</t>
  </si>
  <si>
    <t>GAYA</t>
  </si>
  <si>
    <t>Init_Replay</t>
  </si>
  <si>
    <t>Init_Replay</t>
  </si>
  <si>
    <t>Light00</t>
  </si>
  <si>
    <t>Light01</t>
  </si>
  <si>
    <t>Light02</t>
  </si>
  <si>
    <t>Light03</t>
  </si>
  <si>
    <t>Light04</t>
  </si>
  <si>
    <t>Light05</t>
  </si>
  <si>
    <t>Light06</t>
  </si>
  <si>
    <t>Light07</t>
  </si>
  <si>
    <t>Light08</t>
  </si>
  <si>
    <t>Light09</t>
  </si>
  <si>
    <t>Light10</t>
  </si>
  <si>
    <t>Table_Drink</t>
  </si>
  <si>
    <t>Tree1</t>
  </si>
  <si>
    <t>Tree2</t>
  </si>
  <si>
    <t>Snow</t>
  </si>
  <si>
    <t>Tree1_snow</t>
  </si>
  <si>
    <t>Tree2_snow</t>
  </si>
  <si>
    <t>Courageous</t>
  </si>
  <si>
    <t>Courageous_A</t>
  </si>
  <si>
    <t>LP_door03</t>
  </si>
  <si>
    <t>door03</t>
  </si>
  <si>
    <t>LP_door06</t>
  </si>
  <si>
    <t>door06</t>
  </si>
  <si>
    <t>LP_door07</t>
  </si>
  <si>
    <t>door07</t>
  </si>
  <si>
    <t>LP_FieFlower</t>
  </si>
  <si>
    <t>Fie_Flower</t>
  </si>
  <si>
    <t>wait2</t>
  </si>
  <si>
    <t>wait4</t>
  </si>
  <si>
    <t>Reinit</t>
  </si>
  <si>
    <t>Npc_Table</t>
  </si>
  <si>
    <t>ET_03_48_02_LoadSaveData</t>
  </si>
  <si>
    <t>LP_door03</t>
  </si>
  <si>
    <t>dialog</t>
  </si>
  <si>
    <t>The auditorium doors are locked.</t>
  </si>
  <si>
    <t>FC_Party_Face_Reset2</t>
  </si>
  <si>
    <t>FC_MapJumpState</t>
  </si>
  <si>
    <t>FC_MapJumpState2</t>
  </si>
  <si>
    <t>LP_door06</t>
  </si>
  <si>
    <t>The gymnasium is locked.</t>
  </si>
  <si>
    <t>LP_door07</t>
  </si>
  <si>
    <t>The engineering building is locked.</t>
  </si>
  <si>
    <t>LP_door11</t>
  </si>
  <si>
    <t>The back gate is locked.</t>
  </si>
  <si>
    <t>LP_stable</t>
  </si>
  <si>
    <t>There are a number of horses being raised here.</t>
  </si>
  <si>
    <t>LP_door12</t>
  </si>
  <si>
    <t>The storehouse door is locked.</t>
  </si>
  <si>
    <t>LP_FieFlower</t>
  </si>
  <si>
    <t>Fie's newly planted seeds have begun to germinate.</t>
  </si>
  <si>
    <t>Fie's flowers are blooming and are giving off a soothing
fragrance.</t>
  </si>
  <si>
    <t>LP_fishpoint00</t>
  </si>
  <si>
    <t>AV_FishPoint</t>
  </si>
  <si>
    <t>Npc_Table</t>
  </si>
  <si>
    <t>alisa_setting</t>
  </si>
  <si>
    <t>AniEvUdegumiF</t>
  </si>
  <si>
    <t>NPC_EMO_WAIWAI</t>
  </si>
  <si>
    <t>jusis_setting</t>
  </si>
  <si>
    <t>fie_setting</t>
  </si>
  <si>
    <t>towa_setting</t>
  </si>
  <si>
    <t>alfin_setting</t>
  </si>
  <si>
    <t>pola_setting</t>
  </si>
  <si>
    <t>theresia_setting</t>
  </si>
  <si>
    <t>emily_setting</t>
  </si>
  <si>
    <t>AniEvTeburiLoop</t>
  </si>
  <si>
    <t>alan_setting</t>
  </si>
  <si>
    <t>AniSitWait</t>
  </si>
  <si>
    <t>bridget_setting</t>
  </si>
  <si>
    <t>rex_setting</t>
  </si>
  <si>
    <t>AniEv5580</t>
  </si>
  <si>
    <t>AniEv5585</t>
  </si>
  <si>
    <t>AniAttachEQU040</t>
  </si>
  <si>
    <t>beryl_setting</t>
  </si>
  <si>
    <t>george_setting</t>
  </si>
  <si>
    <t>angelica_setting</t>
  </si>
  <si>
    <t>schmitt_setting</t>
  </si>
  <si>
    <t>vandyck_setting</t>
  </si>
  <si>
    <t>AniEvUdegumi</t>
  </si>
  <si>
    <t>patrick_setting</t>
  </si>
  <si>
    <t>celestin_setting</t>
  </si>
  <si>
    <t>TK_celestin</t>
  </si>
  <si>
    <t>ferris_setting</t>
  </si>
  <si>
    <t>AniEvTeKosi</t>
  </si>
  <si>
    <t>edel_setting</t>
  </si>
  <si>
    <t>lambert_setting</t>
  </si>
  <si>
    <t>NPC_EMO_WAIWAI</t>
  </si>
  <si>
    <t>gyler_setting</t>
  </si>
  <si>
    <t>AniEv5500</t>
  </si>
  <si>
    <t>AniEv5505</t>
  </si>
  <si>
    <t>AniEv5507</t>
  </si>
  <si>
    <t>AniAttachEQU130</t>
  </si>
  <si>
    <t>TK_gyler</t>
  </si>
  <si>
    <t>FC_chr_entry_tk</t>
  </si>
  <si>
    <t>#E_0#M_0</t>
  </si>
  <si>
    <t>Be sure that every single one of you
comes back here safely.</t>
  </si>
  <si>
    <t>I'll be here, making sure the academy's
in tip-top condition for when you do.</t>
  </si>
  <si>
    <t>student_pat01_setting</t>
  </si>
  <si>
    <t>TK_student_pat01</t>
  </si>
  <si>
    <t>The swordsmanship you displayed earlier
was splendid, Patrick. Well done.</t>
  </si>
  <si>
    <t>We were all truly moved by the spirit and
determination you showed us.</t>
  </si>
  <si>
    <t>#E[3]#M_0</t>
  </si>
  <si>
    <t>#K...Hmph. I'm not sure why. Regardless of
how well I may have fought, I ended up
in their debt.</t>
  </si>
  <si>
    <t>#E_2#M_0The real test for us upper class students
doesn't begin until we make it through
tomorrow.</t>
  </si>
  <si>
    <t>Umm... I-I suppose you're right. Haha.</t>
  </si>
  <si>
    <t>(..Is it just me or does he seem somehow
different lately?)</t>
  </si>
  <si>
    <t>student_pat02_setting</t>
  </si>
  <si>
    <t>TK_student_pat02</t>
  </si>
  <si>
    <t>AniWait</t>
  </si>
  <si>
    <t>You lot certainly have gotten stronger
while you were away.</t>
  </si>
  <si>
    <t>Hmph. But don't get cocky! Patrick has
far more potential within him than any
of you do.</t>
  </si>
  <si>
    <t>TK_BRIDGET_ALAN__04_01</t>
  </si>
  <si>
    <t>It's so quiet here, it's hard to believe that
there's a war raging on all around us.</t>
  </si>
  <si>
    <t>Heehee. We've been through a lot on the
way here, but I'm glad I could come back
here with you again.</t>
  </si>
  <si>
    <t>...I'm never going to let anyone threaten
you again.</t>
  </si>
  <si>
    <t>No matter what happens, no matter who
we're up against, I will always protect you.
That's a promise.</t>
  </si>
  <si>
    <t>I don't want to ever be separated from 
you like that ever again.</t>
  </si>
  <si>
    <t>Oh, Alan...</t>
  </si>
  <si>
    <t>(...Heehee. I don't know why it took me
so long to realize how I feel.)</t>
  </si>
  <si>
    <t>horse_mach_setting</t>
  </si>
  <si>
    <t>TK_horse_mach</t>
  </si>
  <si>
    <t>TK_horse_mach</t>
  </si>
  <si>
    <t>horse_jusis_setting</t>
  </si>
  <si>
    <t>TK_horse_jusis</t>
  </si>
  <si>
    <t>TK_horse_jusis</t>
  </si>
  <si>
    <t>horse_pola_setting</t>
  </si>
  <si>
    <t>TK_horse_pola</t>
  </si>
  <si>
    <t>TK_horse_pola</t>
  </si>
  <si>
    <t>EV_03_48_01</t>
  </si>
  <si>
    <t>AniFieldAttack</t>
  </si>
  <si>
    <t>FC_Start_Party</t>
  </si>
  <si>
    <t>event/ev2et013.eff</t>
  </si>
  <si>
    <t>event/ev2et014.eff</t>
  </si>
  <si>
    <t>C_PLY001_C10</t>
  </si>
  <si>
    <t>Alisa</t>
  </si>
  <si>
    <t>C_PLY002_C10</t>
  </si>
  <si>
    <t>Elliot</t>
  </si>
  <si>
    <t>C_PLY003_C10</t>
  </si>
  <si>
    <t>Laura</t>
  </si>
  <si>
    <t>C_PLY004_C10</t>
  </si>
  <si>
    <t>Machias</t>
  </si>
  <si>
    <t>C_PLY005_C10</t>
  </si>
  <si>
    <t>Emma</t>
  </si>
  <si>
    <t>C_PLY006_C10</t>
  </si>
  <si>
    <t>Jusis</t>
  </si>
  <si>
    <t>C_PLY007_C10</t>
  </si>
  <si>
    <t>Fie</t>
  </si>
  <si>
    <t>C_PLY008_C10</t>
  </si>
  <si>
    <t>Gaius</t>
  </si>
  <si>
    <t>C_PLY009_C10</t>
  </si>
  <si>
    <t>Millium</t>
  </si>
  <si>
    <t>C_NPC003</t>
  </si>
  <si>
    <t>Acting Captain Towa</t>
  </si>
  <si>
    <t>C_NPC002</t>
  </si>
  <si>
    <t>Angelica</t>
  </si>
  <si>
    <t>C_NPC005</t>
  </si>
  <si>
    <t>Patrick</t>
  </si>
  <si>
    <t>C_NPC052</t>
  </si>
  <si>
    <t>Celine</t>
  </si>
  <si>
    <t>C_NPC180</t>
  </si>
  <si>
    <t>Vincent</t>
  </si>
  <si>
    <t>C_NPC181</t>
  </si>
  <si>
    <t>Lambert</t>
  </si>
  <si>
    <t>C_NPC196</t>
  </si>
  <si>
    <t>Ferris</t>
  </si>
  <si>
    <t>C_NPC198</t>
  </si>
  <si>
    <t>Friedel</t>
  </si>
  <si>
    <t>C_NPC200</t>
  </si>
  <si>
    <t>Edel</t>
  </si>
  <si>
    <t>C_NPC312_C01</t>
  </si>
  <si>
    <t>Sariffa</t>
  </si>
  <si>
    <t>C_NPC313</t>
  </si>
  <si>
    <t>Butler Celestin</t>
  </si>
  <si>
    <t>C_NPC900</t>
  </si>
  <si>
    <t>Dummy</t>
  </si>
  <si>
    <t>npccom</t>
  </si>
  <si>
    <t>FC_chr_entry</t>
  </si>
  <si>
    <t>AniEv3010</t>
  </si>
  <si>
    <t>AniEvTeMune</t>
  </si>
  <si>
    <t>AniEvBtlWait1</t>
  </si>
  <si>
    <t>AniEvOdoroki</t>
  </si>
  <si>
    <t>AniEvRyoteAtama</t>
  </si>
  <si>
    <t>AniEvRyoteKosi</t>
  </si>
  <si>
    <t>AniEv0115</t>
  </si>
  <si>
    <t>AniEvKangei</t>
  </si>
  <si>
    <t>AniEvRyoteMae</t>
  </si>
  <si>
    <t>AniEvOjigi</t>
  </si>
  <si>
    <t>AniEvTeburi</t>
  </si>
  <si>
    <t>2</t>
  </si>
  <si>
    <t>0[autoM0]</t>
  </si>
  <si>
    <t>#b</t>
  </si>
  <si>
    <t>0</t>
  </si>
  <si>
    <t>A</t>
  </si>
  <si>
    <t>Haughty Voice</t>
  </si>
  <si>
    <t>#0TWe've been waiting for
you, Class VII.</t>
  </si>
  <si>
    <t>C</t>
  </si>
  <si>
    <t>#E[C]#M_A</t>
  </si>
  <si>
    <t>#1P...!</t>
  </si>
  <si>
    <t>#K#0T#5SPatrick!</t>
  </si>
  <si>
    <t>1</t>
  </si>
  <si>
    <t>I_TVIS249</t>
  </si>
  <si>
    <t>4</t>
  </si>
  <si>
    <t>#E_2#M_4</t>
  </si>
  <si>
    <t>It's been some time, Schwarzer.</t>
  </si>
  <si>
    <t>#E[1]#M_4I hadn't the faintest doubt that you and
your classmates would eventually make it
here.</t>
  </si>
  <si>
    <t>#E_8#M_0</t>
  </si>
  <si>
    <t>#2PNevertheless, you have our congratulations
for doing so.</t>
  </si>
  <si>
    <t>#K#0TOh, hello, Celestin!</t>
  </si>
  <si>
    <t>#1PHeehee. I'm pleased to see you haven't
changed at all, Alisa.</t>
  </si>
  <si>
    <t>#E[C]#M_0</t>
  </si>
  <si>
    <t>#K#0TF-Ferris! You're here!</t>
  </si>
  <si>
    <t>#E_0#M_4</t>
  </si>
  <si>
    <t>#1PHeehee. I'm pleased to see that none of
you have changed.</t>
  </si>
  <si>
    <t>#E_2#M_0</t>
  </si>
  <si>
    <t>#K#0T...I see quite a few familiar faces here.</t>
  </si>
  <si>
    <t>#E[1]#M_0</t>
  </si>
  <si>
    <t>#1PHahaha! What a joy it is to see you again, 
Jusis!</t>
  </si>
  <si>
    <t>#1PHahaha! What a joy it is to see you again!</t>
  </si>
  <si>
    <t>#E_4#M_8</t>
  </si>
  <si>
    <t>#K#0TEdel...</t>
  </si>
  <si>
    <t>#E_4#M_4</t>
  </si>
  <si>
    <t xml:space="preserve">#1PYou look well, Fie. </t>
  </si>
  <si>
    <t>#E[5]#M_4Teehee. I'm sure the flowers will be
so happy to see you back home.</t>
  </si>
  <si>
    <t>#E[5]#M_4</t>
  </si>
  <si>
    <t>#1PTeehee. It's wonderful to see you all
in good health.</t>
  </si>
  <si>
    <t>#E[9]#M_4</t>
  </si>
  <si>
    <t>#1PIt's a shame Loggins and Alan aren't
with you...</t>
  </si>
  <si>
    <t>#E_0#M_4Still, looks like the present company
should pose enough of a challenge to
keep me interested.</t>
  </si>
  <si>
    <t>#K#0TI'm honored the strongest swordsman
among the second-years would say so.</t>
  </si>
  <si>
    <t>#4KWell, you certainly look ready for us.</t>
  </si>
  <si>
    <t>#E[9]#M_0Although judging by what you said earlier,
you must have predicted we were coming.</t>
  </si>
  <si>
    <t>#E_2#M_0Probably before the battle on the east
highway even began, too.</t>
  </si>
  <si>
    <t>#K#FWho do you take us for?</t>
  </si>
  <si>
    <t>#E_0#M_0We know your class better than anyone.</t>
  </si>
  <si>
    <t>#E_2#M_0There was absolutely zero chance of you
passing up a move to take back the academy
once the alliance left it in our care.</t>
  </si>
  <si>
    <t>#K#FNaturally, we took precautions on the
other side of the academy as well.</t>
  </si>
  <si>
    <t>#3K#F</t>
  </si>
  <si>
    <t>...!</t>
  </si>
  <si>
    <t>door11</t>
  </si>
  <si>
    <t>open1</t>
  </si>
  <si>
    <t>A[autoMA]</t>
  </si>
  <si>
    <t>#E[3]#M_4</t>
  </si>
  <si>
    <t>#2PRight! We're in!</t>
  </si>
  <si>
    <t>#E[5]#M_0</t>
  </si>
  <si>
    <t>#2KLooks like we were right about the
back entrance being totally clear.</t>
  </si>
  <si>
    <t>#2KEverything's going as planned so far...</t>
  </si>
  <si>
    <t>3</t>
  </si>
  <si>
    <t>FC_look_dir_Yes</t>
  </si>
  <si>
    <t>#E_2#M_A</t>
  </si>
  <si>
    <t>#2KBut keep in mind, there's no guarantee
that will always be the case.</t>
  </si>
  <si>
    <t>#E_8#M_A</t>
  </si>
  <si>
    <t>#2KI hope Rean and the others are okay...</t>
  </si>
  <si>
    <t>Pretentious Voice</t>
  </si>
  <si>
    <t>#0THaha. I hope you weren't expecting to
simply waltz in here without even the
slightest resistance.</t>
  </si>
  <si>
    <t>AniEvWait</t>
  </si>
  <si>
    <t>#2PIf it isn't my most exquisite rival,
Angelica! Our reunion could never
be more perfect.</t>
  </si>
  <si>
    <t>#E[1]#M_0And I see you've burst into the scene
flourishing only the finest in company.</t>
  </si>
  <si>
    <t>#2P#5SWelcome, Class VII, to the forbidden
paradise of the noble Vincent Florald!</t>
  </si>
  <si>
    <t>#1KUhhh...</t>
  </si>
  <si>
    <t>#1KOh, great... It's you...</t>
  </si>
  <si>
    <t>#E[9]#M_0</t>
  </si>
  <si>
    <t>#1PHaha... Well, you're one of the last people
I expected to bump into here.</t>
  </si>
  <si>
    <t>#E_8#M_0Guess our attempt to sneak in was a total
bust.</t>
  </si>
  <si>
    <t>#E[0]#M_0</t>
  </si>
  <si>
    <t>So it appears.</t>
  </si>
  <si>
    <t>#2PHahaha! You are beautiful, yes, but you could
never hope to surpass my great intellect!
Go on--don't be shy. Shower me with praise!</t>
  </si>
  <si>
    <t>*sigh* You say that as if the credit isn't
due entirely to Celestin...</t>
  </si>
  <si>
    <t>#E[8]#M_0</t>
  </si>
  <si>
    <t>#E[2]#M_0</t>
  </si>
  <si>
    <t>#E[1]#M_4</t>
  </si>
  <si>
    <t>#2PHahaha! What a joy it is to see you again, 
Jusis!</t>
  </si>
  <si>
    <t>#2PHahaha! What a joy it is to see you again!</t>
  </si>
  <si>
    <t>#E_4#M_9</t>
  </si>
  <si>
    <t xml:space="preserve">#2PYou look well, Fie. </t>
  </si>
  <si>
    <t>#2PTeehee. It's wonderful to see you all
in good health.</t>
  </si>
  <si>
    <t>#2PIt's a shame Loggins and Alan aren't
with you...</t>
  </si>
  <si>
    <t>#K#0T#FMan, this isn't gonna be as easy
as I was hoping it would be...</t>
  </si>
  <si>
    <t>#E[1]#M_A</t>
  </si>
  <si>
    <t>#4K#0T#FMaster Patrick, the battle should be in
full swing on the other side by now.</t>
  </si>
  <si>
    <t>#E_J#M_0</t>
  </si>
  <si>
    <t>#4K#0TThen shall we begin as well?</t>
  </si>
  <si>
    <t>#4K#FOh, no...</t>
  </si>
  <si>
    <t>#4K#F...You're set on fighting us?</t>
  </si>
  <si>
    <t>#1K#FHeh. We are the ones entrusted with 
looking after this academy, after all.</t>
  </si>
  <si>
    <t>#E[1]#M_4We wouldn't be much of an order if we
simply allowed intruders to wander in
unopposed.</t>
  </si>
  <si>
    <t>#4K#FMaybe, but the alliance forces who
gave you that task are long gone.</t>
  </si>
  <si>
    <t>#E_F#M_0We're all students here. Why do we
need to keep fighti--</t>
  </si>
  <si>
    <t>#1K#FWe aren't doing this because we were
ordered to, Schwarzer.</t>
  </si>
  <si>
    <t>#E_2#M_0We're doing this because we're upper
class students. ...Call us obstinate,
call us fools, call us whatever you will.</t>
  </si>
  <si>
    <t>#1PNeither the will of the alliance nor my
father's desires are of concern to me.</t>
  </si>
  <si>
    <t>#E_2#M_0We are nobles, and we feel both pride
and honor in our social standing.</t>
  </si>
  <si>
    <t>We wish to know what cause we must
take up arms for by virtue of that pride
and honor.</t>
  </si>
  <si>
    <t>#E[3]#M_0And we intend to find it by facing you!
You're making headway in finding your
answers--let us find ours!</t>
  </si>
  <si>
    <t>#K#0T#FYou've thought long and hard about
this, haven't you...?</t>
  </si>
  <si>
    <t>#K#0TSo that's why...</t>
  </si>
  <si>
    <t>#E_I#M_0</t>
  </si>
  <si>
    <t>#K#0TI understand how you must feel,
Patrick, but...</t>
  </si>
  <si>
    <t>#E_E#M_0</t>
  </si>
  <si>
    <t>#K#0TAs I am now, I can understand how
you must feel, Patrick, but...</t>
  </si>
  <si>
    <t>#3KSorry, but we intend to fight just as
obstinately for our cause.</t>
  </si>
  <si>
    <t>#E[3]#M_0We're going to take back the academy.
This is our home...</t>
  </si>
  <si>
    <t>#E_6#M_A#F...and if fighting you is all it takes to
get what we want, then that's exactly
what we'll do!</t>
  </si>
  <si>
    <t>#E[3]#M_A</t>
  </si>
  <si>
    <t>#3KWe believe in our reasons just as
strongly as you believe in yours.</t>
  </si>
  <si>
    <t>#E_2#M_AThat's why we came all the way here!</t>
  </si>
  <si>
    <t>#4K#FHeh. I would expect no less from our
Student Council president.</t>
  </si>
  <si>
    <t>#E_2#M_4Or from Class VII--our worthy rivals!</t>
  </si>
  <si>
    <t>#E_6#M_A</t>
  </si>
  <si>
    <t>#4K#F#5SCelestin! Get ready!</t>
  </si>
  <si>
    <t>#3K#F#5SAs you wish, Master Patrick!</t>
  </si>
  <si>
    <t>8</t>
  </si>
  <si>
    <t>#1KTh-That's a combat link!</t>
  </si>
  <si>
    <t>#1KWhen did you start using that?</t>
  </si>
  <si>
    <t>I've been waiting for the day where
we can finally settle our score, Alisa.</t>
  </si>
  <si>
    <t>#E_2#M_4I will show you no mercy...and I fully
expect the same in return!</t>
  </si>
  <si>
    <t>#4K#FOf course!</t>
  </si>
  <si>
    <t>#E_8#M_9</t>
  </si>
  <si>
    <t>#3K#FI didn't know you could use an
orbal staff, Edel.</t>
  </si>
  <si>
    <t>#1PI'm not as devoted to improving my
skill with it as I am to caring for the
flowers, though.</t>
  </si>
  <si>
    <t>#E_4#M_0Do go easy on me, won't you?</t>
  </si>
  <si>
    <t>#3K#FI won't hold back, Lambert.</t>
  </si>
  <si>
    <t>#2PI would never ask you!</t>
  </si>
  <si>
    <t>#E_6#M_0If you believe you can shatter the will
I have lovingly developed with Whitcomb,
go forth and try with all your might!</t>
  </si>
  <si>
    <t>#2PI don't believe we've had a chance
to fight seriously since Mishy Panic,
Laura...</t>
  </si>
  <si>
    <t>#E_6#M_0I look forward to seeing what you're
capable of now!</t>
  </si>
  <si>
    <t>#K#0T#FThen let us begin!</t>
  </si>
  <si>
    <t>#E[7]#M_A</t>
  </si>
  <si>
    <t>#1PWe have our pride, our honor, and
our strength, while you have yours...</t>
  </si>
  <si>
    <t>#1P#5SLet's see who comes out on top,
Rean Schwarzer!</t>
  </si>
  <si>
    <t>#4K#F#6SBring it on, Patrick!</t>
  </si>
  <si>
    <t>AniEvAttachEquip</t>
  </si>
  <si>
    <t>AniEquipEQU571</t>
  </si>
  <si>
    <t>#E_6#M_0</t>
  </si>
  <si>
    <t>#1P#5SThen let the ball commence!</t>
  </si>
  <si>
    <t>#E[7]#M_0</t>
  </si>
  <si>
    <t>#1PFollow my lead, Sariffa, Ferris!</t>
  </si>
  <si>
    <t>#E_6#M_0On the name of House Florald,
we shall defend this place to
the death!</t>
  </si>
  <si>
    <t>#E[A]#M_4</t>
  </si>
  <si>
    <t>#1PHaha. Of course, Master Vincent.</t>
  </si>
  <si>
    <t>#1PI-I don't need you to lead!</t>
  </si>
  <si>
    <t>#1PFollow my lead, Sariffa!</t>
  </si>
  <si>
    <t>#E_6#M_0On the name of House Florald,
we shall not allow them to take
another step farther!</t>
  </si>
  <si>
    <t>#E[A]#M_A</t>
  </si>
  <si>
    <t>#1POf course, Master Vincent.</t>
  </si>
  <si>
    <t>#1PHeh. It's almost reassuring to
see how little you change.</t>
  </si>
  <si>
    <t>#1PI shall follow you!</t>
  </si>
  <si>
    <t>#1PI'll give you all the support
I can muster.</t>
  </si>
  <si>
    <t>#4K#FHeh. You're going to need to fight
your best, because we sure will be.</t>
  </si>
  <si>
    <t>#E_6#M_4Let's go, guys!</t>
  </si>
  <si>
    <t>#4K#FRight behind you!</t>
  </si>
  <si>
    <t>#4K#FHere goes!</t>
  </si>
  <si>
    <t>#4K#FNo matter who stands in our way,
we shall overcome!</t>
  </si>
  <si>
    <t>#4K#FWe shall never back down!</t>
  </si>
  <si>
    <t>BattleTeamB</t>
  </si>
  <si>
    <t>BattleTeamB</t>
  </si>
  <si>
    <t>BattleTeamA</t>
  </si>
  <si>
    <t>EV_03_48_03</t>
  </si>
  <si>
    <t>BattleTeamA</t>
  </si>
  <si>
    <t>EV_03_48_02</t>
  </si>
  <si>
    <t>I_VIS107</t>
  </si>
  <si>
    <t>C_NPC000</t>
  </si>
  <si>
    <t>Instructor Sara</t>
  </si>
  <si>
    <t>C_NPC004</t>
  </si>
  <si>
    <t>George</t>
  </si>
  <si>
    <t>C_NPC006</t>
  </si>
  <si>
    <t>Principal Vandyck</t>
  </si>
  <si>
    <t>C_NPC008</t>
  </si>
  <si>
    <t>Instructor Thomas</t>
  </si>
  <si>
    <t>C_NPC220</t>
  </si>
  <si>
    <t>Instructor Beatrix</t>
  </si>
  <si>
    <t>C_NPC222</t>
  </si>
  <si>
    <t>Instructor Makarov</t>
  </si>
  <si>
    <t>C_NPC223</t>
  </si>
  <si>
    <t>Vice Principal Heinrich</t>
  </si>
  <si>
    <t>C_NPC400</t>
  </si>
  <si>
    <t>C_NPC404</t>
  </si>
  <si>
    <t>C_NPC402</t>
  </si>
  <si>
    <t>C_NPC405</t>
  </si>
  <si>
    <t>C_NPC403</t>
  </si>
  <si>
    <t>C_NPC401</t>
  </si>
  <si>
    <t>C_NPC406</t>
  </si>
  <si>
    <t>C_NPC056</t>
  </si>
  <si>
    <t>C_NPC057</t>
  </si>
  <si>
    <t>C_NPC058</t>
  </si>
  <si>
    <t>C_NPC187</t>
  </si>
  <si>
    <t>Linde</t>
  </si>
  <si>
    <t>C_NPC188</t>
  </si>
  <si>
    <t>Vivi</t>
  </si>
  <si>
    <t>C_NPC170</t>
  </si>
  <si>
    <t>Alan</t>
  </si>
  <si>
    <t>C_NPC197</t>
  </si>
  <si>
    <t>Bridget</t>
  </si>
  <si>
    <t>C_NPC186</t>
  </si>
  <si>
    <t>Mint</t>
  </si>
  <si>
    <t>C_NPC192</t>
  </si>
  <si>
    <t>Rosine</t>
  </si>
  <si>
    <t>C_NPC176</t>
  </si>
  <si>
    <t>Rex</t>
  </si>
  <si>
    <t>C_NPC201</t>
  </si>
  <si>
    <t>Margarita</t>
  </si>
  <si>
    <t>C_NPC173</t>
  </si>
  <si>
    <t>Casper</t>
  </si>
  <si>
    <t>C_NPC185</t>
  </si>
  <si>
    <t>Monica</t>
  </si>
  <si>
    <t>C_NPC177</t>
  </si>
  <si>
    <t>Munk</t>
  </si>
  <si>
    <t>C_NPC184</t>
  </si>
  <si>
    <t>Colette</t>
  </si>
  <si>
    <t>C_NPC189</t>
  </si>
  <si>
    <t>Becky</t>
  </si>
  <si>
    <t>C_NPC171</t>
  </si>
  <si>
    <t>Hugo</t>
  </si>
  <si>
    <t>AniEv7300</t>
  </si>
  <si>
    <t>AniEv7305</t>
  </si>
  <si>
    <t>AniEvGyu</t>
  </si>
  <si>
    <t>AniEvDead</t>
  </si>
  <si>
    <t>AniEvDead1</t>
  </si>
  <si>
    <t>AniEvShagami</t>
  </si>
  <si>
    <t>AniEv7420</t>
  </si>
  <si>
    <t>AniEvYareyare</t>
  </si>
  <si>
    <t>AniEvGakkari</t>
  </si>
  <si>
    <t>AniEvAtamakaki</t>
  </si>
  <si>
    <t>AniEvSian</t>
  </si>
  <si>
    <t>AniEvRyoteSiri</t>
  </si>
  <si>
    <t>AniEvRyoteMune</t>
  </si>
  <si>
    <t>AniEv0891</t>
  </si>
  <si>
    <t>AniEv0890</t>
  </si>
  <si>
    <t>9</t>
  </si>
  <si>
    <t>#E[9]#M_A</t>
  </si>
  <si>
    <t>#2P#5SUgh...!</t>
  </si>
  <si>
    <t>#2PMaster Patrick!</t>
  </si>
  <si>
    <t>#3KW-We did it...</t>
  </si>
  <si>
    <t>#E_0#M_0We did it!</t>
  </si>
  <si>
    <t>#E[1]#M_9</t>
  </si>
  <si>
    <t>#3KWe sure did.</t>
  </si>
  <si>
    <t>#E_0#M_9Looks like we're the victors this time.</t>
  </si>
  <si>
    <t>#KI can't believe it... It's been forever
since I was last bested in combat.</t>
  </si>
  <si>
    <t>#KWh-Why...?! I fought with all I had!
Why was I not victorious?</t>
  </si>
  <si>
    <t>#KI fought with all the heart and soul of
an equestrian, but it wasn't enough...</t>
  </si>
  <si>
    <t>#KMy, my... You've grown so very strong,
haven't you?</t>
  </si>
  <si>
    <t>#1P#5SThis can't be happening!</t>
  </si>
  <si>
    <t>#1PFirst I lost during that practical exam,
and now I've lost again?!</t>
  </si>
  <si>
    <t>#6PMaster Patrick, please raise your head.</t>
  </si>
  <si>
    <t>#E[9]#M_0You may have been bested, but you've
no reason at all to feel ashamed.</t>
  </si>
  <si>
    <t>#E_8#M_0Defeat shouldn't always be equated with
embarrassment. You gave this fight your
all, and for that, you should be proud.</t>
  </si>
  <si>
    <t>#1PDamn it...!</t>
  </si>
  <si>
    <t>#K#0THeehee. You've got nothing to feel
ashamed of, either, Ferris.</t>
  </si>
  <si>
    <t>#E[G]#M_9I can't even picture how hard you
must have worked to come this far
while I was away. I'm so impressed.</t>
  </si>
  <si>
    <t>#E_4#M_9I couldn't be more proud to call you
my friend.</t>
  </si>
  <si>
    <t>#E[4]#M_0</t>
  </si>
  <si>
    <t>#2PDo you mean that, Alisa...?</t>
  </si>
  <si>
    <t>#E[9]#M_4How does one even r-r-respond
to such a thing?!</t>
  </si>
  <si>
    <t>#E_4#M_0</t>
  </si>
  <si>
    <t>#2PI'm astounded by your overpowering
strength and will, Jusis.</t>
  </si>
  <si>
    <t>#E[5]#M_0I always knew you had a bright future
ahead of you as a rider, but you have
just as bright a future in combat as well.</t>
  </si>
  <si>
    <t>#K#0TThank you. You fought well yourself,
Lambert.</t>
  </si>
  <si>
    <t>#2PIt looks like I should stick to flowers
and stay away from fighting after all.</t>
  </si>
  <si>
    <t>#E[5]#M_0Well, we're done here. Would you like
to go and see the flowers, Fie? They've
sorely missed you.</t>
  </si>
  <si>
    <t>#K#0TSome things never change...</t>
  </si>
  <si>
    <t>#2PIt was an honor to fight you again,
Laura.</t>
  </si>
  <si>
    <t>#E_8#M_0Your skill with a sword is as fantastic
as I expected it to be.</t>
  </si>
  <si>
    <t>#K#0TThe same to you.
You fought spectacularly, Friedel.</t>
  </si>
  <si>
    <t>#E_2#M_4I'm certain all I've learned from this
duel will only serve to help me grow
ever stronger as a swordsman.</t>
  </si>
  <si>
    <t>SubAttackEndEV</t>
  </si>
  <si>
    <t>door02</t>
  </si>
  <si>
    <t>Dignified Voice</t>
  </si>
  <si>
    <t>#0THaha! What a splendid sight to behold!</t>
  </si>
  <si>
    <t>AniEvDetachEquip</t>
  </si>
  <si>
    <t>#K#0T#FP-Principal Vandyck?!
Instructor Makarov?!</t>
  </si>
  <si>
    <t>#K#0TI thought you were all locked up...</t>
  </si>
  <si>
    <t>I_TVIS250</t>
  </si>
  <si>
    <t>I_TVIS251</t>
  </si>
  <si>
    <t>#E_8#M_4</t>
  </si>
  <si>
    <t>#2PHey. Good to see you kids again.</t>
  </si>
  <si>
    <t>We did as we were asked and witnessed
the battle from inside--and what a fine
battle it was.</t>
  </si>
  <si>
    <t>#E[5]#M_0Both sides fought with all their might.
Each and every one of you deserves to
hold your head up high.</t>
  </si>
  <si>
    <t>#E[G]#M_0Take it from me, Patrick. You showed all
the spirit of a true noble.</t>
  </si>
  <si>
    <t>#E_E#M[A]</t>
  </si>
  <si>
    <t>#K#0T#F...</t>
  </si>
  <si>
    <t>wait</t>
  </si>
  <si>
    <t>#4KWait... Patrick, did you...?</t>
  </si>
  <si>
    <t>#KWaaait a second...</t>
  </si>
  <si>
    <t>#4KPatrick, was this your doing?</t>
  </si>
  <si>
    <t>#K#FCorrect. As soon as the alliance withdrew,
Master Patrick and the other upper class
students released the instructors at once.</t>
  </si>
  <si>
    <t>#E_8#M_0They were merely asked to remain inside
until this battle met its end.</t>
  </si>
  <si>
    <t>#4KWow...</t>
  </si>
  <si>
    <t>#K#F...Hmph.</t>
  </si>
  <si>
    <t>Voice</t>
  </si>
  <si>
    <t>#0TWe've played our part by watching
the other battle taking place, too.</t>
  </si>
  <si>
    <t>#K#0T#FAngie!</t>
  </si>
  <si>
    <t>#E[4]#M_9</t>
  </si>
  <si>
    <t>#K#0TBeatrix...</t>
  </si>
  <si>
    <t>#K#0TOoh, Beatrix!</t>
  </si>
  <si>
    <t>#K#0TAnd Vice Principal Heinrich, too...</t>
  </si>
  <si>
    <t>#K#0TInstructor Beatrix! Vice Principal
Heinrich!</t>
  </si>
  <si>
    <t>#1PHeehee. No broken bones, I hope?</t>
  </si>
  <si>
    <t>#1PHaha. We just wrapped things up on
our end not too long ago...</t>
  </si>
  <si>
    <t>#E_8#M_0...ooonly to find out that these two
had been keeping an eye on us this
whole time.</t>
  </si>
  <si>
    <t>#E[8]#M_4</t>
  </si>
  <si>
    <t>My blade was utterly useless against
her overwhelming splendor... Ah, what
a tragedy.</t>
  </si>
  <si>
    <t>Master Vincent, I'm afraid that comes
to the surprise of no one here.</t>
  </si>
  <si>
    <t>#E[0]#M_4One would be a fool to say otherwise
after comparing your abilities.</t>
  </si>
  <si>
    <t>Oh, woe is me!</t>
  </si>
  <si>
    <t>#2KThere's no need to be so blunt,
Sariffa...</t>
  </si>
  <si>
    <t>#K#0TThere's no need to be so blunt,
Sariffa...</t>
  </si>
  <si>
    <t>#0T#KWhy in Aidios' name do I have
to watch this tomfoolery...?</t>
  </si>
  <si>
    <t>#0THaha. Good on you for agreeing to,
though.</t>
  </si>
  <si>
    <t>#K#0TOh, you're all here...</t>
  </si>
  <si>
    <t>#K#0TAhaha... You all came for a look?</t>
  </si>
  <si>
    <t>#E_0#M_9</t>
  </si>
  <si>
    <t>#K#0THeh. Came for a look, I see.</t>
  </si>
  <si>
    <t>Nice work, guys.</t>
  </si>
  <si>
    <t>#E_4#M_0#e[5]</t>
  </si>
  <si>
    <t>#1PIt seemed like you were done over here,
so we came to take a peek.</t>
  </si>
  <si>
    <t>#1POur champions have been decided!
What a wholly inspiring display of
youthful vim and vigor!</t>
  </si>
  <si>
    <t>#K#0TIndeed.</t>
  </si>
  <si>
    <t>#1PPatrick Hyarms, as well as those
who fought valiantly by his side...</t>
  </si>
  <si>
    <t>#E[1]#M_4...the battle of wills has been fought,
and the victor is clear.</t>
  </si>
  <si>
    <t>#E_2#M_AWhat will you do?</t>
  </si>
  <si>
    <t>#E[7]#M[A]</t>
  </si>
  <si>
    <t>#1P#800W</t>
  </si>
  <si>
    <t>...</t>
  </si>
  <si>
    <t>#K#0TMaster Patrick...</t>
  </si>
  <si>
    <t>#KWhat is the meaning of this, Schwarzer?</t>
  </si>
  <si>
    <t>#E[7]#M_0Did you not learn your lesson from the
last time you tried to hold your hand out
to me after battle?</t>
  </si>
  <si>
    <t>I don't think you can compare this to
the battle back then.</t>
  </si>
  <si>
    <t>#E_0#M_9Sure, we fought before, but this is the
first time we did so without holding
ourselves back...</t>
  </si>
  <si>
    <t>#E[G]#M_9...and it's the first time we did so while 
regarding one another as true equals.</t>
  </si>
  <si>
    <t>#E_4#M_9Maybe you couldn't take my hand after
that fight...but I think you can now.</t>
  </si>
  <si>
    <t>#K#0THeehee...</t>
  </si>
  <si>
    <t>#E[C]#M[8]</t>
  </si>
  <si>
    <t>#K</t>
  </si>
  <si>
    <t>#E[9]#M_4*sigh* You will never cease to be an
irritant, I'll have you know.</t>
  </si>
  <si>
    <t>J</t>
  </si>
  <si>
    <t>I</t>
  </si>
  <si>
    <t>I hereby proclaim the Order of the Lion
disbanded.</t>
  </si>
  <si>
    <t>All upper class students will assemble
under the leadership of Student Council
President Herschel.</t>
  </si>
  <si>
    <t>#5SNow ALL students, regardless of class,
shall righteously fight under one banner
as bearers of the horned lion crest!</t>
  </si>
  <si>
    <t>#K#0TYes!</t>
  </si>
  <si>
    <t>#K#0T#FThank you, Patrick...!</t>
  </si>
  <si>
    <t>5</t>
  </si>
  <si>
    <t>ET_03_48_021_Waiwai</t>
  </si>
  <si>
    <t>open2_c</t>
  </si>
  <si>
    <t>Q</t>
  </si>
  <si>
    <t>#E_F#M_4</t>
  </si>
  <si>
    <t>#K#0T#F...Please. I'll have none of that from you.</t>
  </si>
  <si>
    <t>#E[5]#M_9</t>
  </si>
  <si>
    <t>#1PHaha. We finally made it. Feels damn
good to actually succeed in what we
set out to do.</t>
  </si>
  <si>
    <t>#E[R]#M_0</t>
  </si>
  <si>
    <t>#1P*sniffle* We really have!</t>
  </si>
  <si>
    <t>#1PWe're here, all of us...</t>
  </si>
  <si>
    <t>#E[Q]#M_0</t>
  </si>
  <si>
    <t>#1PIt feels so good to know that Thors
can finally be together as one again!</t>
  </si>
  <si>
    <t>#E_F#M_9</t>
  </si>
  <si>
    <t>#1PThat's right.</t>
  </si>
  <si>
    <t>#E[3]#M_9</t>
  </si>
  <si>
    <t>But this isn't over yet.</t>
  </si>
  <si>
    <t>#E[P]#M_9</t>
  </si>
  <si>
    <t xml:space="preserve">#5SOur lives in Trista were simple, but full of
happiness. We've taken back our home--and now,
it's time we take back our happiness! </t>
  </si>
  <si>
    <t>Class VII</t>
  </si>
  <si>
    <t>#6S#0TRight!</t>
  </si>
  <si>
    <t>It was a long and difficult journey,
but we were finally able to take back the
academy we had longed to return to.</t>
  </si>
  <si>
    <t>The cheers and tears of joy continued
well into the night...</t>
  </si>
  <si>
    <t>...with every single one of us, commoner
and noble, feeling an overwhelming sense
of pride to be a student of Thors Military
Academy.</t>
  </si>
  <si>
    <t>What's more, our victory renewed our
hope for the future; so long as we were
united, we had the will to work towards
putting things right at last.</t>
  </si>
  <si>
    <t>Everyone's bonds strengthened!</t>
  </si>
  <si>
    <t>FC_CheckGQCompleteAll</t>
  </si>
  <si>
    <t>Set_Mquartz_Lv</t>
  </si>
  <si>
    <t>current</t>
  </si>
  <si>
    <t>close2</t>
  </si>
  <si>
    <t>ET_03_48_021_Waiwai</t>
  </si>
  <si>
    <t>ET_03_48_02_LoadSaveData</t>
  </si>
  <si>
    <t>EV_04_00_00</t>
  </si>
  <si>
    <t>C_NPC191</t>
  </si>
  <si>
    <t>Paula</t>
  </si>
  <si>
    <t>C_NPC199</t>
  </si>
  <si>
    <t>Theresia</t>
  </si>
  <si>
    <t>C_NPC190</t>
  </si>
  <si>
    <t>Emily</t>
  </si>
  <si>
    <t>C_NPC194</t>
  </si>
  <si>
    <t>Beryl</t>
  </si>
  <si>
    <t>C_NPC076</t>
  </si>
  <si>
    <t>Professor Schmidt</t>
  </si>
  <si>
    <t>Upper Class Student</t>
  </si>
  <si>
    <t>C_NPC500</t>
  </si>
  <si>
    <t>Horse</t>
  </si>
  <si>
    <t>C_NPC500_C01</t>
  </si>
  <si>
    <t>Whitcomb</t>
  </si>
  <si>
    <t>C_NPC500_C00</t>
  </si>
  <si>
    <t>Student 1</t>
  </si>
  <si>
    <t>AniEvRyoteburi</t>
  </si>
  <si>
    <t>AniEvRyoteGyu</t>
  </si>
  <si>
    <t>Light11</t>
  </si>
  <si>
    <t>Light12</t>
  </si>
  <si>
    <t>Light13</t>
  </si>
  <si>
    <t>Light14</t>
  </si>
  <si>
    <t>Light15</t>
  </si>
  <si>
    <t>Light16</t>
  </si>
  <si>
    <t>Light17</t>
  </si>
  <si>
    <t>Light18</t>
  </si>
  <si>
    <t>Light19</t>
  </si>
  <si>
    <t>ET_04_00_00_WAIWAI</t>
  </si>
  <si>
    <t>AniWait2</t>
  </si>
  <si>
    <t>ET_04_00_00_WAIWAI</t>
  </si>
  <si>
    <t>EV_04_00_02</t>
  </si>
  <si>
    <t>#E_4#M[9]</t>
  </si>
  <si>
    <t>#1P#800W...</t>
  </si>
  <si>
    <t>#E[9]#M[9]</t>
  </si>
  <si>
    <t>(I'm so happy to finally be back...and
looking around, I'm not alone in that
sentiment, either.)</t>
  </si>
  <si>
    <t>#E_E#M[A](Maybe it won't last, but everyone's
determined to enjoy it to the fullest 
while they can.)</t>
  </si>
  <si>
    <t>#E[3]#M[0]</t>
  </si>
  <si>
    <t>(After all, who knows what tomorrow
will bring...)</t>
  </si>
  <si>
    <t>#E_2#M[0](I knew things wouldn't instantly go
back to normal, but I didn't expect all
that to be thrown on us...)</t>
  </si>
  <si>
    <t>EV_04_00_03</t>
  </si>
  <si>
    <t>C_NPC174</t>
  </si>
  <si>
    <t>Klein</t>
  </si>
  <si>
    <t>C_NPC175</t>
  </si>
  <si>
    <t>Loggins</t>
  </si>
  <si>
    <t>C_NPC182</t>
  </si>
  <si>
    <t>Fidelio</t>
  </si>
  <si>
    <t>Five hours earlier...</t>
  </si>
  <si>
    <t>EV_04_00_05</t>
  </si>
  <si>
    <t>AniEv8445</t>
  </si>
  <si>
    <t>G</t>
  </si>
  <si>
    <t>#2P#800W(It really is strange.)</t>
  </si>
  <si>
    <t>#800W(For all I know, tomorrow could determine
the outcome of this war...and yet I feel
completely at peace.)</t>
  </si>
  <si>
    <t>#E[G]#M[9]#800W(Just being back here, seeing this sky
and being surrounded by this cool air
makes me feel so...happy.)</t>
  </si>
  <si>
    <t>#E_F#M[9]</t>
  </si>
  <si>
    <t>#1P#800W(...Why?)</t>
  </si>
  <si>
    <t>#0TYou're not planning on standing here
alone the whole night, are you?</t>
  </si>
  <si>
    <t>#KOh. Hey, Celine.</t>
  </si>
  <si>
    <t>Where's Emma?</t>
  </si>
  <si>
    <t>#2KWho knows? I'm guessing she's over in
the Literature Club's room.</t>
  </si>
  <si>
    <t>#E_8#M_0One of the second years dragged her off.
Something about checking if any of her
precious book collection had vanished.</t>
  </si>
  <si>
    <t>#KHaha. Thaaat would be Dorothee.</t>
  </si>
  <si>
    <t>F</t>
  </si>
  <si>
    <t>#E[G]#M_9</t>
  </si>
  <si>
    <t>#1PI dunno. I could wander around, but my
head's kinda full at the moment.</t>
  </si>
  <si>
    <t xml:space="preserve">#E_4#M_9It's like it's suddenly registering just
how much this academy means to me. </t>
  </si>
  <si>
    <t>I knew I liked it, but I never realized how
much.</t>
  </si>
  <si>
    <t>#KOh?</t>
  </si>
  <si>
    <t>#E[1]#M_0Well, whatever you end up doing tonight,
make it count.</t>
  </si>
  <si>
    <t>#E[1]#M_AWith both Vita and Ouroboros involved,
you haven't seen the worst this war has
to offer. The hardest part's yet to come.</t>
  </si>
  <si>
    <t>#E_8#M_0And you don't want to face your friend
in the goofy bandanna weighed down by
regrets, do you?</t>
  </si>
  <si>
    <t>#E[9]#M_9</t>
  </si>
  <si>
    <t>#1PTrue enough...</t>
  </si>
  <si>
    <t>Oh! Hey, are you here because you were
worried about me?</t>
  </si>
  <si>
    <t>#E_8#M_9You've always been so considerate of us,
even if you do try to hide it by acting
grumpy half the time.</t>
  </si>
  <si>
    <t>Ahhh... Stop that!</t>
  </si>
  <si>
    <t>You can't go around being nice to every
girl you run into! Try treating someone
special for once!</t>
  </si>
  <si>
    <t>Surely there's SOMEONE who fits that
description better than me?</t>
  </si>
  <si>
    <t>#KSomeone special, huh?</t>
  </si>
  <si>
    <t>This could be the last night you have
to enjoy before everything goes to hell. 
Go and walk around a bit already.</t>
  </si>
  <si>
    <t>#E_8#M_0Oh, and go pay Valimar a visit, too.</t>
  </si>
  <si>
    <t>#E[9]#M_AHmph. Honestly, anyone with half a brain
could've figured that out. Why do I have
to be the one to tell you?</t>
  </si>
  <si>
    <t>#K...I suppose she's right. It seems a shame
to waste a once-in-a-lifetime opportunity
standing around here alone.</t>
  </si>
  <si>
    <t>#E[1]#M[9]</t>
  </si>
  <si>
    <t>#1P(And besides, it's been a long time since
I was last here at the academy... I should
walk around and see everyone.)</t>
  </si>
  <si>
    <t>#E_J#M[9](I've got a lot of catching up to do with
the people in Trista.)</t>
  </si>
  <si>
    <t>#E_0#M[9](And after Valimar offered to stand guard
near the west exit, it wouldn't feel right
to leave him by himself the whole night.)</t>
  </si>
  <si>
    <t>You can now use quick travel in Trista and the academy.</t>
  </si>
  <si>
    <t>FC_End_Party</t>
  </si>
  <si>
    <t>Reinit</t>
  </si>
  <si>
    <t>EV_04_02_01</t>
  </si>
  <si>
    <t>event/ev2kg002.eff</t>
  </si>
  <si>
    <t>event/ev2yu002.eff</t>
  </si>
  <si>
    <t>event/ev2kg008.eff</t>
  </si>
  <si>
    <t>event/ev2kg009.eff</t>
  </si>
  <si>
    <t>event/ev2kg023.eff</t>
  </si>
  <si>
    <t>C_NPC600</t>
  </si>
  <si>
    <t>Valimar</t>
  </si>
  <si>
    <t>C_NPC012</t>
  </si>
  <si>
    <t>Princess Alfin</t>
  </si>
  <si>
    <t>C_NPC273</t>
  </si>
  <si>
    <t>Janitor Gyler</t>
  </si>
  <si>
    <t>AniEvk0515</t>
  </si>
  <si>
    <t>AniEvk0516</t>
  </si>
  <si>
    <t>AniEvHakushu</t>
  </si>
  <si>
    <t>AniEv4055</t>
  </si>
  <si>
    <t>Blade_Car</t>
  </si>
  <si>
    <t>Blade</t>
  </si>
  <si>
    <t>cockpit0</t>
  </si>
  <si>
    <t>Rean's Voice</t>
  </si>
  <si>
    <t>#0TThis is amazing...</t>
  </si>
  <si>
    <t>You really were able to
forge Valimar a new
tachi from Zemurian Ore.</t>
  </si>
  <si>
    <t>#1PBah. Of course I was.</t>
  </si>
  <si>
    <t>#E[3]#M_0It's a massive weapon totaling over
seven arge in length.</t>
  </si>
  <si>
    <t>#E_0#M_0Its uncommon shape made refining and
processing the ore exceedingly difficult,
to say the least, but it was done.</t>
  </si>
  <si>
    <t>#2PI doubt I would have been able to do it
if not for the help of that stubborn old
student of mine over there.</t>
  </si>
  <si>
    <t>#E[A]#M_0</t>
  </si>
  <si>
    <t>You're the least qualified person on
this entire continent to call anyone
else stubborn...</t>
  </si>
  <si>
    <t>#1PHaha. Yeah, I'm with you, Instructor.</t>
  </si>
  <si>
    <t>#K#0TIt sure was a shock to learn that
you were also a former student of
the professor's, Instructor Makarov.</t>
  </si>
  <si>
    <t>#K#0T#FI'd heard you were once a student
at the Roer Institute of Technology,
but I never connected the dots.</t>
  </si>
  <si>
    <t>And that's how I preferred it, too.
All that was a long, long time ago.</t>
  </si>
  <si>
    <t>I'll never be able to fathom why
the two of you chose not to stay
and study more under me.</t>
  </si>
  <si>
    <t>#E_I#M_0The offer still stands, however.
I know talent when I see it.</t>
  </si>
  <si>
    <t>#E[D]#M_0</t>
  </si>
  <si>
    <t>Oh, I c-couldn't possibly... I doubt
I have half the talent to keep up
with you...</t>
  </si>
  <si>
    <t>Give it to him straight, George, or it
won't get through that damn near
impenetrable skull of his.</t>
  </si>
  <si>
    <t>#E_2#M_0Tell him you'd go insane if you had to
spend years working with an arrogant,
self-centered prick like him.</t>
  </si>
  <si>
    <t>S-Still...what a beautiful blade it is.
The radiance of it is simply dazzling.</t>
  </si>
  <si>
    <t>#K#0TAin't nothing out there like Zemurian
Ore.</t>
  </si>
  <si>
    <t>It's probably not as sharp as something
a real swordsmith would make, though.
None of us are smiths by profession.</t>
  </si>
  <si>
    <t>#E_0#M_0But Valimar should find it easier to use
than any weapon he could've taken from
a Soldat, and that's what counts.</t>
  </si>
  <si>
    <t>#0TAll right, then.
Let's give it a try.</t>
  </si>
  <si>
    <t>AniAttachEQU600_C00</t>
  </si>
  <si>
    <t>NODE_CORE</t>
  </si>
  <si>
    <t>NODE_R_ARM</t>
  </si>
  <si>
    <t>ET_SE_KYOUMEI</t>
  </si>
  <si>
    <t>#2PWow...</t>
  </si>
  <si>
    <t>They're...resonating with one another?</t>
  </si>
  <si>
    <t>They sure are!</t>
  </si>
  <si>
    <t>#2PHow beautiful...</t>
  </si>
  <si>
    <t>#2PIt truly is astounding...</t>
  </si>
  <si>
    <t>You look so cool, Valimar.</t>
  </si>
  <si>
    <t>#1PI-I'm not sure what's happening,
but it's amazing, all right.</t>
  </si>
  <si>
    <t>I think we finally have a chance.</t>
  </si>
  <si>
    <t>Divine Knight's Voice</t>
  </si>
  <si>
    <t>#0TFeedback process with new armament 
complete.</t>
  </si>
  <si>
    <t>I do indeed feel this is 'easier' to wield
than previous armaments.</t>
  </si>
  <si>
    <t>Haha. Good. I'm glad to hear it.</t>
  </si>
  <si>
    <t>You think this'll do the trick?</t>
  </si>
  <si>
    <t>Yep. I had high expectations, but this
shattered them.</t>
  </si>
  <si>
    <t>#E_2#M_9I think I finally stand a chance against
him now.</t>
  </si>
  <si>
    <t>#K#0T#FProfessor Schmidt, Instructor Makarov,
George...</t>
  </si>
  <si>
    <t>#E_2#M_9Thank you all so much for what you've
done.</t>
  </si>
  <si>
    <t>#6C#6CSave your thanks.</t>
  </si>
  <si>
    <t>#E[3]#M_0#6C#6CI only did what I did to satisfy
my curiosity.</t>
  </si>
  <si>
    <t>#E_0#M_0#6C#6CWhatever you do now that I'm
done is of no concern to me.</t>
  </si>
  <si>
    <t>#6C#6C*sigh* He's not being modest, either,
Rean. He totally means that.</t>
  </si>
  <si>
    <t>#6C#6CThis is just how he is. Same deal with
the railway guns, the Soldats, and the
orbal jamming device...</t>
  </si>
  <si>
    <t>#E_2#M_0#6C#6CAs soon as his work is done, he loses
interest completely and is off to find
something else to do.</t>
  </si>
  <si>
    <t>#6C#6CHah. Something wrong with that?</t>
  </si>
  <si>
    <t>#2PAll that said, I think the preparations
are now finally complete.</t>
  </si>
  <si>
    <t>#K#FYes, sir. I think it's about time I go
and get everyone.</t>
  </si>
  <si>
    <t>Heehee. Ahhh, the fated moment has
finally arrived.</t>
  </si>
  <si>
    <t>#2PThe current time is 0630 hours.</t>
  </si>
  <si>
    <t>#E_0#M_0Everyone should gather here again
at 0730 hours.</t>
  </si>
  <si>
    <t>#E[4]#e[5]#M4</t>
  </si>
  <si>
    <t>#2PMake sure you're all wearing what
I gave you earlier, too.</t>
  </si>
  <si>
    <t>#6S#0T#5PRight!
#6CRight!</t>
  </si>
  <si>
    <t>SetKisinWeapon4</t>
  </si>
  <si>
    <t>ET_SE_KYOUMEI</t>
  </si>
  <si>
    <t>EV_04_02_02</t>
  </si>
  <si>
    <t>I_TVIS004</t>
  </si>
  <si>
    <t>C_NPC221</t>
  </si>
  <si>
    <t>Instructor Mary</t>
  </si>
  <si>
    <t>AniAttachEQU220</t>
  </si>
  <si>
    <t>C_EQU220</t>
  </si>
  <si>
    <t>DLC_point1</t>
  </si>
  <si>
    <t>C_NPC003_C15</t>
  </si>
  <si>
    <t>student</t>
  </si>
  <si>
    <t>student_s</t>
  </si>
  <si>
    <t>AniEv0150</t>
  </si>
  <si>
    <t>AniEvYasume</t>
  </si>
  <si>
    <t>AniEvInori</t>
  </si>
  <si>
    <t>All of the students have gathered.</t>
  </si>
  <si>
    <t>#K#0TGood.</t>
  </si>
  <si>
    <t>#2PInstructor Sara, Instructor Thomas,
Instructor Makarov...</t>
  </si>
  <si>
    <t>#2PWe leave them in your capable hands.</t>
  </si>
  <si>
    <t>#1PUnderstood.</t>
  </si>
  <si>
    <t>#1PHeehee. Don't you worry! We'll take good
care of them.</t>
  </si>
  <si>
    <t>#1PJust leave 'em to us.</t>
  </si>
  <si>
    <t>Students of Thors Military Academy...</t>
  </si>
  <si>
    <t>...I'm sure most of you remember what
was once imparted to you during your
respective welcoming ceremonies.</t>
  </si>
  <si>
    <t>#2P'Arise, O youth, and become the foundation
of the world.'</t>
  </si>
  <si>
    <t>These are the words of Emperor Dreichels,
the man who ended the War of the Lions
and founded this very academy.</t>
  </si>
  <si>
    <t>#K#0T#FI asked you to consider what the 'world'
he refers to is, and what qualities one
must possess to be its foundation.</t>
  </si>
  <si>
    <t>#E_0#M_A</t>
  </si>
  <si>
    <t>#K#0T#FI imagine that you each had your own
thoughts in response.</t>
  </si>
  <si>
    <t>#K#0T#FHowever, I ask that you not make the
mistake of assuming that 'foundation'
is synonymous with 'sacrifice.'</t>
  </si>
  <si>
    <t>#K#0T#FI believe that it is by walking side by 
side with others, opening up a path and 
treading down it that one does this.</t>
  </si>
  <si>
    <t>#K#0TAs such, I have but one very simple
message for each and every one of you
to remember:</t>
  </si>
  <si>
    <t>#2PReturn alive. Welcome spring's arrival
with one another, and when the time
comes, fly the nest with one another.</t>
  </si>
  <si>
    <t>#E_4#M_0And to that end, I wish you victory!</t>
  </si>
  <si>
    <t>May Aidios and Dreichels the Lionheart
be with you all!</t>
  </si>
  <si>
    <t>And please, come back here safe and
unharmed!</t>
  </si>
  <si>
    <t>Our objective is to rescue His Majesty
the Emperor, as well as those who were
captured with him!</t>
  </si>
  <si>
    <t>Everyone, move out!</t>
  </si>
  <si>
    <t>Students</t>
  </si>
  <si>
    <t>#0T#7SRight!</t>
  </si>
  <si>
    <t>Rean can now use the S-Craft
#3C[Termination Slash - Dawn]#1C.</t>
  </si>
  <si>
    <t>SB_04_TALK_TOWAS</t>
  </si>
  <si>
    <t>#K#0TOh, you guys are all up here?</t>
  </si>
  <si>
    <t>#1KHi, Rean.</t>
  </si>
  <si>
    <t>#1KHey. Nice night, isn't it?</t>
  </si>
  <si>
    <t>#1KIt's a little on the chilly side, but it
still feels pretty nice since there's no
breeze out.</t>
  </si>
  <si>
    <t>#4K#0TOh, yeah. You're right.</t>
  </si>
  <si>
    <t>4[autoE4]</t>
  </si>
  <si>
    <t>#3K#F#0THeehee. We're finally back here.</t>
  </si>
  <si>
    <t>#3K#F#0TYeah... Gotta admit, seeing it again's
making me feel all emotional.</t>
  </si>
  <si>
    <t>#3K#0THaha. No doubt. Especially since unlike
the rest of us, you guys were last here
during the festival.</t>
  </si>
  <si>
    <t>#E[1]#M[0]</t>
  </si>
  <si>
    <t>#K#F#0T...</t>
  </si>
  <si>
    <t>#E_F#M[A]</t>
  </si>
  <si>
    <t>#1P(They're probably feeling lonely with
Crow missing...)</t>
  </si>
  <si>
    <t>#1K...Towa, George, Angelica.</t>
  </si>
  <si>
    <t>0[autoE0]</t>
  </si>
  <si>
    <t>#KI want to thank you.</t>
  </si>
  <si>
    <t>#K#0THuh?</t>
  </si>
  <si>
    <t>#K#0T...What for?</t>
  </si>
  <si>
    <t>#2PYou guys have helped us out so much.
There's no way we could've gone that
far without you.</t>
  </si>
  <si>
    <t>#E[G]#M_9If it were just us first years, I don't think
things would've gone half as well.</t>
  </si>
  <si>
    <t>#E_I#M_9</t>
  </si>
  <si>
    <t>So...on behalf of everyone here,
thank you.</t>
  </si>
  <si>
    <t>For everything you've done.</t>
  </si>
  <si>
    <t>#3K#0T#FA-Ahaha... We should be the ones
thanking you!</t>
  </si>
  <si>
    <t>#3K#0TYeah. Think about all the work Class VII
put into this and try saying that again.</t>
  </si>
  <si>
    <t>#E[5]#e[4]#M_4</t>
  </si>
  <si>
    <t>#4K#0T#FExactly. You guys even helped me deal
with my old man! Where would I be without
YOU?</t>
  </si>
  <si>
    <t>#2K#FI guess...but for the record, we've needed
you just as much as you say you need us,
you know.</t>
  </si>
  <si>
    <t>#E[1]You shouldered the most responsibility on
the Courageous, the ship that carried us
and our dreams this far.</t>
  </si>
  <si>
    <t>#E_2And I'm gonna need you to keep watching
our backs tomorrow. You think you can do
that for us?</t>
  </si>
  <si>
    <t>#E[3]#e[3]#M_4</t>
  </si>
  <si>
    <t>#4K#0T#FHeh. Like you even had to ask.</t>
  </si>
  <si>
    <t>#3K#0TWe'll be right there with you.</t>
  </si>
  <si>
    <t>#3K#0T#FWe would never abandon you after
we've come this far together.</t>
  </si>
  <si>
    <t>#2K#F...Thanks.</t>
  </si>
  <si>
    <t>#E[I]#M_A</t>
  </si>
  <si>
    <t>#4K#0T#FI get this feeling like tomorrow's going
to mark a turning point for us.</t>
  </si>
  <si>
    <t>#E[1]#M_AWhether the Imperial Army's operation
is a success or a failure...</t>
  </si>
  <si>
    <t>#E_2#M_A...it feels like the time for me to fight
Crow is almost here.</t>
  </si>
  <si>
    <t>#E_8#M[8]</t>
  </si>
  <si>
    <t>#1K#F...</t>
  </si>
  <si>
    <t>#1K#FThat's true.</t>
  </si>
  <si>
    <t>#1K#FYeah. He won't let a chance like this
just waltz on by.</t>
  </si>
  <si>
    <t>#4K#0T#FAnd this time, I'm not going
to let him win.</t>
  </si>
  <si>
    <t>#K#0T#FI'll beat him, drag him right back here,
and force him to finally graduate with
you.</t>
  </si>
  <si>
    <t>#E[C]#M[3]</t>
  </si>
  <si>
    <t>#1K#F...?!</t>
  </si>
  <si>
    <t>#1K#FYou...sure that's even possible, Rean?</t>
  </si>
  <si>
    <t>#E_E#M_A</t>
  </si>
  <si>
    <t>#1K#FThat's not going to be...</t>
  </si>
  <si>
    <t>#K#0TI'm well aware that it won't be easy.</t>
  </si>
  <si>
    <t>#E_4#M_9But everyone--not just me--wants the
four of you together again.</t>
  </si>
  <si>
    <t>#E[G]#M_9Class VII managed to reunite, right?</t>
  </si>
  <si>
    <t>#E_4Now it's your turn.</t>
  </si>
  <si>
    <t>#E[Q]#M_4</t>
  </si>
  <si>
    <t>#2KYou're amazing, Rean...</t>
  </si>
  <si>
    <t>#2KAnd if you say that's what you're gonna do,
I've got no reason to doubt you! Good luck!</t>
  </si>
  <si>
    <t xml:space="preserve">#2KHeh. Tomorrow's operation is sounding
crazier by the minute. </t>
  </si>
  <si>
    <t>#2KSeriously. I'd better hope I can finish
polishing off that tachi.</t>
  </si>
  <si>
    <t>Their conversation finally finished, Towa went back to the
Student Council room to dutifully go over the plans for
tomorrow once again.</t>
  </si>
  <si>
    <t>And after saying their goodbyes, George and Angelica
departed for the engineering building to get tools and 
equipment needed to manufacture Valimar's weapon.</t>
  </si>
  <si>
    <t>SB_04_TALK_TOWAS_REAN_OJIGI</t>
  </si>
  <si>
    <t>_LP_door03</t>
  </si>
  <si>
    <t>_LP_door06</t>
  </si>
  <si>
    <t>_LP_door07</t>
  </si>
  <si>
    <t>_LP_door11</t>
  </si>
  <si>
    <t>_LP_stable</t>
  </si>
  <si>
    <t>_LP_door12</t>
  </si>
  <si>
    <t>_TK_horse_mach</t>
  </si>
  <si>
    <t>_TK_horse_jusis</t>
  </si>
  <si>
    <t>_TK_horse_pola</t>
  </si>
  <si>
    <t>_EV_03_48_01</t>
  </si>
  <si>
    <t>_EV_03_48_02</t>
  </si>
  <si>
    <t>_EV_04_00_00</t>
  </si>
  <si>
    <t>_EV_04_00_02</t>
  </si>
  <si>
    <t>_EV_04_00_05</t>
  </si>
  <si>
    <t>_EV_04_02_01</t>
  </si>
  <si>
    <t>_ET_SE_KYOUMEI</t>
  </si>
  <si>
    <t>_EV_04_02_02</t>
  </si>
  <si>
    <t>_SB_04_TALK_TOWAS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</si>
</sst>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10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8F73"/>
      </patternFill>
    </fill>
    <fill>
      <patternFill patternType="solid">
        <fgColor rgb="FFFF7A73"/>
      </patternFill>
    </fill>
    <fill>
      <patternFill patternType="solid">
        <fgColor rgb="FFFF0000"/>
      </patternFill>
    </fill>
    <fill>
      <patternFill patternType="solid">
        <fgColor rgb="FFFF9473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FF9173"/>
      </patternFill>
    </fill>
    <fill>
      <patternFill patternType="solid">
        <fgColor rgb="FFFFE5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B7FF73"/>
      </patternFill>
    </fill>
    <fill>
      <patternFill patternType="solid">
        <fgColor rgb="FFE8FF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FFFA73"/>
      </patternFill>
    </fill>
    <fill>
      <patternFill patternType="solid">
        <fgColor rgb="FFFFDC73"/>
      </patternFill>
    </fill>
    <fill>
      <patternFill patternType="solid">
        <fgColor rgb="FFFF9D73"/>
      </patternFill>
    </fill>
    <fill>
      <patternFill patternType="solid">
        <fgColor rgb="FF94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ADFF73"/>
      </patternFill>
    </fill>
    <fill>
      <patternFill patternType="solid">
        <fgColor rgb="FFFFE1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C0FF73"/>
      </patternFill>
    </fill>
    <fill>
      <patternFill patternType="solid">
        <fgColor rgb="FFFF9B73"/>
      </patternFill>
    </fill>
    <fill>
      <patternFill patternType="solid">
        <fgColor rgb="FFFFFD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73FF96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7CFF73"/>
      </patternFill>
    </fill>
    <fill>
      <patternFill patternType="solid">
        <fgColor rgb="FFFF9F73"/>
      </patternFill>
    </fill>
    <fill>
      <patternFill patternType="solid">
        <fgColor rgb="FFFFDA73"/>
      </patternFill>
    </fill>
    <fill>
      <patternFill patternType="solid">
        <fgColor rgb="FFFF8A73"/>
      </patternFill>
    </fill>
    <fill>
      <patternFill patternType="solid">
        <fgColor rgb="FFFFF373"/>
      </patternFill>
    </fill>
    <fill>
      <patternFill patternType="solid">
        <fgColor rgb="FFFFB773"/>
      </patternFill>
    </fill>
    <fill>
      <patternFill patternType="solid">
        <fgColor rgb="FFBBFF73"/>
      </patternFill>
    </fill>
    <fill>
      <patternFill patternType="solid">
        <fgColor rgb="FFD0FF73"/>
      </patternFill>
    </fill>
    <fill>
      <patternFill patternType="solid">
        <fgColor rgb="FFFFC573"/>
      </patternFill>
    </fill>
    <fill>
      <patternFill patternType="solid">
        <fgColor rgb="FFFF9673"/>
      </patternFill>
    </fill>
    <fill>
      <patternFill patternType="solid">
        <fgColor rgb="FFC7FF73"/>
      </patternFill>
    </fill>
    <fill>
      <patternFill patternType="solid">
        <fgColor rgb="FFFFC073"/>
      </patternFill>
    </fill>
    <fill>
      <patternFill patternType="solid">
        <fgColor rgb="FF73FFFD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EC73"/>
      </patternFill>
    </fill>
    <fill>
      <patternFill patternType="solid">
        <fgColor rgb="FFF1FF73"/>
      </patternFill>
    </fill>
    <fill>
      <patternFill patternType="solid">
        <fgColor rgb="FFFFA473"/>
      </patternFill>
    </fill>
    <fill>
      <patternFill patternType="solid">
        <fgColor rgb="FFD7FF73"/>
      </patternFill>
    </fill>
    <fill>
      <patternFill patternType="solid">
        <fgColor rgb="FFBEFF73"/>
      </patternFill>
    </fill>
    <fill>
      <patternFill patternType="solid">
        <fgColor rgb="FF73FFDC"/>
      </patternFill>
    </fill>
    <fill>
      <patternFill patternType="solid">
        <fgColor rgb="FF98FF73"/>
      </patternFill>
    </fill>
    <fill>
      <patternFill patternType="solid">
        <fgColor rgb="FF73FFB0"/>
      </patternFill>
    </fill>
    <fill>
      <patternFill patternType="solid">
        <fgColor rgb="FF73FFB4"/>
      </patternFill>
    </fill>
    <fill>
      <patternFill patternType="solid">
        <fgColor rgb="FF73FF94"/>
      </patternFill>
    </fill>
    <fill>
      <patternFill patternType="solid">
        <fgColor rgb="FF73FF9B"/>
      </patternFill>
    </fill>
    <fill>
      <patternFill patternType="solid">
        <fgColor rgb="FFD5FF73"/>
      </patternFill>
    </fill>
    <fill>
      <patternFill patternType="solid">
        <fgColor rgb="FF8DFF73"/>
      </patternFill>
    </fill>
    <fill>
      <patternFill patternType="solid">
        <fgColor rgb="FFE5FF73"/>
      </patternFill>
    </fill>
    <fill>
      <patternFill patternType="solid">
        <fgColor rgb="FF73FF78"/>
      </patternFill>
    </fill>
    <fill>
      <patternFill patternType="solid">
        <fgColor rgb="FFFF8673"/>
      </patternFill>
    </fill>
    <fill>
      <patternFill patternType="solid">
        <fgColor rgb="FF9FFF73"/>
      </patternFill>
    </fill>
    <fill>
      <patternFill patternType="solid">
        <fgColor rgb="FF73FFE1"/>
      </patternFill>
    </fill>
    <fill>
      <patternFill patternType="solid">
        <fgColor rgb="FF9DFF73"/>
      </patternFill>
    </fill>
    <fill>
      <patternFill patternType="solid">
        <fgColor rgb="FFF8FF73"/>
      </patternFill>
    </fill>
    <fill>
      <patternFill patternType="solid">
        <fgColor rgb="FFA9FF73"/>
      </patternFill>
    </fill>
    <fill>
      <patternFill patternType="solid">
        <fgColor rgb="FFFFCC73"/>
      </patternFill>
    </fill>
    <fill>
      <patternFill patternType="solid">
        <fgColor rgb="FFFFC973"/>
      </patternFill>
    </fill>
    <fill>
      <patternFill patternType="solid">
        <fgColor rgb="FFFFBE73"/>
      </patternFill>
    </fill>
    <fill>
      <patternFill patternType="solid">
        <fgColor rgb="FF86FF73"/>
      </patternFill>
    </fill>
    <fill>
      <patternFill patternType="solid">
        <fgColor rgb="FFB4FF73"/>
      </patternFill>
    </fill>
    <fill>
      <patternFill patternType="solid">
        <fgColor rgb="FFFFEF73"/>
      </patternFill>
    </fill>
    <fill>
      <patternFill patternType="solid">
        <fgColor rgb="FF73FF8D"/>
      </patternFill>
    </fill>
    <fill>
      <patternFill patternType="solid">
        <fgColor rgb="FFEF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0" xfId="0" applyFill="1" applyAlignment="1">
      <alignment horizontal="center" vertical="center" wrapText="1"/>
    </xf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  <xf numFmtId="0" fontId="0" fillId="86" borderId="2" xfId="0" applyFill="1" applyBorder="1"/>
    <xf numFmtId="0" fontId="0" fillId="87" borderId="2" xfId="0" applyFill="1" applyBorder="1"/>
    <xf numFmtId="0" fontId="0" fillId="88" borderId="2" xfId="0" applyFill="1" applyBorder="1"/>
    <xf numFmtId="0" fontId="0" fillId="89" borderId="2" xfId="0" applyFill="1" applyBorder="1"/>
    <xf numFmtId="0" fontId="0" fillId="90" borderId="2" xfId="0" applyFill="1" applyBorder="1"/>
    <xf numFmtId="0" fontId="0" fillId="91" borderId="2" xfId="0" applyFill="1" applyBorder="1"/>
    <xf numFmtId="0" fontId="0" fillId="92" borderId="2" xfId="0" applyFill="1" applyBorder="1"/>
    <xf numFmtId="0" fontId="0" fillId="93" borderId="2" xfId="0" applyFill="1" applyBorder="1"/>
    <xf numFmtId="0" fontId="0" fillId="94" borderId="2" xfId="0" applyFill="1" applyBorder="1"/>
    <xf numFmtId="0" fontId="0" fillId="95" borderId="2" xfId="0" applyFill="1" applyBorder="1"/>
    <xf numFmtId="0" fontId="0" fillId="96" borderId="2" xfId="0" applyFill="1" applyBorder="1"/>
    <xf numFmtId="0" fontId="0" fillId="97" borderId="2" xfId="0" applyFill="1" applyBorder="1"/>
    <xf numFmtId="0" fontId="0" fillId="98" borderId="2" xfId="0" applyFill="1" applyBorder="1"/>
    <xf numFmtId="0" fontId="0" fillId="99" borderId="2" xfId="0" applyFill="1" applyBorder="1"/>
    <xf numFmtId="0" fontId="0" fillId="100" borderId="2" xfId="0" applyFill="1" applyBorder="1"/>
    <xf numFmtId="0" fontId="0" fillId="101" borderId="2" xfId="0" applyFill="1" applyBorder="1"/>
    <xf numFmtId="0" fontId="0" fillId="10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X16406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1744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16</v>
      </c>
      <c r="AD8" s="4" t="s">
        <v>16</v>
      </c>
      <c r="AE8" s="4" t="s">
        <v>16</v>
      </c>
      <c r="AF8" s="4" t="s">
        <v>16</v>
      </c>
      <c r="AG8" s="4" t="s">
        <v>16</v>
      </c>
      <c r="AH8" s="4" t="s">
        <v>16</v>
      </c>
      <c r="AI8" s="4" t="s">
        <v>16</v>
      </c>
      <c r="AJ8" s="4" t="s">
        <v>16</v>
      </c>
      <c r="AK8" s="4" t="s">
        <v>17</v>
      </c>
      <c r="AL8" s="4" t="s">
        <v>17</v>
      </c>
      <c r="AM8" s="4" t="s">
        <v>17</v>
      </c>
      <c r="AN8" s="4" t="s">
        <v>17</v>
      </c>
      <c r="AO8" s="4" t="s">
        <v>17</v>
      </c>
      <c r="AP8" s="4" t="s">
        <v>17</v>
      </c>
      <c r="AQ8" s="4" t="s">
        <v>17</v>
      </c>
      <c r="AR8" s="4" t="s">
        <v>17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16</v>
      </c>
      <c r="BK8" s="4" t="s">
        <v>16</v>
      </c>
      <c r="BL8" s="4" t="s">
        <v>16</v>
      </c>
      <c r="BM8" s="4" t="s">
        <v>16</v>
      </c>
      <c r="BN8" s="4" t="s">
        <v>16</v>
      </c>
      <c r="BO8" s="4" t="s">
        <v>16</v>
      </c>
      <c r="BP8" s="4" t="s">
        <v>16</v>
      </c>
      <c r="BQ8" s="4" t="s">
        <v>16</v>
      </c>
      <c r="BR8" s="4" t="s">
        <v>17</v>
      </c>
      <c r="BS8" s="4" t="s">
        <v>17</v>
      </c>
      <c r="BT8" s="4" t="s">
        <v>17</v>
      </c>
      <c r="BU8" s="4" t="s">
        <v>17</v>
      </c>
      <c r="BV8" s="4" t="s">
        <v>17</v>
      </c>
      <c r="BW8" s="4" t="s">
        <v>17</v>
      </c>
      <c r="BX8" s="4" t="s">
        <v>17</v>
      </c>
      <c r="BY8" s="4" t="s">
        <v>17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16</v>
      </c>
      <c r="CR8" s="4" t="s">
        <v>16</v>
      </c>
      <c r="CS8" s="4" t="s">
        <v>16</v>
      </c>
      <c r="CT8" s="4" t="s">
        <v>16</v>
      </c>
      <c r="CU8" s="4" t="s">
        <v>16</v>
      </c>
      <c r="CV8" s="4" t="s">
        <v>16</v>
      </c>
      <c r="CW8" s="4" t="s">
        <v>16</v>
      </c>
      <c r="CX8" s="4" t="s">
        <v>16</v>
      </c>
      <c r="CY8" s="4" t="s">
        <v>17</v>
      </c>
      <c r="CZ8" s="4" t="s">
        <v>17</v>
      </c>
      <c r="DA8" s="4" t="s">
        <v>17</v>
      </c>
      <c r="DB8" s="4" t="s">
        <v>17</v>
      </c>
      <c r="DC8" s="4" t="s">
        <v>17</v>
      </c>
      <c r="DD8" s="4" t="s">
        <v>17</v>
      </c>
      <c r="DE8" s="4" t="s">
        <v>17</v>
      </c>
      <c r="DF8" s="4" t="s">
        <v>17</v>
      </c>
      <c r="DG8" s="4" t="s">
        <v>9</v>
      </c>
      <c r="DH8" s="4" t="s">
        <v>6</v>
      </c>
      <c r="DI8" s="4" t="s">
        <v>8</v>
      </c>
      <c r="DJ8" s="4" t="s">
        <v>6</v>
      </c>
      <c r="DK8" s="4" t="s">
        <v>8</v>
      </c>
      <c r="DL8" s="4" t="s">
        <v>6</v>
      </c>
      <c r="DM8" s="4" t="s">
        <v>8</v>
      </c>
      <c r="DN8" s="4" t="s">
        <v>6</v>
      </c>
      <c r="DO8" s="4" t="s">
        <v>8</v>
      </c>
      <c r="DP8" s="4" t="s">
        <v>6</v>
      </c>
      <c r="DQ8" s="4" t="s">
        <v>8</v>
      </c>
      <c r="DR8" s="4" t="s">
        <v>6</v>
      </c>
      <c r="DS8" s="4" t="s">
        <v>8</v>
      </c>
      <c r="DT8" s="4" t="s">
        <v>6</v>
      </c>
      <c r="DU8" s="4" t="s">
        <v>8</v>
      </c>
      <c r="DV8" s="4" t="s">
        <v>6</v>
      </c>
      <c r="DW8" s="4" t="s">
        <v>8</v>
      </c>
      <c r="DX8" s="4" t="s">
        <v>16</v>
      </c>
      <c r="DY8" s="4" t="s">
        <v>16</v>
      </c>
      <c r="DZ8" s="4" t="s">
        <v>16</v>
      </c>
      <c r="EA8" s="4" t="s">
        <v>16</v>
      </c>
      <c r="EB8" s="4" t="s">
        <v>16</v>
      </c>
      <c r="EC8" s="4" t="s">
        <v>16</v>
      </c>
      <c r="ED8" s="4" t="s">
        <v>16</v>
      </c>
      <c r="EE8" s="4" t="s">
        <v>16</v>
      </c>
      <c r="EF8" s="4" t="s">
        <v>17</v>
      </c>
      <c r="EG8" s="4" t="s">
        <v>17</v>
      </c>
      <c r="EH8" s="4" t="s">
        <v>17</v>
      </c>
      <c r="EI8" s="4" t="s">
        <v>17</v>
      </c>
      <c r="EJ8" s="4" t="s">
        <v>17</v>
      </c>
      <c r="EK8" s="4" t="s">
        <v>17</v>
      </c>
      <c r="EL8" s="4" t="s">
        <v>17</v>
      </c>
      <c r="EM8" s="4" t="s">
        <v>17</v>
      </c>
      <c r="EN8" s="4" t="s">
        <v>9</v>
      </c>
      <c r="EO8" s="4" t="s">
        <v>6</v>
      </c>
      <c r="EP8" s="4" t="s">
        <v>8</v>
      </c>
      <c r="EQ8" s="4" t="s">
        <v>6</v>
      </c>
      <c r="ER8" s="4" t="s">
        <v>8</v>
      </c>
      <c r="ES8" s="4" t="s">
        <v>6</v>
      </c>
      <c r="ET8" s="4" t="s">
        <v>8</v>
      </c>
      <c r="EU8" s="4" t="s">
        <v>6</v>
      </c>
      <c r="EV8" s="4" t="s">
        <v>8</v>
      </c>
      <c r="EW8" s="4" t="s">
        <v>6</v>
      </c>
      <c r="EX8" s="4" t="s">
        <v>8</v>
      </c>
      <c r="EY8" s="4" t="s">
        <v>6</v>
      </c>
      <c r="EZ8" s="4" t="s">
        <v>8</v>
      </c>
      <c r="FA8" s="4" t="s">
        <v>6</v>
      </c>
      <c r="FB8" s="4" t="s">
        <v>8</v>
      </c>
      <c r="FC8" s="4" t="s">
        <v>6</v>
      </c>
      <c r="FD8" s="4" t="s">
        <v>8</v>
      </c>
      <c r="FE8" s="4" t="s">
        <v>16</v>
      </c>
      <c r="FF8" s="4" t="s">
        <v>16</v>
      </c>
      <c r="FG8" s="4" t="s">
        <v>16</v>
      </c>
      <c r="FH8" s="4" t="s">
        <v>16</v>
      </c>
      <c r="FI8" s="4" t="s">
        <v>16</v>
      </c>
      <c r="FJ8" s="4" t="s">
        <v>16</v>
      </c>
      <c r="FK8" s="4" t="s">
        <v>16</v>
      </c>
      <c r="FL8" s="4" t="s">
        <v>16</v>
      </c>
      <c r="FM8" s="4" t="s">
        <v>17</v>
      </c>
      <c r="FN8" s="4" t="s">
        <v>17</v>
      </c>
      <c r="FO8" s="4" t="s">
        <v>17</v>
      </c>
      <c r="FP8" s="4" t="s">
        <v>17</v>
      </c>
      <c r="FQ8" s="4" t="s">
        <v>17</v>
      </c>
      <c r="FR8" s="4" t="s">
        <v>17</v>
      </c>
      <c r="FS8" s="4" t="s">
        <v>17</v>
      </c>
      <c r="FT8" s="4" t="s">
        <v>17</v>
      </c>
      <c r="FU8" s="4" t="s">
        <v>9</v>
      </c>
      <c r="FV8" s="4" t="s">
        <v>6</v>
      </c>
      <c r="FW8" s="4" t="s">
        <v>8</v>
      </c>
      <c r="FX8" s="4" t="s">
        <v>6</v>
      </c>
      <c r="FY8" s="4" t="s">
        <v>8</v>
      </c>
      <c r="FZ8" s="4" t="s">
        <v>6</v>
      </c>
      <c r="GA8" s="4" t="s">
        <v>8</v>
      </c>
      <c r="GB8" s="4" t="s">
        <v>6</v>
      </c>
      <c r="GC8" s="4" t="s">
        <v>8</v>
      </c>
      <c r="GD8" s="4" t="s">
        <v>6</v>
      </c>
      <c r="GE8" s="4" t="s">
        <v>8</v>
      </c>
      <c r="GF8" s="4" t="s">
        <v>6</v>
      </c>
      <c r="GG8" s="4" t="s">
        <v>8</v>
      </c>
      <c r="GH8" s="4" t="s">
        <v>6</v>
      </c>
      <c r="GI8" s="4" t="s">
        <v>8</v>
      </c>
      <c r="GJ8" s="4" t="s">
        <v>6</v>
      </c>
      <c r="GK8" s="4" t="s">
        <v>8</v>
      </c>
      <c r="GL8" s="4" t="s">
        <v>16</v>
      </c>
      <c r="GM8" s="4" t="s">
        <v>16</v>
      </c>
      <c r="GN8" s="4" t="s">
        <v>16</v>
      </c>
      <c r="GO8" s="4" t="s">
        <v>16</v>
      </c>
      <c r="GP8" s="4" t="s">
        <v>16</v>
      </c>
      <c r="GQ8" s="4" t="s">
        <v>16</v>
      </c>
      <c r="GR8" s="4" t="s">
        <v>16</v>
      </c>
      <c r="GS8" s="4" t="s">
        <v>16</v>
      </c>
      <c r="GT8" s="4" t="s">
        <v>17</v>
      </c>
      <c r="GU8" s="4" t="s">
        <v>17</v>
      </c>
      <c r="GV8" s="4" t="s">
        <v>17</v>
      </c>
      <c r="GW8" s="4" t="s">
        <v>17</v>
      </c>
      <c r="GX8" s="4" t="s">
        <v>17</v>
      </c>
      <c r="GY8" s="4" t="s">
        <v>17</v>
      </c>
      <c r="GZ8" s="4" t="s">
        <v>17</v>
      </c>
      <c r="HA8" s="4" t="s">
        <v>17</v>
      </c>
      <c r="HB8" s="4" t="s">
        <v>17</v>
      </c>
      <c r="HC8" s="4" t="s">
        <v>17</v>
      </c>
      <c r="HD8" s="4" t="s">
        <v>17</v>
      </c>
      <c r="HE8" s="4" t="s">
        <v>17</v>
      </c>
      <c r="HF8" s="4" t="s">
        <v>17</v>
      </c>
      <c r="HG8" s="4" t="s">
        <v>17</v>
      </c>
      <c r="HH8" s="4" t="s">
        <v>17</v>
      </c>
      <c r="HI8" s="4" t="s">
        <v>17</v>
      </c>
      <c r="HJ8" s="4" t="s">
        <v>17</v>
      </c>
      <c r="HK8" s="4" t="s">
        <v>17</v>
      </c>
      <c r="HL8" s="4" t="s">
        <v>17</v>
      </c>
      <c r="HM8" s="4" t="s">
        <v>17</v>
      </c>
      <c r="HN8" s="4" t="s">
        <v>17</v>
      </c>
      <c r="HO8" s="4" t="s">
        <v>17</v>
      </c>
      <c r="HP8" s="4" t="s">
        <v>17</v>
      </c>
      <c r="HQ8" s="4" t="s">
        <v>17</v>
      </c>
      <c r="HR8" s="4" t="s">
        <v>17</v>
      </c>
      <c r="HS8" s="4" t="s">
        <v>17</v>
      </c>
      <c r="HT8" s="4" t="s">
        <v>17</v>
      </c>
      <c r="HU8" s="4" t="s">
        <v>17</v>
      </c>
      <c r="HV8" s="4" t="s">
        <v>17</v>
      </c>
      <c r="HW8" s="4" t="s">
        <v>17</v>
      </c>
      <c r="HX8" s="4" t="s">
        <v>17</v>
      </c>
      <c r="HY8" s="4" t="s">
        <v>17</v>
      </c>
      <c r="HZ8" s="4" t="s">
        <v>17</v>
      </c>
      <c r="IA8" s="4" t="s">
        <v>17</v>
      </c>
      <c r="IB8" s="4" t="s">
        <v>17</v>
      </c>
      <c r="IC8" s="4" t="s">
        <v>17</v>
      </c>
    </row>
    <row r="9">
      <c r="A9" t="n">
        <v>1748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721312</v>
      </c>
      <c r="F9" s="7" t="n">
        <v>443</v>
      </c>
      <c r="G9" s="7" t="n">
        <v>443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12</v>
      </c>
      <c r="P9" s="7" t="n">
        <f t="normal" ca="1">16-LENB(INDIRECT(ADDRESS(9,15)))</f>
        <v>0</v>
      </c>
      <c r="Q9" s="7" t="s">
        <v>13</v>
      </c>
      <c r="R9" s="7" t="n">
        <f t="normal" ca="1">16-LENB(INDIRECT(ADDRESS(9,17)))</f>
        <v>0</v>
      </c>
      <c r="S9" s="7" t="s">
        <v>14</v>
      </c>
      <c r="T9" s="7" t="n">
        <f t="normal" ca="1">16-LENB(INDIRECT(ADDRESS(9,19)))</f>
        <v>0</v>
      </c>
      <c r="U9" s="7" t="s">
        <v>15</v>
      </c>
      <c r="V9" s="7" t="n">
        <f t="normal" ca="1">16-LENB(INDIRECT(ADDRESS(9,21)))</f>
        <v>0</v>
      </c>
      <c r="W9" s="7" t="s">
        <v>15</v>
      </c>
      <c r="X9" s="7" t="n">
        <f t="normal" ca="1">16-LENB(INDIRECT(ADDRESS(9,23)))</f>
        <v>0</v>
      </c>
      <c r="Y9" s="7" t="s">
        <v>15</v>
      </c>
      <c r="Z9" s="7" t="n">
        <f t="normal" ca="1">16-LENB(INDIRECT(ADDRESS(9,25)))</f>
        <v>0</v>
      </c>
      <c r="AA9" s="7" t="s">
        <v>15</v>
      </c>
      <c r="AB9" s="7" t="n">
        <f t="normal" ca="1">16-LENB(INDIRECT(ADDRESS(9,27)))</f>
        <v>0</v>
      </c>
      <c r="AC9" s="7" t="n">
        <v>100</v>
      </c>
      <c r="AD9" s="7" t="n">
        <v>100</v>
      </c>
      <c r="AE9" s="7" t="n">
        <v>100</v>
      </c>
      <c r="AF9" s="7" t="n">
        <v>100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11</v>
      </c>
      <c r="AU9" s="7" t="n">
        <f t="normal" ca="1">16-LENB(INDIRECT(ADDRESS(9,46)))</f>
        <v>0</v>
      </c>
      <c r="AV9" s="7" t="s">
        <v>12</v>
      </c>
      <c r="AW9" s="7" t="n">
        <f t="normal" ca="1">16-LENB(INDIRECT(ADDRESS(9,48)))</f>
        <v>0</v>
      </c>
      <c r="AX9" s="7" t="s">
        <v>13</v>
      </c>
      <c r="AY9" s="7" t="n">
        <f t="normal" ca="1">16-LENB(INDIRECT(ADDRESS(9,50)))</f>
        <v>0</v>
      </c>
      <c r="AZ9" s="7" t="s">
        <v>18</v>
      </c>
      <c r="BA9" s="7" t="n">
        <f t="normal" ca="1">16-LENB(INDIRECT(ADDRESS(9,52)))</f>
        <v>0</v>
      </c>
      <c r="BB9" s="7" t="s">
        <v>15</v>
      </c>
      <c r="BC9" s="7" t="n">
        <f t="normal" ca="1">16-LENB(INDIRECT(ADDRESS(9,54)))</f>
        <v>0</v>
      </c>
      <c r="BD9" s="7" t="s">
        <v>15</v>
      </c>
      <c r="BE9" s="7" t="n">
        <f t="normal" ca="1">16-LENB(INDIRECT(ADDRESS(9,56)))</f>
        <v>0</v>
      </c>
      <c r="BF9" s="7" t="s">
        <v>15</v>
      </c>
      <c r="BG9" s="7" t="n">
        <f t="normal" ca="1">16-LENB(INDIRECT(ADDRESS(9,58)))</f>
        <v>0</v>
      </c>
      <c r="BH9" s="7" t="s">
        <v>15</v>
      </c>
      <c r="BI9" s="7" t="n">
        <f t="normal" ca="1">16-LENB(INDIRECT(ADDRESS(9,60)))</f>
        <v>0</v>
      </c>
      <c r="BJ9" s="7" t="n">
        <v>100</v>
      </c>
      <c r="BK9" s="7" t="n">
        <v>100</v>
      </c>
      <c r="BL9" s="7" t="n">
        <v>100</v>
      </c>
      <c r="BM9" s="7" t="n">
        <v>100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11</v>
      </c>
      <c r="CB9" s="7" t="n">
        <f t="normal" ca="1">16-LENB(INDIRECT(ADDRESS(9,79)))</f>
        <v>0</v>
      </c>
      <c r="CC9" s="7" t="s">
        <v>12</v>
      </c>
      <c r="CD9" s="7" t="n">
        <f t="normal" ca="1">16-LENB(INDIRECT(ADDRESS(9,81)))</f>
        <v>0</v>
      </c>
      <c r="CE9" s="7" t="s">
        <v>13</v>
      </c>
      <c r="CF9" s="7" t="n">
        <f t="normal" ca="1">16-LENB(INDIRECT(ADDRESS(9,83)))</f>
        <v>0</v>
      </c>
      <c r="CG9" s="7" t="s">
        <v>19</v>
      </c>
      <c r="CH9" s="7" t="n">
        <f t="normal" ca="1">16-LENB(INDIRECT(ADDRESS(9,85)))</f>
        <v>0</v>
      </c>
      <c r="CI9" s="7" t="s">
        <v>15</v>
      </c>
      <c r="CJ9" s="7" t="n">
        <f t="normal" ca="1">16-LENB(INDIRECT(ADDRESS(9,87)))</f>
        <v>0</v>
      </c>
      <c r="CK9" s="7" t="s">
        <v>15</v>
      </c>
      <c r="CL9" s="7" t="n">
        <f t="normal" ca="1">16-LENB(INDIRECT(ADDRESS(9,89)))</f>
        <v>0</v>
      </c>
      <c r="CM9" s="7" t="s">
        <v>15</v>
      </c>
      <c r="CN9" s="7" t="n">
        <f t="normal" ca="1">16-LENB(INDIRECT(ADDRESS(9,91)))</f>
        <v>0</v>
      </c>
      <c r="CO9" s="7" t="s">
        <v>15</v>
      </c>
      <c r="CP9" s="7" t="n">
        <f t="normal" ca="1">16-LENB(INDIRECT(ADDRESS(9,93)))</f>
        <v>0</v>
      </c>
      <c r="CQ9" s="7" t="n">
        <v>100</v>
      </c>
      <c r="CR9" s="7" t="n">
        <v>100</v>
      </c>
      <c r="CS9" s="7" t="n">
        <v>100</v>
      </c>
      <c r="CT9" s="7" t="n">
        <v>100</v>
      </c>
      <c r="CU9" s="7" t="n">
        <v>0</v>
      </c>
      <c r="CV9" s="7" t="n">
        <v>0</v>
      </c>
      <c r="CW9" s="7" t="n">
        <v>0</v>
      </c>
      <c r="CX9" s="7" t="n">
        <v>0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11</v>
      </c>
      <c r="DI9" s="7" t="n">
        <f t="normal" ca="1">16-LENB(INDIRECT(ADDRESS(9,112)))</f>
        <v>0</v>
      </c>
      <c r="DJ9" s="7" t="s">
        <v>12</v>
      </c>
      <c r="DK9" s="7" t="n">
        <f t="normal" ca="1">16-LENB(INDIRECT(ADDRESS(9,114)))</f>
        <v>0</v>
      </c>
      <c r="DL9" s="7" t="s">
        <v>14</v>
      </c>
      <c r="DM9" s="7" t="n">
        <f t="normal" ca="1">16-LENB(INDIRECT(ADDRESS(9,116)))</f>
        <v>0</v>
      </c>
      <c r="DN9" s="7" t="s">
        <v>18</v>
      </c>
      <c r="DO9" s="7" t="n">
        <f t="normal" ca="1">16-LENB(INDIRECT(ADDRESS(9,118)))</f>
        <v>0</v>
      </c>
      <c r="DP9" s="7" t="s">
        <v>15</v>
      </c>
      <c r="DQ9" s="7" t="n">
        <f t="normal" ca="1">16-LENB(INDIRECT(ADDRESS(9,120)))</f>
        <v>0</v>
      </c>
      <c r="DR9" s="7" t="s">
        <v>15</v>
      </c>
      <c r="DS9" s="7" t="n">
        <f t="normal" ca="1">16-LENB(INDIRECT(ADDRESS(9,122)))</f>
        <v>0</v>
      </c>
      <c r="DT9" s="7" t="s">
        <v>15</v>
      </c>
      <c r="DU9" s="7" t="n">
        <f t="normal" ca="1">16-LENB(INDIRECT(ADDRESS(9,124)))</f>
        <v>0</v>
      </c>
      <c r="DV9" s="7" t="s">
        <v>15</v>
      </c>
      <c r="DW9" s="7" t="n">
        <f t="normal" ca="1">16-LENB(INDIRECT(ADDRESS(9,126)))</f>
        <v>0</v>
      </c>
      <c r="DX9" s="7" t="n">
        <v>100</v>
      </c>
      <c r="DY9" s="7" t="n">
        <v>100</v>
      </c>
      <c r="DZ9" s="7" t="n">
        <v>100</v>
      </c>
      <c r="EA9" s="7" t="n">
        <v>100</v>
      </c>
      <c r="EB9" s="7" t="n">
        <v>0</v>
      </c>
      <c r="EC9" s="7" t="n">
        <v>0</v>
      </c>
      <c r="ED9" s="7" t="n">
        <v>0</v>
      </c>
      <c r="EE9" s="7" t="n">
        <v>0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4</v>
      </c>
      <c r="EO9" s="7" t="s">
        <v>11</v>
      </c>
      <c r="EP9" s="7" t="n">
        <f t="normal" ca="1">16-LENB(INDIRECT(ADDRESS(9,145)))</f>
        <v>0</v>
      </c>
      <c r="EQ9" s="7" t="s">
        <v>12</v>
      </c>
      <c r="ER9" s="7" t="n">
        <f t="normal" ca="1">16-LENB(INDIRECT(ADDRESS(9,147)))</f>
        <v>0</v>
      </c>
      <c r="ES9" s="7" t="s">
        <v>14</v>
      </c>
      <c r="ET9" s="7" t="n">
        <f t="normal" ca="1">16-LENB(INDIRECT(ADDRESS(9,149)))</f>
        <v>0</v>
      </c>
      <c r="EU9" s="7" t="s">
        <v>19</v>
      </c>
      <c r="EV9" s="7" t="n">
        <f t="normal" ca="1">16-LENB(INDIRECT(ADDRESS(9,151)))</f>
        <v>0</v>
      </c>
      <c r="EW9" s="7" t="s">
        <v>15</v>
      </c>
      <c r="EX9" s="7" t="n">
        <f t="normal" ca="1">16-LENB(INDIRECT(ADDRESS(9,153)))</f>
        <v>0</v>
      </c>
      <c r="EY9" s="7" t="s">
        <v>15</v>
      </c>
      <c r="EZ9" s="7" t="n">
        <f t="normal" ca="1">16-LENB(INDIRECT(ADDRESS(9,155)))</f>
        <v>0</v>
      </c>
      <c r="FA9" s="7" t="s">
        <v>15</v>
      </c>
      <c r="FB9" s="7" t="n">
        <f t="normal" ca="1">16-LENB(INDIRECT(ADDRESS(9,157)))</f>
        <v>0</v>
      </c>
      <c r="FC9" s="7" t="s">
        <v>15</v>
      </c>
      <c r="FD9" s="7" t="n">
        <f t="normal" ca="1">16-LENB(INDIRECT(ADDRESS(9,159)))</f>
        <v>0</v>
      </c>
      <c r="FE9" s="7" t="n">
        <v>100</v>
      </c>
      <c r="FF9" s="7" t="n">
        <v>100</v>
      </c>
      <c r="FG9" s="7" t="n">
        <v>100</v>
      </c>
      <c r="FH9" s="7" t="n">
        <v>100</v>
      </c>
      <c r="FI9" s="7" t="n">
        <v>0</v>
      </c>
      <c r="FJ9" s="7" t="n">
        <v>0</v>
      </c>
      <c r="FK9" s="7" t="n">
        <v>0</v>
      </c>
      <c r="FL9" s="7" t="n">
        <v>0</v>
      </c>
      <c r="FM9" s="7" t="n">
        <v>0</v>
      </c>
      <c r="FN9" s="7" t="n">
        <v>0</v>
      </c>
      <c r="FO9" s="7" t="n">
        <v>0</v>
      </c>
      <c r="FP9" s="7" t="n">
        <v>0</v>
      </c>
      <c r="FQ9" s="7" t="n">
        <v>0</v>
      </c>
      <c r="FR9" s="7" t="n">
        <v>0</v>
      </c>
      <c r="FS9" s="7" t="n">
        <v>0</v>
      </c>
      <c r="FT9" s="7" t="n">
        <v>0</v>
      </c>
      <c r="FU9" s="7" t="n">
        <v>5</v>
      </c>
      <c r="FV9" s="7" t="s">
        <v>11</v>
      </c>
      <c r="FW9" s="7" t="n">
        <f t="normal" ca="1">16-LENB(INDIRECT(ADDRESS(9,178)))</f>
        <v>0</v>
      </c>
      <c r="FX9" s="7" t="s">
        <v>12</v>
      </c>
      <c r="FY9" s="7" t="n">
        <f t="normal" ca="1">16-LENB(INDIRECT(ADDRESS(9,180)))</f>
        <v>0</v>
      </c>
      <c r="FZ9" s="7" t="s">
        <v>18</v>
      </c>
      <c r="GA9" s="7" t="n">
        <f t="normal" ca="1">16-LENB(INDIRECT(ADDRESS(9,182)))</f>
        <v>0</v>
      </c>
      <c r="GB9" s="7" t="s">
        <v>19</v>
      </c>
      <c r="GC9" s="7" t="n">
        <f t="normal" ca="1">16-LENB(INDIRECT(ADDRESS(9,184)))</f>
        <v>0</v>
      </c>
      <c r="GD9" s="7" t="s">
        <v>15</v>
      </c>
      <c r="GE9" s="7" t="n">
        <f t="normal" ca="1">16-LENB(INDIRECT(ADDRESS(9,186)))</f>
        <v>0</v>
      </c>
      <c r="GF9" s="7" t="s">
        <v>15</v>
      </c>
      <c r="GG9" s="7" t="n">
        <f t="normal" ca="1">16-LENB(INDIRECT(ADDRESS(9,188)))</f>
        <v>0</v>
      </c>
      <c r="GH9" s="7" t="s">
        <v>15</v>
      </c>
      <c r="GI9" s="7" t="n">
        <f t="normal" ca="1">16-LENB(INDIRECT(ADDRESS(9,190)))</f>
        <v>0</v>
      </c>
      <c r="GJ9" s="7" t="s">
        <v>15</v>
      </c>
      <c r="GK9" s="7" t="n">
        <f t="normal" ca="1">16-LENB(INDIRECT(ADDRESS(9,192)))</f>
        <v>0</v>
      </c>
      <c r="GL9" s="7" t="n">
        <v>100</v>
      </c>
      <c r="GM9" s="7" t="n">
        <v>100</v>
      </c>
      <c r="GN9" s="7" t="n">
        <v>100</v>
      </c>
      <c r="GO9" s="7" t="n">
        <v>100</v>
      </c>
      <c r="GP9" s="7" t="n">
        <v>0</v>
      </c>
      <c r="GQ9" s="7" t="n">
        <v>0</v>
      </c>
      <c r="GR9" s="7" t="n">
        <v>0</v>
      </c>
      <c r="GS9" s="7" t="n">
        <v>0</v>
      </c>
      <c r="GT9" s="7" t="n">
        <v>0</v>
      </c>
      <c r="GU9" s="7" t="n">
        <v>0</v>
      </c>
      <c r="GV9" s="7" t="n">
        <v>0</v>
      </c>
      <c r="GW9" s="7" t="n">
        <v>0</v>
      </c>
      <c r="GX9" s="7" t="n">
        <v>0</v>
      </c>
      <c r="GY9" s="7" t="n">
        <v>0</v>
      </c>
      <c r="GZ9" s="7" t="n">
        <v>0</v>
      </c>
      <c r="HA9" s="7" t="n">
        <v>0</v>
      </c>
      <c r="HB9" s="7" t="n">
        <v>255</v>
      </c>
      <c r="HC9" s="7" t="n">
        <v>255</v>
      </c>
      <c r="HD9" s="7" t="n">
        <v>255</v>
      </c>
      <c r="HE9" s="7" t="n">
        <v>255</v>
      </c>
      <c r="HF9" s="7" t="n">
        <v>0</v>
      </c>
      <c r="HG9" s="7" t="n">
        <v>0</v>
      </c>
      <c r="HH9" s="7" t="n">
        <v>0</v>
      </c>
      <c r="HI9" s="7" t="n">
        <v>0</v>
      </c>
      <c r="HJ9" s="7" t="n">
        <v>0</v>
      </c>
      <c r="HK9" s="7" t="n">
        <v>0</v>
      </c>
      <c r="HL9" s="7" t="n">
        <v>0</v>
      </c>
      <c r="HM9" s="7" t="n">
        <v>0</v>
      </c>
      <c r="HN9" s="7" t="n">
        <v>0</v>
      </c>
      <c r="HO9" s="7" t="n">
        <v>0</v>
      </c>
      <c r="HP9" s="7" t="n">
        <v>0</v>
      </c>
      <c r="HQ9" s="7" t="n">
        <v>0</v>
      </c>
      <c r="HR9" s="7" t="n">
        <v>0</v>
      </c>
      <c r="HS9" s="7" t="n">
        <v>0</v>
      </c>
      <c r="HT9" s="7" t="n">
        <v>0</v>
      </c>
      <c r="HU9" s="7" t="n">
        <v>0</v>
      </c>
      <c r="HV9" s="7" t="n">
        <v>0</v>
      </c>
      <c r="HW9" s="7" t="n">
        <v>0</v>
      </c>
      <c r="HX9" s="7" t="n">
        <v>0</v>
      </c>
      <c r="HY9" s="7" t="n">
        <v>0</v>
      </c>
      <c r="HZ9" s="7" t="n">
        <v>0</v>
      </c>
      <c r="IA9" s="7" t="n">
        <v>0</v>
      </c>
      <c r="IB9" s="7" t="n">
        <v>0</v>
      </c>
      <c r="IC9" s="7" t="n">
        <v>0</v>
      </c>
    </row>
    <row r="10">
      <c r="A10" t="s">
        <v>4</v>
      </c>
      <c r="B10" s="4" t="s">
        <v>5</v>
      </c>
    </row>
    <row r="11">
      <c r="A11" t="n">
        <v>2696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16</v>
      </c>
      <c r="AD13" s="4" t="s">
        <v>16</v>
      </c>
      <c r="AE13" s="4" t="s">
        <v>16</v>
      </c>
      <c r="AF13" s="4" t="s">
        <v>16</v>
      </c>
      <c r="AG13" s="4" t="s">
        <v>16</v>
      </c>
      <c r="AH13" s="4" t="s">
        <v>16</v>
      </c>
      <c r="AI13" s="4" t="s">
        <v>16</v>
      </c>
      <c r="AJ13" s="4" t="s">
        <v>16</v>
      </c>
      <c r="AK13" s="4" t="s">
        <v>17</v>
      </c>
      <c r="AL13" s="4" t="s">
        <v>17</v>
      </c>
      <c r="AM13" s="4" t="s">
        <v>17</v>
      </c>
      <c r="AN13" s="4" t="s">
        <v>17</v>
      </c>
      <c r="AO13" s="4" t="s">
        <v>17</v>
      </c>
      <c r="AP13" s="4" t="s">
        <v>17</v>
      </c>
      <c r="AQ13" s="4" t="s">
        <v>17</v>
      </c>
      <c r="AR13" s="4" t="s">
        <v>17</v>
      </c>
      <c r="AS13" s="4" t="s">
        <v>9</v>
      </c>
      <c r="AT13" s="4" t="s">
        <v>6</v>
      </c>
      <c r="AU13" s="4" t="s">
        <v>8</v>
      </c>
      <c r="AV13" s="4" t="s">
        <v>6</v>
      </c>
      <c r="AW13" s="4" t="s">
        <v>8</v>
      </c>
      <c r="AX13" s="4" t="s">
        <v>6</v>
      </c>
      <c r="AY13" s="4" t="s">
        <v>8</v>
      </c>
      <c r="AZ13" s="4" t="s">
        <v>6</v>
      </c>
      <c r="BA13" s="4" t="s">
        <v>8</v>
      </c>
      <c r="BB13" s="4" t="s">
        <v>6</v>
      </c>
      <c r="BC13" s="4" t="s">
        <v>8</v>
      </c>
      <c r="BD13" s="4" t="s">
        <v>6</v>
      </c>
      <c r="BE13" s="4" t="s">
        <v>8</v>
      </c>
      <c r="BF13" s="4" t="s">
        <v>6</v>
      </c>
      <c r="BG13" s="4" t="s">
        <v>8</v>
      </c>
      <c r="BH13" s="4" t="s">
        <v>6</v>
      </c>
      <c r="BI13" s="4" t="s">
        <v>8</v>
      </c>
      <c r="BJ13" s="4" t="s">
        <v>16</v>
      </c>
      <c r="BK13" s="4" t="s">
        <v>16</v>
      </c>
      <c r="BL13" s="4" t="s">
        <v>16</v>
      </c>
      <c r="BM13" s="4" t="s">
        <v>16</v>
      </c>
      <c r="BN13" s="4" t="s">
        <v>16</v>
      </c>
      <c r="BO13" s="4" t="s">
        <v>16</v>
      </c>
      <c r="BP13" s="4" t="s">
        <v>16</v>
      </c>
      <c r="BQ13" s="4" t="s">
        <v>16</v>
      </c>
      <c r="BR13" s="4" t="s">
        <v>17</v>
      </c>
      <c r="BS13" s="4" t="s">
        <v>17</v>
      </c>
      <c r="BT13" s="4" t="s">
        <v>17</v>
      </c>
      <c r="BU13" s="4" t="s">
        <v>17</v>
      </c>
      <c r="BV13" s="4" t="s">
        <v>17</v>
      </c>
      <c r="BW13" s="4" t="s">
        <v>17</v>
      </c>
      <c r="BX13" s="4" t="s">
        <v>17</v>
      </c>
      <c r="BY13" s="4" t="s">
        <v>17</v>
      </c>
      <c r="BZ13" s="4" t="s">
        <v>9</v>
      </c>
      <c r="CA13" s="4" t="s">
        <v>6</v>
      </c>
      <c r="CB13" s="4" t="s">
        <v>8</v>
      </c>
      <c r="CC13" s="4" t="s">
        <v>6</v>
      </c>
      <c r="CD13" s="4" t="s">
        <v>8</v>
      </c>
      <c r="CE13" s="4" t="s">
        <v>6</v>
      </c>
      <c r="CF13" s="4" t="s">
        <v>8</v>
      </c>
      <c r="CG13" s="4" t="s">
        <v>6</v>
      </c>
      <c r="CH13" s="4" t="s">
        <v>8</v>
      </c>
      <c r="CI13" s="4" t="s">
        <v>6</v>
      </c>
      <c r="CJ13" s="4" t="s">
        <v>8</v>
      </c>
      <c r="CK13" s="4" t="s">
        <v>6</v>
      </c>
      <c r="CL13" s="4" t="s">
        <v>8</v>
      </c>
      <c r="CM13" s="4" t="s">
        <v>6</v>
      </c>
      <c r="CN13" s="4" t="s">
        <v>8</v>
      </c>
      <c r="CO13" s="4" t="s">
        <v>6</v>
      </c>
      <c r="CP13" s="4" t="s">
        <v>8</v>
      </c>
      <c r="CQ13" s="4" t="s">
        <v>16</v>
      </c>
      <c r="CR13" s="4" t="s">
        <v>16</v>
      </c>
      <c r="CS13" s="4" t="s">
        <v>16</v>
      </c>
      <c r="CT13" s="4" t="s">
        <v>16</v>
      </c>
      <c r="CU13" s="4" t="s">
        <v>16</v>
      </c>
      <c r="CV13" s="4" t="s">
        <v>16</v>
      </c>
      <c r="CW13" s="4" t="s">
        <v>16</v>
      </c>
      <c r="CX13" s="4" t="s">
        <v>16</v>
      </c>
      <c r="CY13" s="4" t="s">
        <v>17</v>
      </c>
      <c r="CZ13" s="4" t="s">
        <v>17</v>
      </c>
      <c r="DA13" s="4" t="s">
        <v>17</v>
      </c>
      <c r="DB13" s="4" t="s">
        <v>17</v>
      </c>
      <c r="DC13" s="4" t="s">
        <v>17</v>
      </c>
      <c r="DD13" s="4" t="s">
        <v>17</v>
      </c>
      <c r="DE13" s="4" t="s">
        <v>17</v>
      </c>
      <c r="DF13" s="4" t="s">
        <v>17</v>
      </c>
      <c r="DG13" s="4" t="s">
        <v>9</v>
      </c>
      <c r="DH13" s="4" t="s">
        <v>6</v>
      </c>
      <c r="DI13" s="4" t="s">
        <v>8</v>
      </c>
      <c r="DJ13" s="4" t="s">
        <v>6</v>
      </c>
      <c r="DK13" s="4" t="s">
        <v>8</v>
      </c>
      <c r="DL13" s="4" t="s">
        <v>6</v>
      </c>
      <c r="DM13" s="4" t="s">
        <v>8</v>
      </c>
      <c r="DN13" s="4" t="s">
        <v>6</v>
      </c>
      <c r="DO13" s="4" t="s">
        <v>8</v>
      </c>
      <c r="DP13" s="4" t="s">
        <v>6</v>
      </c>
      <c r="DQ13" s="4" t="s">
        <v>8</v>
      </c>
      <c r="DR13" s="4" t="s">
        <v>6</v>
      </c>
      <c r="DS13" s="4" t="s">
        <v>8</v>
      </c>
      <c r="DT13" s="4" t="s">
        <v>6</v>
      </c>
      <c r="DU13" s="4" t="s">
        <v>8</v>
      </c>
      <c r="DV13" s="4" t="s">
        <v>6</v>
      </c>
      <c r="DW13" s="4" t="s">
        <v>8</v>
      </c>
      <c r="DX13" s="4" t="s">
        <v>16</v>
      </c>
      <c r="DY13" s="4" t="s">
        <v>16</v>
      </c>
      <c r="DZ13" s="4" t="s">
        <v>16</v>
      </c>
      <c r="EA13" s="4" t="s">
        <v>16</v>
      </c>
      <c r="EB13" s="4" t="s">
        <v>16</v>
      </c>
      <c r="EC13" s="4" t="s">
        <v>16</v>
      </c>
      <c r="ED13" s="4" t="s">
        <v>16</v>
      </c>
      <c r="EE13" s="4" t="s">
        <v>16</v>
      </c>
      <c r="EF13" s="4" t="s">
        <v>17</v>
      </c>
      <c r="EG13" s="4" t="s">
        <v>17</v>
      </c>
      <c r="EH13" s="4" t="s">
        <v>17</v>
      </c>
      <c r="EI13" s="4" t="s">
        <v>17</v>
      </c>
      <c r="EJ13" s="4" t="s">
        <v>17</v>
      </c>
      <c r="EK13" s="4" t="s">
        <v>17</v>
      </c>
      <c r="EL13" s="4" t="s">
        <v>17</v>
      </c>
      <c r="EM13" s="4" t="s">
        <v>17</v>
      </c>
      <c r="EN13" s="4" t="s">
        <v>9</v>
      </c>
      <c r="EO13" s="4" t="s">
        <v>6</v>
      </c>
      <c r="EP13" s="4" t="s">
        <v>8</v>
      </c>
      <c r="EQ13" s="4" t="s">
        <v>6</v>
      </c>
      <c r="ER13" s="4" t="s">
        <v>8</v>
      </c>
      <c r="ES13" s="4" t="s">
        <v>6</v>
      </c>
      <c r="ET13" s="4" t="s">
        <v>8</v>
      </c>
      <c r="EU13" s="4" t="s">
        <v>6</v>
      </c>
      <c r="EV13" s="4" t="s">
        <v>8</v>
      </c>
      <c r="EW13" s="4" t="s">
        <v>6</v>
      </c>
      <c r="EX13" s="4" t="s">
        <v>8</v>
      </c>
      <c r="EY13" s="4" t="s">
        <v>6</v>
      </c>
      <c r="EZ13" s="4" t="s">
        <v>8</v>
      </c>
      <c r="FA13" s="4" t="s">
        <v>6</v>
      </c>
      <c r="FB13" s="4" t="s">
        <v>8</v>
      </c>
      <c r="FC13" s="4" t="s">
        <v>6</v>
      </c>
      <c r="FD13" s="4" t="s">
        <v>8</v>
      </c>
      <c r="FE13" s="4" t="s">
        <v>16</v>
      </c>
      <c r="FF13" s="4" t="s">
        <v>16</v>
      </c>
      <c r="FG13" s="4" t="s">
        <v>16</v>
      </c>
      <c r="FH13" s="4" t="s">
        <v>16</v>
      </c>
      <c r="FI13" s="4" t="s">
        <v>16</v>
      </c>
      <c r="FJ13" s="4" t="s">
        <v>16</v>
      </c>
      <c r="FK13" s="4" t="s">
        <v>16</v>
      </c>
      <c r="FL13" s="4" t="s">
        <v>16</v>
      </c>
      <c r="FM13" s="4" t="s">
        <v>17</v>
      </c>
      <c r="FN13" s="4" t="s">
        <v>17</v>
      </c>
      <c r="FO13" s="4" t="s">
        <v>17</v>
      </c>
      <c r="FP13" s="4" t="s">
        <v>17</v>
      </c>
      <c r="FQ13" s="4" t="s">
        <v>17</v>
      </c>
      <c r="FR13" s="4" t="s">
        <v>17</v>
      </c>
      <c r="FS13" s="4" t="s">
        <v>17</v>
      </c>
      <c r="FT13" s="4" t="s">
        <v>17</v>
      </c>
      <c r="FU13" s="4" t="s">
        <v>9</v>
      </c>
      <c r="FV13" s="4" t="s">
        <v>6</v>
      </c>
      <c r="FW13" s="4" t="s">
        <v>8</v>
      </c>
      <c r="FX13" s="4" t="s">
        <v>6</v>
      </c>
      <c r="FY13" s="4" t="s">
        <v>8</v>
      </c>
      <c r="FZ13" s="4" t="s">
        <v>6</v>
      </c>
      <c r="GA13" s="4" t="s">
        <v>8</v>
      </c>
      <c r="GB13" s="4" t="s">
        <v>6</v>
      </c>
      <c r="GC13" s="4" t="s">
        <v>8</v>
      </c>
      <c r="GD13" s="4" t="s">
        <v>6</v>
      </c>
      <c r="GE13" s="4" t="s">
        <v>8</v>
      </c>
      <c r="GF13" s="4" t="s">
        <v>6</v>
      </c>
      <c r="GG13" s="4" t="s">
        <v>8</v>
      </c>
      <c r="GH13" s="4" t="s">
        <v>6</v>
      </c>
      <c r="GI13" s="4" t="s">
        <v>8</v>
      </c>
      <c r="GJ13" s="4" t="s">
        <v>6</v>
      </c>
      <c r="GK13" s="4" t="s">
        <v>8</v>
      </c>
      <c r="GL13" s="4" t="s">
        <v>16</v>
      </c>
      <c r="GM13" s="4" t="s">
        <v>16</v>
      </c>
      <c r="GN13" s="4" t="s">
        <v>16</v>
      </c>
      <c r="GO13" s="4" t="s">
        <v>16</v>
      </c>
      <c r="GP13" s="4" t="s">
        <v>16</v>
      </c>
      <c r="GQ13" s="4" t="s">
        <v>16</v>
      </c>
      <c r="GR13" s="4" t="s">
        <v>16</v>
      </c>
      <c r="GS13" s="4" t="s">
        <v>16</v>
      </c>
      <c r="GT13" s="4" t="s">
        <v>17</v>
      </c>
      <c r="GU13" s="4" t="s">
        <v>17</v>
      </c>
      <c r="GV13" s="4" t="s">
        <v>17</v>
      </c>
      <c r="GW13" s="4" t="s">
        <v>17</v>
      </c>
      <c r="GX13" s="4" t="s">
        <v>17</v>
      </c>
      <c r="GY13" s="4" t="s">
        <v>17</v>
      </c>
      <c r="GZ13" s="4" t="s">
        <v>17</v>
      </c>
      <c r="HA13" s="4" t="s">
        <v>17</v>
      </c>
      <c r="HB13" s="4" t="s">
        <v>17</v>
      </c>
      <c r="HC13" s="4" t="s">
        <v>17</v>
      </c>
      <c r="HD13" s="4" t="s">
        <v>17</v>
      </c>
      <c r="HE13" s="4" t="s">
        <v>17</v>
      </c>
      <c r="HF13" s="4" t="s">
        <v>17</v>
      </c>
      <c r="HG13" s="4" t="s">
        <v>17</v>
      </c>
      <c r="HH13" s="4" t="s">
        <v>17</v>
      </c>
      <c r="HI13" s="4" t="s">
        <v>17</v>
      </c>
      <c r="HJ13" s="4" t="s">
        <v>17</v>
      </c>
      <c r="HK13" s="4" t="s">
        <v>17</v>
      </c>
      <c r="HL13" s="4" t="s">
        <v>17</v>
      </c>
      <c r="HM13" s="4" t="s">
        <v>17</v>
      </c>
      <c r="HN13" s="4" t="s">
        <v>17</v>
      </c>
      <c r="HO13" s="4" t="s">
        <v>17</v>
      </c>
      <c r="HP13" s="4" t="s">
        <v>17</v>
      </c>
      <c r="HQ13" s="4" t="s">
        <v>17</v>
      </c>
      <c r="HR13" s="4" t="s">
        <v>17</v>
      </c>
      <c r="HS13" s="4" t="s">
        <v>17</v>
      </c>
      <c r="HT13" s="4" t="s">
        <v>17</v>
      </c>
      <c r="HU13" s="4" t="s">
        <v>17</v>
      </c>
      <c r="HV13" s="4" t="s">
        <v>17</v>
      </c>
      <c r="HW13" s="4" t="s">
        <v>17</v>
      </c>
      <c r="HX13" s="4" t="s">
        <v>17</v>
      </c>
      <c r="HY13" s="4" t="s">
        <v>17</v>
      </c>
      <c r="HZ13" s="4" t="s">
        <v>17</v>
      </c>
      <c r="IA13" s="4" t="s">
        <v>17</v>
      </c>
      <c r="IB13" s="4" t="s">
        <v>17</v>
      </c>
      <c r="IC13" s="4" t="s">
        <v>17</v>
      </c>
    </row>
    <row r="14">
      <c r="A14" t="n">
        <v>2700</v>
      </c>
      <c r="B14" s="6" t="n">
        <v>256</v>
      </c>
      <c r="C14" s="7" t="s">
        <v>20</v>
      </c>
      <c r="D14" s="7" t="n">
        <f t="normal" ca="1">16-LENB(INDIRECT(ADDRESS(14,3)))</f>
        <v>0</v>
      </c>
      <c r="E14" s="7" t="n">
        <v>590241</v>
      </c>
      <c r="F14" s="7" t="n">
        <v>443</v>
      </c>
      <c r="G14" s="7" t="n">
        <v>443</v>
      </c>
      <c r="H14" s="7" t="n">
        <v>0</v>
      </c>
      <c r="I14" s="7" t="n">
        <v>0</v>
      </c>
      <c r="J14" s="7" t="n">
        <v>1</v>
      </c>
      <c r="K14" s="7" t="n">
        <v>0</v>
      </c>
      <c r="L14" s="7" t="n">
        <v>0</v>
      </c>
      <c r="M14" s="7" t="s">
        <v>21</v>
      </c>
      <c r="N14" s="7" t="n">
        <f t="normal" ca="1">16-LENB(INDIRECT(ADDRESS(14,13)))</f>
        <v>0</v>
      </c>
      <c r="O14" s="7" t="s">
        <v>22</v>
      </c>
      <c r="P14" s="7" t="n">
        <f t="normal" ca="1">16-LENB(INDIRECT(ADDRESS(14,15)))</f>
        <v>0</v>
      </c>
      <c r="Q14" s="7" t="s">
        <v>13</v>
      </c>
      <c r="R14" s="7" t="n">
        <f t="normal" ca="1">16-LENB(INDIRECT(ADDRESS(14,17)))</f>
        <v>0</v>
      </c>
      <c r="S14" s="7" t="s">
        <v>14</v>
      </c>
      <c r="T14" s="7" t="n">
        <f t="normal" ca="1">16-LENB(INDIRECT(ADDRESS(14,19)))</f>
        <v>0</v>
      </c>
      <c r="U14" s="7" t="s">
        <v>15</v>
      </c>
      <c r="V14" s="7" t="n">
        <f t="normal" ca="1">16-LENB(INDIRECT(ADDRESS(14,21)))</f>
        <v>0</v>
      </c>
      <c r="W14" s="7" t="s">
        <v>15</v>
      </c>
      <c r="X14" s="7" t="n">
        <f t="normal" ca="1">16-LENB(INDIRECT(ADDRESS(14,23)))</f>
        <v>0</v>
      </c>
      <c r="Y14" s="7" t="s">
        <v>15</v>
      </c>
      <c r="Z14" s="7" t="n">
        <f t="normal" ca="1">16-LENB(INDIRECT(ADDRESS(14,25)))</f>
        <v>0</v>
      </c>
      <c r="AA14" s="7" t="s">
        <v>15</v>
      </c>
      <c r="AB14" s="7" t="n">
        <f t="normal" ca="1">16-LENB(INDIRECT(ADDRESS(14,27)))</f>
        <v>0</v>
      </c>
      <c r="AC14" s="7" t="n">
        <v>100</v>
      </c>
      <c r="AD14" s="7" t="n">
        <v>100</v>
      </c>
      <c r="AE14" s="7" t="n">
        <v>100</v>
      </c>
      <c r="AF14" s="7" t="n">
        <v>100</v>
      </c>
      <c r="AG14" s="7" t="n">
        <v>0</v>
      </c>
      <c r="AH14" s="7" t="n">
        <v>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1</v>
      </c>
      <c r="AT14" s="7" t="s">
        <v>21</v>
      </c>
      <c r="AU14" s="7" t="n">
        <f t="normal" ca="1">16-LENB(INDIRECT(ADDRESS(14,46)))</f>
        <v>0</v>
      </c>
      <c r="AV14" s="7" t="s">
        <v>22</v>
      </c>
      <c r="AW14" s="7" t="n">
        <f t="normal" ca="1">16-LENB(INDIRECT(ADDRESS(14,48)))</f>
        <v>0</v>
      </c>
      <c r="AX14" s="7" t="s">
        <v>13</v>
      </c>
      <c r="AY14" s="7" t="n">
        <f t="normal" ca="1">16-LENB(INDIRECT(ADDRESS(14,50)))</f>
        <v>0</v>
      </c>
      <c r="AZ14" s="7" t="s">
        <v>18</v>
      </c>
      <c r="BA14" s="7" t="n">
        <f t="normal" ca="1">16-LENB(INDIRECT(ADDRESS(14,52)))</f>
        <v>0</v>
      </c>
      <c r="BB14" s="7" t="s">
        <v>15</v>
      </c>
      <c r="BC14" s="7" t="n">
        <f t="normal" ca="1">16-LENB(INDIRECT(ADDRESS(14,54)))</f>
        <v>0</v>
      </c>
      <c r="BD14" s="7" t="s">
        <v>15</v>
      </c>
      <c r="BE14" s="7" t="n">
        <f t="normal" ca="1">16-LENB(INDIRECT(ADDRESS(14,56)))</f>
        <v>0</v>
      </c>
      <c r="BF14" s="7" t="s">
        <v>15</v>
      </c>
      <c r="BG14" s="7" t="n">
        <f t="normal" ca="1">16-LENB(INDIRECT(ADDRESS(14,58)))</f>
        <v>0</v>
      </c>
      <c r="BH14" s="7" t="s">
        <v>15</v>
      </c>
      <c r="BI14" s="7" t="n">
        <f t="normal" ca="1">16-LENB(INDIRECT(ADDRESS(14,60)))</f>
        <v>0</v>
      </c>
      <c r="BJ14" s="7" t="n">
        <v>100</v>
      </c>
      <c r="BK14" s="7" t="n">
        <v>100</v>
      </c>
      <c r="BL14" s="7" t="n">
        <v>100</v>
      </c>
      <c r="BM14" s="7" t="n">
        <v>100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  <c r="BU14" s="7" t="n">
        <v>0</v>
      </c>
      <c r="BV14" s="7" t="n">
        <v>0</v>
      </c>
      <c r="BW14" s="7" t="n">
        <v>0</v>
      </c>
      <c r="BX14" s="7" t="n">
        <v>0</v>
      </c>
      <c r="BY14" s="7" t="n">
        <v>0</v>
      </c>
      <c r="BZ14" s="7" t="n">
        <v>2</v>
      </c>
      <c r="CA14" s="7" t="s">
        <v>21</v>
      </c>
      <c r="CB14" s="7" t="n">
        <f t="normal" ca="1">16-LENB(INDIRECT(ADDRESS(14,79)))</f>
        <v>0</v>
      </c>
      <c r="CC14" s="7" t="s">
        <v>22</v>
      </c>
      <c r="CD14" s="7" t="n">
        <f t="normal" ca="1">16-LENB(INDIRECT(ADDRESS(14,81)))</f>
        <v>0</v>
      </c>
      <c r="CE14" s="7" t="s">
        <v>13</v>
      </c>
      <c r="CF14" s="7" t="n">
        <f t="normal" ca="1">16-LENB(INDIRECT(ADDRESS(14,83)))</f>
        <v>0</v>
      </c>
      <c r="CG14" s="7" t="s">
        <v>19</v>
      </c>
      <c r="CH14" s="7" t="n">
        <f t="normal" ca="1">16-LENB(INDIRECT(ADDRESS(14,85)))</f>
        <v>0</v>
      </c>
      <c r="CI14" s="7" t="s">
        <v>15</v>
      </c>
      <c r="CJ14" s="7" t="n">
        <f t="normal" ca="1">16-LENB(INDIRECT(ADDRESS(14,87)))</f>
        <v>0</v>
      </c>
      <c r="CK14" s="7" t="s">
        <v>15</v>
      </c>
      <c r="CL14" s="7" t="n">
        <f t="normal" ca="1">16-LENB(INDIRECT(ADDRESS(14,89)))</f>
        <v>0</v>
      </c>
      <c r="CM14" s="7" t="s">
        <v>15</v>
      </c>
      <c r="CN14" s="7" t="n">
        <f t="normal" ca="1">16-LENB(INDIRECT(ADDRESS(14,91)))</f>
        <v>0</v>
      </c>
      <c r="CO14" s="7" t="s">
        <v>15</v>
      </c>
      <c r="CP14" s="7" t="n">
        <f t="normal" ca="1">16-LENB(INDIRECT(ADDRESS(14,93)))</f>
        <v>0</v>
      </c>
      <c r="CQ14" s="7" t="n">
        <v>100</v>
      </c>
      <c r="CR14" s="7" t="n">
        <v>100</v>
      </c>
      <c r="CS14" s="7" t="n">
        <v>100</v>
      </c>
      <c r="CT14" s="7" t="n">
        <v>100</v>
      </c>
      <c r="CU14" s="7" t="n">
        <v>0</v>
      </c>
      <c r="CV14" s="7" t="n">
        <v>0</v>
      </c>
      <c r="CW14" s="7" t="n">
        <v>0</v>
      </c>
      <c r="CX14" s="7" t="n">
        <v>0</v>
      </c>
      <c r="CY14" s="7" t="n">
        <v>0</v>
      </c>
      <c r="CZ14" s="7" t="n">
        <v>0</v>
      </c>
      <c r="DA14" s="7" t="n">
        <v>0</v>
      </c>
      <c r="DB14" s="7" t="n">
        <v>0</v>
      </c>
      <c r="DC14" s="7" t="n">
        <v>0</v>
      </c>
      <c r="DD14" s="7" t="n">
        <v>0</v>
      </c>
      <c r="DE14" s="7" t="n">
        <v>0</v>
      </c>
      <c r="DF14" s="7" t="n">
        <v>0</v>
      </c>
      <c r="DG14" s="7" t="n">
        <v>3</v>
      </c>
      <c r="DH14" s="7" t="s">
        <v>21</v>
      </c>
      <c r="DI14" s="7" t="n">
        <f t="normal" ca="1">16-LENB(INDIRECT(ADDRESS(14,112)))</f>
        <v>0</v>
      </c>
      <c r="DJ14" s="7" t="s">
        <v>22</v>
      </c>
      <c r="DK14" s="7" t="n">
        <f t="normal" ca="1">16-LENB(INDIRECT(ADDRESS(14,114)))</f>
        <v>0</v>
      </c>
      <c r="DL14" s="7" t="s">
        <v>14</v>
      </c>
      <c r="DM14" s="7" t="n">
        <f t="normal" ca="1">16-LENB(INDIRECT(ADDRESS(14,116)))</f>
        <v>0</v>
      </c>
      <c r="DN14" s="7" t="s">
        <v>18</v>
      </c>
      <c r="DO14" s="7" t="n">
        <f t="normal" ca="1">16-LENB(INDIRECT(ADDRESS(14,118)))</f>
        <v>0</v>
      </c>
      <c r="DP14" s="7" t="s">
        <v>15</v>
      </c>
      <c r="DQ14" s="7" t="n">
        <f t="normal" ca="1">16-LENB(INDIRECT(ADDRESS(14,120)))</f>
        <v>0</v>
      </c>
      <c r="DR14" s="7" t="s">
        <v>15</v>
      </c>
      <c r="DS14" s="7" t="n">
        <f t="normal" ca="1">16-LENB(INDIRECT(ADDRESS(14,122)))</f>
        <v>0</v>
      </c>
      <c r="DT14" s="7" t="s">
        <v>15</v>
      </c>
      <c r="DU14" s="7" t="n">
        <f t="normal" ca="1">16-LENB(INDIRECT(ADDRESS(14,124)))</f>
        <v>0</v>
      </c>
      <c r="DV14" s="7" t="s">
        <v>15</v>
      </c>
      <c r="DW14" s="7" t="n">
        <f t="normal" ca="1">16-LENB(INDIRECT(ADDRESS(14,126)))</f>
        <v>0</v>
      </c>
      <c r="DX14" s="7" t="n">
        <v>100</v>
      </c>
      <c r="DY14" s="7" t="n">
        <v>100</v>
      </c>
      <c r="DZ14" s="7" t="n">
        <v>100</v>
      </c>
      <c r="EA14" s="7" t="n">
        <v>100</v>
      </c>
      <c r="EB14" s="7" t="n">
        <v>0</v>
      </c>
      <c r="EC14" s="7" t="n">
        <v>0</v>
      </c>
      <c r="ED14" s="7" t="n">
        <v>0</v>
      </c>
      <c r="EE14" s="7" t="n">
        <v>0</v>
      </c>
      <c r="EF14" s="7" t="n">
        <v>0</v>
      </c>
      <c r="EG14" s="7" t="n">
        <v>0</v>
      </c>
      <c r="EH14" s="7" t="n">
        <v>0</v>
      </c>
      <c r="EI14" s="7" t="n">
        <v>0</v>
      </c>
      <c r="EJ14" s="7" t="n">
        <v>0</v>
      </c>
      <c r="EK14" s="7" t="n">
        <v>0</v>
      </c>
      <c r="EL14" s="7" t="n">
        <v>0</v>
      </c>
      <c r="EM14" s="7" t="n">
        <v>0</v>
      </c>
      <c r="EN14" s="7" t="n">
        <v>4</v>
      </c>
      <c r="EO14" s="7" t="s">
        <v>21</v>
      </c>
      <c r="EP14" s="7" t="n">
        <f t="normal" ca="1">16-LENB(INDIRECT(ADDRESS(14,145)))</f>
        <v>0</v>
      </c>
      <c r="EQ14" s="7" t="s">
        <v>22</v>
      </c>
      <c r="ER14" s="7" t="n">
        <f t="normal" ca="1">16-LENB(INDIRECT(ADDRESS(14,147)))</f>
        <v>0</v>
      </c>
      <c r="ES14" s="7" t="s">
        <v>14</v>
      </c>
      <c r="ET14" s="7" t="n">
        <f t="normal" ca="1">16-LENB(INDIRECT(ADDRESS(14,149)))</f>
        <v>0</v>
      </c>
      <c r="EU14" s="7" t="s">
        <v>19</v>
      </c>
      <c r="EV14" s="7" t="n">
        <f t="normal" ca="1">16-LENB(INDIRECT(ADDRESS(14,151)))</f>
        <v>0</v>
      </c>
      <c r="EW14" s="7" t="s">
        <v>15</v>
      </c>
      <c r="EX14" s="7" t="n">
        <f t="normal" ca="1">16-LENB(INDIRECT(ADDRESS(14,153)))</f>
        <v>0</v>
      </c>
      <c r="EY14" s="7" t="s">
        <v>15</v>
      </c>
      <c r="EZ14" s="7" t="n">
        <f t="normal" ca="1">16-LENB(INDIRECT(ADDRESS(14,155)))</f>
        <v>0</v>
      </c>
      <c r="FA14" s="7" t="s">
        <v>15</v>
      </c>
      <c r="FB14" s="7" t="n">
        <f t="normal" ca="1">16-LENB(INDIRECT(ADDRESS(14,157)))</f>
        <v>0</v>
      </c>
      <c r="FC14" s="7" t="s">
        <v>15</v>
      </c>
      <c r="FD14" s="7" t="n">
        <f t="normal" ca="1">16-LENB(INDIRECT(ADDRESS(14,159)))</f>
        <v>0</v>
      </c>
      <c r="FE14" s="7" t="n">
        <v>100</v>
      </c>
      <c r="FF14" s="7" t="n">
        <v>100</v>
      </c>
      <c r="FG14" s="7" t="n">
        <v>100</v>
      </c>
      <c r="FH14" s="7" t="n">
        <v>100</v>
      </c>
      <c r="FI14" s="7" t="n">
        <v>0</v>
      </c>
      <c r="FJ14" s="7" t="n">
        <v>0</v>
      </c>
      <c r="FK14" s="7" t="n">
        <v>0</v>
      </c>
      <c r="FL14" s="7" t="n">
        <v>0</v>
      </c>
      <c r="FM14" s="7" t="n">
        <v>0</v>
      </c>
      <c r="FN14" s="7" t="n">
        <v>0</v>
      </c>
      <c r="FO14" s="7" t="n">
        <v>0</v>
      </c>
      <c r="FP14" s="7" t="n">
        <v>0</v>
      </c>
      <c r="FQ14" s="7" t="n">
        <v>0</v>
      </c>
      <c r="FR14" s="7" t="n">
        <v>0</v>
      </c>
      <c r="FS14" s="7" t="n">
        <v>0</v>
      </c>
      <c r="FT14" s="7" t="n">
        <v>0</v>
      </c>
      <c r="FU14" s="7" t="n">
        <v>5</v>
      </c>
      <c r="FV14" s="7" t="s">
        <v>21</v>
      </c>
      <c r="FW14" s="7" t="n">
        <f t="normal" ca="1">16-LENB(INDIRECT(ADDRESS(14,178)))</f>
        <v>0</v>
      </c>
      <c r="FX14" s="7" t="s">
        <v>22</v>
      </c>
      <c r="FY14" s="7" t="n">
        <f t="normal" ca="1">16-LENB(INDIRECT(ADDRESS(14,180)))</f>
        <v>0</v>
      </c>
      <c r="FZ14" s="7" t="s">
        <v>18</v>
      </c>
      <c r="GA14" s="7" t="n">
        <f t="normal" ca="1">16-LENB(INDIRECT(ADDRESS(14,182)))</f>
        <v>0</v>
      </c>
      <c r="GB14" s="7" t="s">
        <v>19</v>
      </c>
      <c r="GC14" s="7" t="n">
        <f t="normal" ca="1">16-LENB(INDIRECT(ADDRESS(14,184)))</f>
        <v>0</v>
      </c>
      <c r="GD14" s="7" t="s">
        <v>15</v>
      </c>
      <c r="GE14" s="7" t="n">
        <f t="normal" ca="1">16-LENB(INDIRECT(ADDRESS(14,186)))</f>
        <v>0</v>
      </c>
      <c r="GF14" s="7" t="s">
        <v>15</v>
      </c>
      <c r="GG14" s="7" t="n">
        <f t="normal" ca="1">16-LENB(INDIRECT(ADDRESS(14,188)))</f>
        <v>0</v>
      </c>
      <c r="GH14" s="7" t="s">
        <v>15</v>
      </c>
      <c r="GI14" s="7" t="n">
        <f t="normal" ca="1">16-LENB(INDIRECT(ADDRESS(14,190)))</f>
        <v>0</v>
      </c>
      <c r="GJ14" s="7" t="s">
        <v>15</v>
      </c>
      <c r="GK14" s="7" t="n">
        <f t="normal" ca="1">16-LENB(INDIRECT(ADDRESS(14,192)))</f>
        <v>0</v>
      </c>
      <c r="GL14" s="7" t="n">
        <v>100</v>
      </c>
      <c r="GM14" s="7" t="n">
        <v>100</v>
      </c>
      <c r="GN14" s="7" t="n">
        <v>100</v>
      </c>
      <c r="GO14" s="7" t="n">
        <v>100</v>
      </c>
      <c r="GP14" s="7" t="n">
        <v>0</v>
      </c>
      <c r="GQ14" s="7" t="n">
        <v>0</v>
      </c>
      <c r="GR14" s="7" t="n">
        <v>0</v>
      </c>
      <c r="GS14" s="7" t="n">
        <v>0</v>
      </c>
      <c r="GT14" s="7" t="n">
        <v>0</v>
      </c>
      <c r="GU14" s="7" t="n">
        <v>0</v>
      </c>
      <c r="GV14" s="7" t="n">
        <v>0</v>
      </c>
      <c r="GW14" s="7" t="n">
        <v>0</v>
      </c>
      <c r="GX14" s="7" t="n">
        <v>0</v>
      </c>
      <c r="GY14" s="7" t="n">
        <v>0</v>
      </c>
      <c r="GZ14" s="7" t="n">
        <v>0</v>
      </c>
      <c r="HA14" s="7" t="n">
        <v>0</v>
      </c>
      <c r="HB14" s="7" t="n">
        <v>255</v>
      </c>
      <c r="HC14" s="7" t="n">
        <v>255</v>
      </c>
      <c r="HD14" s="7" t="n">
        <v>255</v>
      </c>
      <c r="HE14" s="7" t="n">
        <v>255</v>
      </c>
      <c r="HF14" s="7" t="n">
        <v>0</v>
      </c>
      <c r="HG14" s="7" t="n">
        <v>0</v>
      </c>
      <c r="HH14" s="7" t="n">
        <v>0</v>
      </c>
      <c r="HI14" s="7" t="n">
        <v>0</v>
      </c>
      <c r="HJ14" s="7" t="n">
        <v>0</v>
      </c>
      <c r="HK14" s="7" t="n">
        <v>0</v>
      </c>
      <c r="HL14" s="7" t="n">
        <v>0</v>
      </c>
      <c r="HM14" s="7" t="n">
        <v>0</v>
      </c>
      <c r="HN14" s="7" t="n">
        <v>0</v>
      </c>
      <c r="HO14" s="7" t="n">
        <v>0</v>
      </c>
      <c r="HP14" s="7" t="n">
        <v>0</v>
      </c>
      <c r="HQ14" s="7" t="n">
        <v>0</v>
      </c>
      <c r="HR14" s="7" t="n">
        <v>0</v>
      </c>
      <c r="HS14" s="7" t="n">
        <v>0</v>
      </c>
      <c r="HT14" s="7" t="n">
        <v>0</v>
      </c>
      <c r="HU14" s="7" t="n">
        <v>0</v>
      </c>
      <c r="HV14" s="7" t="n">
        <v>0</v>
      </c>
      <c r="HW14" s="7" t="n">
        <v>0</v>
      </c>
      <c r="HX14" s="7" t="n">
        <v>0</v>
      </c>
      <c r="HY14" s="7" t="n">
        <v>0</v>
      </c>
      <c r="HZ14" s="7" t="n">
        <v>0</v>
      </c>
      <c r="IA14" s="7" t="n">
        <v>0</v>
      </c>
      <c r="IB14" s="7" t="n">
        <v>0</v>
      </c>
      <c r="IC14" s="7" t="n">
        <v>0</v>
      </c>
    </row>
    <row r="15">
      <c r="A15" t="s">
        <v>4</v>
      </c>
      <c r="B15" s="4" t="s">
        <v>5</v>
      </c>
    </row>
    <row r="16">
      <c r="A16" t="n">
        <v>3648</v>
      </c>
      <c r="B16" s="5" t="n">
        <v>1</v>
      </c>
    </row>
    <row r="17" spans="1:237" s="3" customFormat="1" customHeight="0">
      <c r="A17" s="3" t="s">
        <v>2</v>
      </c>
      <c r="B17" s="3" t="s">
        <v>23</v>
      </c>
    </row>
    <row r="18" spans="1:237">
      <c r="A18" t="s">
        <v>4</v>
      </c>
      <c r="B18" s="4" t="s">
        <v>5</v>
      </c>
      <c r="C18" s="4" t="s">
        <v>16</v>
      </c>
      <c r="D18" s="4" t="s">
        <v>6</v>
      </c>
    </row>
    <row r="19" spans="1:237">
      <c r="A19" t="n">
        <v>3652</v>
      </c>
      <c r="B19" s="8" t="n">
        <v>2</v>
      </c>
      <c r="C19" s="7" t="n">
        <v>10</v>
      </c>
      <c r="D19" s="7" t="s">
        <v>24</v>
      </c>
    </row>
    <row r="20" spans="1:237">
      <c r="A20" t="s">
        <v>4</v>
      </c>
      <c r="B20" s="4" t="s">
        <v>5</v>
      </c>
      <c r="C20" s="4" t="s">
        <v>16</v>
      </c>
      <c r="D20" s="4" t="s">
        <v>16</v>
      </c>
    </row>
    <row r="21" spans="1:237">
      <c r="A21" t="n">
        <v>3673</v>
      </c>
      <c r="B21" s="9" t="n">
        <v>162</v>
      </c>
      <c r="C21" s="7" t="n">
        <v>0</v>
      </c>
      <c r="D21" s="7" t="n">
        <v>0</v>
      </c>
    </row>
    <row r="22" spans="1:237">
      <c r="A22" t="s">
        <v>4</v>
      </c>
      <c r="B22" s="4" t="s">
        <v>5</v>
      </c>
      <c r="C22" s="4" t="s">
        <v>16</v>
      </c>
      <c r="D22" s="4" t="s">
        <v>10</v>
      </c>
      <c r="E22" s="4" t="s">
        <v>16</v>
      </c>
      <c r="F22" s="4" t="s">
        <v>25</v>
      </c>
    </row>
    <row r="23" spans="1:237">
      <c r="A23" t="n">
        <v>3676</v>
      </c>
      <c r="B23" s="10" t="n">
        <v>5</v>
      </c>
      <c r="C23" s="7" t="n">
        <v>30</v>
      </c>
      <c r="D23" s="7" t="n">
        <v>6527</v>
      </c>
      <c r="E23" s="7" t="n">
        <v>1</v>
      </c>
      <c r="F23" s="11" t="n">
        <f t="normal" ca="1">A31</f>
        <v>0</v>
      </c>
    </row>
    <row r="24" spans="1:237">
      <c r="A24" t="s">
        <v>4</v>
      </c>
      <c r="B24" s="4" t="s">
        <v>5</v>
      </c>
      <c r="C24" s="4" t="s">
        <v>10</v>
      </c>
    </row>
    <row r="25" spans="1:237">
      <c r="A25" t="n">
        <v>3685</v>
      </c>
      <c r="B25" s="12" t="n">
        <v>12</v>
      </c>
      <c r="C25" s="7" t="n">
        <v>6408</v>
      </c>
    </row>
    <row r="26" spans="1:237">
      <c r="A26" t="s">
        <v>4</v>
      </c>
      <c r="B26" s="4" t="s">
        <v>5</v>
      </c>
      <c r="C26" s="4" t="s">
        <v>10</v>
      </c>
    </row>
    <row r="27" spans="1:237">
      <c r="A27" t="n">
        <v>3688</v>
      </c>
      <c r="B27" s="12" t="n">
        <v>12</v>
      </c>
      <c r="C27" s="7" t="n">
        <v>6409</v>
      </c>
    </row>
    <row r="28" spans="1:237">
      <c r="A28" t="s">
        <v>4</v>
      </c>
      <c r="B28" s="4" t="s">
        <v>5</v>
      </c>
      <c r="C28" s="4" t="s">
        <v>25</v>
      </c>
    </row>
    <row r="29" spans="1:237">
      <c r="A29" t="n">
        <v>3691</v>
      </c>
      <c r="B29" s="13" t="n">
        <v>3</v>
      </c>
      <c r="C29" s="11" t="n">
        <f t="normal" ca="1">A35</f>
        <v>0</v>
      </c>
    </row>
    <row r="30" spans="1:237">
      <c r="A30" t="s">
        <v>4</v>
      </c>
      <c r="B30" s="4" t="s">
        <v>5</v>
      </c>
      <c r="C30" s="4" t="s">
        <v>16</v>
      </c>
      <c r="D30" s="14" t="s">
        <v>26</v>
      </c>
      <c r="E30" s="4" t="s">
        <v>5</v>
      </c>
      <c r="F30" s="4" t="s">
        <v>16</v>
      </c>
      <c r="G30" s="4" t="s">
        <v>10</v>
      </c>
      <c r="H30" s="14" t="s">
        <v>27</v>
      </c>
      <c r="I30" s="4" t="s">
        <v>16</v>
      </c>
      <c r="J30" s="4" t="s">
        <v>25</v>
      </c>
    </row>
    <row r="31" spans="1:237">
      <c r="A31" t="n">
        <v>3696</v>
      </c>
      <c r="B31" s="10" t="n">
        <v>5</v>
      </c>
      <c r="C31" s="7" t="n">
        <v>28</v>
      </c>
      <c r="D31" s="14" t="s">
        <v>3</v>
      </c>
      <c r="E31" s="9" t="n">
        <v>162</v>
      </c>
      <c r="F31" s="7" t="n">
        <v>2</v>
      </c>
      <c r="G31" s="7" t="n">
        <v>12499</v>
      </c>
      <c r="H31" s="14" t="s">
        <v>3</v>
      </c>
      <c r="I31" s="7" t="n">
        <v>1</v>
      </c>
      <c r="J31" s="11" t="n">
        <f t="normal" ca="1">A35</f>
        <v>0</v>
      </c>
    </row>
    <row r="32" spans="1:237">
      <c r="A32" t="s">
        <v>4</v>
      </c>
      <c r="B32" s="4" t="s">
        <v>5</v>
      </c>
      <c r="C32" s="4" t="s">
        <v>10</v>
      </c>
    </row>
    <row r="33" spans="1:10">
      <c r="A33" t="n">
        <v>3707</v>
      </c>
      <c r="B33" s="12" t="n">
        <v>12</v>
      </c>
      <c r="C33" s="7" t="n">
        <v>6405</v>
      </c>
    </row>
    <row r="34" spans="1:10">
      <c r="A34" t="s">
        <v>4</v>
      </c>
      <c r="B34" s="4" t="s">
        <v>5</v>
      </c>
    </row>
    <row r="35" spans="1:10">
      <c r="A35" t="n">
        <v>3710</v>
      </c>
      <c r="B35" s="5" t="n">
        <v>1</v>
      </c>
    </row>
    <row r="36" spans="1:10" s="3" customFormat="1" customHeight="0">
      <c r="A36" s="3" t="s">
        <v>2</v>
      </c>
      <c r="B36" s="3" t="s">
        <v>28</v>
      </c>
    </row>
    <row r="37" spans="1:10">
      <c r="A37" t="s">
        <v>4</v>
      </c>
      <c r="B37" s="4" t="s">
        <v>5</v>
      </c>
      <c r="C37" s="4" t="s">
        <v>16</v>
      </c>
      <c r="D37" s="4" t="s">
        <v>16</v>
      </c>
      <c r="E37" s="4" t="s">
        <v>16</v>
      </c>
      <c r="F37" s="4" t="s">
        <v>16</v>
      </c>
    </row>
    <row r="38" spans="1:10">
      <c r="A38" t="n">
        <v>3712</v>
      </c>
      <c r="B38" s="15" t="n">
        <v>14</v>
      </c>
      <c r="C38" s="7" t="n">
        <v>8</v>
      </c>
      <c r="D38" s="7" t="n">
        <v>0</v>
      </c>
      <c r="E38" s="7" t="n">
        <v>0</v>
      </c>
      <c r="F38" s="7" t="n">
        <v>0</v>
      </c>
    </row>
    <row r="39" spans="1:10">
      <c r="A39" t="s">
        <v>4</v>
      </c>
      <c r="B39" s="4" t="s">
        <v>5</v>
      </c>
      <c r="C39" s="4" t="s">
        <v>16</v>
      </c>
      <c r="D39" s="4" t="s">
        <v>10</v>
      </c>
      <c r="E39" s="4" t="s">
        <v>10</v>
      </c>
      <c r="F39" s="4" t="s">
        <v>10</v>
      </c>
      <c r="G39" s="4" t="s">
        <v>10</v>
      </c>
      <c r="H39" s="4" t="s">
        <v>10</v>
      </c>
      <c r="I39" s="4" t="s">
        <v>6</v>
      </c>
      <c r="J39" s="4" t="s">
        <v>30</v>
      </c>
      <c r="K39" s="4" t="s">
        <v>30</v>
      </c>
      <c r="L39" s="4" t="s">
        <v>30</v>
      </c>
      <c r="M39" s="4" t="s">
        <v>9</v>
      </c>
      <c r="N39" s="4" t="s">
        <v>9</v>
      </c>
      <c r="O39" s="4" t="s">
        <v>30</v>
      </c>
      <c r="P39" s="4" t="s">
        <v>30</v>
      </c>
      <c r="Q39" s="4" t="s">
        <v>30</v>
      </c>
      <c r="R39" s="4" t="s">
        <v>30</v>
      </c>
      <c r="S39" s="4" t="s">
        <v>16</v>
      </c>
    </row>
    <row r="40" spans="1:10">
      <c r="A40" t="n">
        <v>3717</v>
      </c>
      <c r="B40" s="16" t="n">
        <v>39</v>
      </c>
      <c r="C40" s="7" t="n">
        <v>12</v>
      </c>
      <c r="D40" s="7" t="n">
        <v>65533</v>
      </c>
      <c r="E40" s="7" t="n">
        <v>1005</v>
      </c>
      <c r="F40" s="7" t="n">
        <v>0</v>
      </c>
      <c r="G40" s="7" t="n">
        <v>65029</v>
      </c>
      <c r="H40" s="7" t="n">
        <v>0</v>
      </c>
      <c r="I40" s="7" t="s">
        <v>29</v>
      </c>
      <c r="J40" s="7" t="n">
        <v>0</v>
      </c>
      <c r="K40" s="7" t="n">
        <v>0</v>
      </c>
      <c r="L40" s="7" t="n">
        <v>0</v>
      </c>
      <c r="M40" s="7" t="n">
        <v>0</v>
      </c>
      <c r="N40" s="7" t="n">
        <v>0</v>
      </c>
      <c r="O40" s="7" t="n">
        <v>0</v>
      </c>
      <c r="P40" s="7" t="n">
        <v>1</v>
      </c>
      <c r="Q40" s="7" t="n">
        <v>1</v>
      </c>
      <c r="R40" s="7" t="n">
        <v>1</v>
      </c>
      <c r="S40" s="7" t="n">
        <v>115</v>
      </c>
    </row>
    <row r="41" spans="1:10">
      <c r="A41" t="s">
        <v>4</v>
      </c>
      <c r="B41" s="4" t="s">
        <v>5</v>
      </c>
      <c r="C41" s="4" t="s">
        <v>16</v>
      </c>
      <c r="D41" s="4" t="s">
        <v>16</v>
      </c>
      <c r="E41" s="4" t="s">
        <v>6</v>
      </c>
      <c r="F41" s="4" t="s">
        <v>10</v>
      </c>
    </row>
    <row r="42" spans="1:10">
      <c r="A42" t="n">
        <v>3781</v>
      </c>
      <c r="B42" s="17" t="n">
        <v>74</v>
      </c>
      <c r="C42" s="7" t="n">
        <v>43</v>
      </c>
      <c r="D42" s="7" t="n">
        <v>0</v>
      </c>
      <c r="E42" s="7" t="s">
        <v>29</v>
      </c>
      <c r="F42" s="7" t="n">
        <v>6389</v>
      </c>
    </row>
    <row r="43" spans="1:10">
      <c r="A43" t="s">
        <v>4</v>
      </c>
      <c r="B43" s="4" t="s">
        <v>5</v>
      </c>
      <c r="C43" s="4" t="s">
        <v>16</v>
      </c>
      <c r="D43" s="4" t="s">
        <v>10</v>
      </c>
      <c r="E43" s="4" t="s">
        <v>16</v>
      </c>
      <c r="F43" s="4" t="s">
        <v>16</v>
      </c>
      <c r="G43" s="4" t="s">
        <v>25</v>
      </c>
    </row>
    <row r="44" spans="1:10">
      <c r="A44" t="n">
        <v>3801</v>
      </c>
      <c r="B44" s="10" t="n">
        <v>5</v>
      </c>
      <c r="C44" s="7" t="n">
        <v>30</v>
      </c>
      <c r="D44" s="7" t="n">
        <v>9730</v>
      </c>
      <c r="E44" s="7" t="n">
        <v>8</v>
      </c>
      <c r="F44" s="7" t="n">
        <v>1</v>
      </c>
      <c r="G44" s="11" t="n">
        <f t="normal" ca="1">A52</f>
        <v>0</v>
      </c>
    </row>
    <row r="45" spans="1:10">
      <c r="A45" t="s">
        <v>4</v>
      </c>
      <c r="B45" s="4" t="s">
        <v>5</v>
      </c>
      <c r="C45" s="4" t="s">
        <v>16</v>
      </c>
      <c r="D45" s="4" t="s">
        <v>10</v>
      </c>
      <c r="E45" s="4" t="s">
        <v>30</v>
      </c>
      <c r="F45" s="4" t="s">
        <v>10</v>
      </c>
      <c r="G45" s="4" t="s">
        <v>9</v>
      </c>
      <c r="H45" s="4" t="s">
        <v>9</v>
      </c>
      <c r="I45" s="4" t="s">
        <v>10</v>
      </c>
      <c r="J45" s="4" t="s">
        <v>10</v>
      </c>
      <c r="K45" s="4" t="s">
        <v>9</v>
      </c>
      <c r="L45" s="4" t="s">
        <v>9</v>
      </c>
      <c r="M45" s="4" t="s">
        <v>9</v>
      </c>
      <c r="N45" s="4" t="s">
        <v>9</v>
      </c>
      <c r="O45" s="4" t="s">
        <v>6</v>
      </c>
    </row>
    <row r="46" spans="1:10">
      <c r="A46" t="n">
        <v>3811</v>
      </c>
      <c r="B46" s="18" t="n">
        <v>50</v>
      </c>
      <c r="C46" s="7" t="n">
        <v>0</v>
      </c>
      <c r="D46" s="7" t="n">
        <v>8040</v>
      </c>
      <c r="E46" s="7" t="n">
        <v>0.5</v>
      </c>
      <c r="F46" s="7" t="n">
        <v>1000</v>
      </c>
      <c r="G46" s="7" t="n">
        <v>0</v>
      </c>
      <c r="H46" s="7" t="n">
        <v>0</v>
      </c>
      <c r="I46" s="7" t="n">
        <v>1</v>
      </c>
      <c r="J46" s="7" t="n">
        <v>65533</v>
      </c>
      <c r="K46" s="7" t="n">
        <v>0</v>
      </c>
      <c r="L46" s="7" t="n">
        <v>0</v>
      </c>
      <c r="M46" s="7" t="n">
        <v>0</v>
      </c>
      <c r="N46" s="7" t="n">
        <v>0</v>
      </c>
      <c r="O46" s="7" t="s">
        <v>31</v>
      </c>
    </row>
    <row r="47" spans="1:10">
      <c r="A47" t="s">
        <v>4</v>
      </c>
      <c r="B47" s="4" t="s">
        <v>5</v>
      </c>
      <c r="C47" s="4" t="s">
        <v>16</v>
      </c>
      <c r="D47" s="4" t="s">
        <v>10</v>
      </c>
      <c r="E47" s="4" t="s">
        <v>30</v>
      </c>
      <c r="F47" s="4" t="s">
        <v>10</v>
      </c>
      <c r="G47" s="4" t="s">
        <v>9</v>
      </c>
      <c r="H47" s="4" t="s">
        <v>9</v>
      </c>
      <c r="I47" s="4" t="s">
        <v>10</v>
      </c>
      <c r="J47" s="4" t="s">
        <v>10</v>
      </c>
      <c r="K47" s="4" t="s">
        <v>9</v>
      </c>
      <c r="L47" s="4" t="s">
        <v>9</v>
      </c>
      <c r="M47" s="4" t="s">
        <v>9</v>
      </c>
      <c r="N47" s="4" t="s">
        <v>9</v>
      </c>
      <c r="O47" s="4" t="s">
        <v>6</v>
      </c>
    </row>
    <row r="48" spans="1:10">
      <c r="A48" t="n">
        <v>3855</v>
      </c>
      <c r="B48" s="18" t="n">
        <v>50</v>
      </c>
      <c r="C48" s="7" t="n">
        <v>0</v>
      </c>
      <c r="D48" s="7" t="n">
        <v>8062</v>
      </c>
      <c r="E48" s="7" t="n">
        <v>0.25</v>
      </c>
      <c r="F48" s="7" t="n">
        <v>1000</v>
      </c>
      <c r="G48" s="7" t="n">
        <v>0</v>
      </c>
      <c r="H48" s="7" t="n">
        <v>0</v>
      </c>
      <c r="I48" s="7" t="n">
        <v>1</v>
      </c>
      <c r="J48" s="7" t="n">
        <v>65533</v>
      </c>
      <c r="K48" s="7" t="n">
        <v>0</v>
      </c>
      <c r="L48" s="7" t="n">
        <v>0</v>
      </c>
      <c r="M48" s="7" t="n">
        <v>0</v>
      </c>
      <c r="N48" s="7" t="n">
        <v>0</v>
      </c>
      <c r="O48" s="7" t="s">
        <v>32</v>
      </c>
    </row>
    <row r="49" spans="1:19">
      <c r="A49" t="s">
        <v>4</v>
      </c>
      <c r="B49" s="4" t="s">
        <v>5</v>
      </c>
      <c r="C49" s="4" t="s">
        <v>25</v>
      </c>
    </row>
    <row r="50" spans="1:19">
      <c r="A50" t="n">
        <v>3898</v>
      </c>
      <c r="B50" s="13" t="n">
        <v>3</v>
      </c>
      <c r="C50" s="11" t="n">
        <f t="normal" ca="1">A56</f>
        <v>0</v>
      </c>
    </row>
    <row r="51" spans="1:19">
      <c r="A51" t="s">
        <v>4</v>
      </c>
      <c r="B51" s="4" t="s">
        <v>5</v>
      </c>
      <c r="C51" s="4" t="s">
        <v>16</v>
      </c>
      <c r="D51" s="4" t="s">
        <v>10</v>
      </c>
      <c r="E51" s="4" t="s">
        <v>30</v>
      </c>
      <c r="F51" s="4" t="s">
        <v>10</v>
      </c>
      <c r="G51" s="4" t="s">
        <v>9</v>
      </c>
      <c r="H51" s="4" t="s">
        <v>9</v>
      </c>
      <c r="I51" s="4" t="s">
        <v>10</v>
      </c>
      <c r="J51" s="4" t="s">
        <v>10</v>
      </c>
      <c r="K51" s="4" t="s">
        <v>9</v>
      </c>
      <c r="L51" s="4" t="s">
        <v>9</v>
      </c>
      <c r="M51" s="4" t="s">
        <v>9</v>
      </c>
      <c r="N51" s="4" t="s">
        <v>9</v>
      </c>
      <c r="O51" s="4" t="s">
        <v>6</v>
      </c>
    </row>
    <row r="52" spans="1:19">
      <c r="A52" t="n">
        <v>3903</v>
      </c>
      <c r="B52" s="18" t="n">
        <v>50</v>
      </c>
      <c r="C52" s="7" t="n">
        <v>0</v>
      </c>
      <c r="D52" s="7" t="n">
        <v>8040</v>
      </c>
      <c r="E52" s="7" t="n">
        <v>0.5</v>
      </c>
      <c r="F52" s="7" t="n">
        <v>1000</v>
      </c>
      <c r="G52" s="7" t="n">
        <v>0</v>
      </c>
      <c r="H52" s="7" t="n">
        <v>0</v>
      </c>
      <c r="I52" s="7" t="n">
        <v>1</v>
      </c>
      <c r="J52" s="7" t="n">
        <v>65533</v>
      </c>
      <c r="K52" s="7" t="n">
        <v>0</v>
      </c>
      <c r="L52" s="7" t="n">
        <v>0</v>
      </c>
      <c r="M52" s="7" t="n">
        <v>0</v>
      </c>
      <c r="N52" s="7" t="n">
        <v>0</v>
      </c>
      <c r="O52" s="7" t="s">
        <v>31</v>
      </c>
    </row>
    <row r="53" spans="1:19">
      <c r="A53" t="s">
        <v>4</v>
      </c>
      <c r="B53" s="4" t="s">
        <v>5</v>
      </c>
      <c r="C53" s="4" t="s">
        <v>16</v>
      </c>
      <c r="D53" s="4" t="s">
        <v>10</v>
      </c>
      <c r="E53" s="4" t="s">
        <v>30</v>
      </c>
      <c r="F53" s="4" t="s">
        <v>10</v>
      </c>
      <c r="G53" s="4" t="s">
        <v>9</v>
      </c>
      <c r="H53" s="4" t="s">
        <v>9</v>
      </c>
      <c r="I53" s="4" t="s">
        <v>10</v>
      </c>
      <c r="J53" s="4" t="s">
        <v>10</v>
      </c>
      <c r="K53" s="4" t="s">
        <v>9</v>
      </c>
      <c r="L53" s="4" t="s">
        <v>9</v>
      </c>
      <c r="M53" s="4" t="s">
        <v>9</v>
      </c>
      <c r="N53" s="4" t="s">
        <v>9</v>
      </c>
      <c r="O53" s="4" t="s">
        <v>6</v>
      </c>
    </row>
    <row r="54" spans="1:19">
      <c r="A54" t="n">
        <v>3947</v>
      </c>
      <c r="B54" s="18" t="n">
        <v>50</v>
      </c>
      <c r="C54" s="7" t="n">
        <v>0</v>
      </c>
      <c r="D54" s="7" t="n">
        <v>8062</v>
      </c>
      <c r="E54" s="7" t="n">
        <v>0.600000023841858</v>
      </c>
      <c r="F54" s="7" t="n">
        <v>1000</v>
      </c>
      <c r="G54" s="7" t="n">
        <v>0</v>
      </c>
      <c r="H54" s="7" t="n">
        <v>0</v>
      </c>
      <c r="I54" s="7" t="n">
        <v>1</v>
      </c>
      <c r="J54" s="7" t="n">
        <v>65533</v>
      </c>
      <c r="K54" s="7" t="n">
        <v>0</v>
      </c>
      <c r="L54" s="7" t="n">
        <v>0</v>
      </c>
      <c r="M54" s="7" t="n">
        <v>0</v>
      </c>
      <c r="N54" s="7" t="n">
        <v>0</v>
      </c>
      <c r="O54" s="7" t="s">
        <v>32</v>
      </c>
    </row>
    <row r="55" spans="1:19">
      <c r="A55" t="s">
        <v>4</v>
      </c>
      <c r="B55" s="4" t="s">
        <v>5</v>
      </c>
      <c r="C55" s="4" t="s">
        <v>16</v>
      </c>
      <c r="D55" s="4" t="s">
        <v>10</v>
      </c>
      <c r="E55" s="4" t="s">
        <v>16</v>
      </c>
      <c r="F55" s="4" t="s">
        <v>10</v>
      </c>
      <c r="G55" s="4" t="s">
        <v>16</v>
      </c>
      <c r="H55" s="4" t="s">
        <v>16</v>
      </c>
      <c r="I55" s="4" t="s">
        <v>16</v>
      </c>
      <c r="J55" s="4" t="s">
        <v>25</v>
      </c>
    </row>
    <row r="56" spans="1:19">
      <c r="A56" t="n">
        <v>3990</v>
      </c>
      <c r="B56" s="10" t="n">
        <v>5</v>
      </c>
      <c r="C56" s="7" t="n">
        <v>30</v>
      </c>
      <c r="D56" s="7" t="n">
        <v>9728</v>
      </c>
      <c r="E56" s="7" t="n">
        <v>30</v>
      </c>
      <c r="F56" s="7" t="n">
        <v>9730</v>
      </c>
      <c r="G56" s="7" t="n">
        <v>8</v>
      </c>
      <c r="H56" s="7" t="n">
        <v>9</v>
      </c>
      <c r="I56" s="7" t="n">
        <v>1</v>
      </c>
      <c r="J56" s="11" t="n">
        <f t="normal" ca="1">A70</f>
        <v>0</v>
      </c>
    </row>
    <row r="57" spans="1:19">
      <c r="A57" t="s">
        <v>4</v>
      </c>
      <c r="B57" s="4" t="s">
        <v>5</v>
      </c>
      <c r="C57" s="4" t="s">
        <v>16</v>
      </c>
      <c r="D57" s="4" t="s">
        <v>10</v>
      </c>
      <c r="E57" s="4" t="s">
        <v>30</v>
      </c>
      <c r="F57" s="4" t="s">
        <v>10</v>
      </c>
      <c r="G57" s="4" t="s">
        <v>9</v>
      </c>
      <c r="H57" s="4" t="s">
        <v>9</v>
      </c>
      <c r="I57" s="4" t="s">
        <v>10</v>
      </c>
      <c r="J57" s="4" t="s">
        <v>10</v>
      </c>
      <c r="K57" s="4" t="s">
        <v>9</v>
      </c>
      <c r="L57" s="4" t="s">
        <v>9</v>
      </c>
      <c r="M57" s="4" t="s">
        <v>9</v>
      </c>
      <c r="N57" s="4" t="s">
        <v>9</v>
      </c>
      <c r="O57" s="4" t="s">
        <v>6</v>
      </c>
    </row>
    <row r="58" spans="1:19">
      <c r="A58" t="n">
        <v>4004</v>
      </c>
      <c r="B58" s="18" t="n">
        <v>50</v>
      </c>
      <c r="C58" s="7" t="n">
        <v>0</v>
      </c>
      <c r="D58" s="7" t="n">
        <v>2268</v>
      </c>
      <c r="E58" s="7" t="n">
        <v>0.600000023841858</v>
      </c>
      <c r="F58" s="7" t="n">
        <v>2000</v>
      </c>
      <c r="G58" s="7" t="n">
        <v>0</v>
      </c>
      <c r="H58" s="7" t="n">
        <v>-1054867456</v>
      </c>
      <c r="I58" s="7" t="n">
        <v>0</v>
      </c>
      <c r="J58" s="7" t="n">
        <v>65533</v>
      </c>
      <c r="K58" s="7" t="n">
        <v>0</v>
      </c>
      <c r="L58" s="7" t="n">
        <v>0</v>
      </c>
      <c r="M58" s="7" t="n">
        <v>0</v>
      </c>
      <c r="N58" s="7" t="n">
        <v>0</v>
      </c>
      <c r="O58" s="7" t="s">
        <v>15</v>
      </c>
    </row>
    <row r="59" spans="1:19">
      <c r="A59" t="s">
        <v>4</v>
      </c>
      <c r="B59" s="4" t="s">
        <v>5</v>
      </c>
      <c r="C59" s="4" t="s">
        <v>16</v>
      </c>
      <c r="D59" s="4" t="s">
        <v>10</v>
      </c>
      <c r="E59" s="4" t="s">
        <v>30</v>
      </c>
      <c r="F59" s="4" t="s">
        <v>10</v>
      </c>
      <c r="G59" s="4" t="s">
        <v>9</v>
      </c>
      <c r="H59" s="4" t="s">
        <v>9</v>
      </c>
      <c r="I59" s="4" t="s">
        <v>10</v>
      </c>
      <c r="J59" s="4" t="s">
        <v>10</v>
      </c>
      <c r="K59" s="4" t="s">
        <v>9</v>
      </c>
      <c r="L59" s="4" t="s">
        <v>9</v>
      </c>
      <c r="M59" s="4" t="s">
        <v>9</v>
      </c>
      <c r="N59" s="4" t="s">
        <v>9</v>
      </c>
      <c r="O59" s="4" t="s">
        <v>6</v>
      </c>
    </row>
    <row r="60" spans="1:19">
      <c r="A60" t="n">
        <v>4043</v>
      </c>
      <c r="B60" s="18" t="n">
        <v>50</v>
      </c>
      <c r="C60" s="7" t="n">
        <v>0</v>
      </c>
      <c r="D60" s="7" t="n">
        <v>2218</v>
      </c>
      <c r="E60" s="7" t="n">
        <v>0.800000011920929</v>
      </c>
      <c r="F60" s="7" t="n">
        <v>1000</v>
      </c>
      <c r="G60" s="7" t="n">
        <v>0</v>
      </c>
      <c r="H60" s="7" t="n">
        <v>0</v>
      </c>
      <c r="I60" s="7" t="n">
        <v>1</v>
      </c>
      <c r="J60" s="7" t="n">
        <v>65533</v>
      </c>
      <c r="K60" s="7" t="n">
        <v>0</v>
      </c>
      <c r="L60" s="7" t="n">
        <v>0</v>
      </c>
      <c r="M60" s="7" t="n">
        <v>0</v>
      </c>
      <c r="N60" s="7" t="n">
        <v>0</v>
      </c>
      <c r="O60" s="7" t="s">
        <v>33</v>
      </c>
    </row>
    <row r="61" spans="1:19">
      <c r="A61" t="s">
        <v>4</v>
      </c>
      <c r="B61" s="4" t="s">
        <v>5</v>
      </c>
      <c r="C61" s="4" t="s">
        <v>16</v>
      </c>
      <c r="D61" s="4" t="s">
        <v>10</v>
      </c>
      <c r="E61" s="4" t="s">
        <v>16</v>
      </c>
      <c r="F61" s="4" t="s">
        <v>25</v>
      </c>
    </row>
    <row r="62" spans="1:19">
      <c r="A62" t="n">
        <v>4086</v>
      </c>
      <c r="B62" s="10" t="n">
        <v>5</v>
      </c>
      <c r="C62" s="7" t="n">
        <v>30</v>
      </c>
      <c r="D62" s="7" t="n">
        <v>6766</v>
      </c>
      <c r="E62" s="7" t="n">
        <v>1</v>
      </c>
      <c r="F62" s="11" t="n">
        <f t="normal" ca="1">A70</f>
        <v>0</v>
      </c>
    </row>
    <row r="63" spans="1:19">
      <c r="A63" t="s">
        <v>4</v>
      </c>
      <c r="B63" s="4" t="s">
        <v>5</v>
      </c>
      <c r="C63" s="4" t="s">
        <v>10</v>
      </c>
    </row>
    <row r="64" spans="1:19">
      <c r="A64" t="n">
        <v>4095</v>
      </c>
      <c r="B64" s="19" t="n">
        <v>13</v>
      </c>
      <c r="C64" s="7" t="n">
        <v>6766</v>
      </c>
    </row>
    <row r="65" spans="1:15">
      <c r="A65" t="s">
        <v>4</v>
      </c>
      <c r="B65" s="4" t="s">
        <v>5</v>
      </c>
      <c r="C65" s="4" t="s">
        <v>16</v>
      </c>
      <c r="D65" s="4" t="s">
        <v>10</v>
      </c>
      <c r="E65" s="4" t="s">
        <v>10</v>
      </c>
    </row>
    <row r="66" spans="1:15">
      <c r="A66" t="n">
        <v>4098</v>
      </c>
      <c r="B66" s="18" t="n">
        <v>50</v>
      </c>
      <c r="C66" s="7" t="n">
        <v>1</v>
      </c>
      <c r="D66" s="7" t="n">
        <v>2268</v>
      </c>
      <c r="E66" s="7" t="n">
        <v>0</v>
      </c>
    </row>
    <row r="67" spans="1:15">
      <c r="A67" t="s">
        <v>4</v>
      </c>
      <c r="B67" s="4" t="s">
        <v>5</v>
      </c>
      <c r="C67" s="4" t="s">
        <v>16</v>
      </c>
      <c r="D67" s="4" t="s">
        <v>10</v>
      </c>
      <c r="E67" s="4" t="s">
        <v>10</v>
      </c>
    </row>
    <row r="68" spans="1:15">
      <c r="A68" t="n">
        <v>4104</v>
      </c>
      <c r="B68" s="18" t="n">
        <v>50</v>
      </c>
      <c r="C68" s="7" t="n">
        <v>1</v>
      </c>
      <c r="D68" s="7" t="n">
        <v>2218</v>
      </c>
      <c r="E68" s="7" t="n">
        <v>0</v>
      </c>
    </row>
    <row r="69" spans="1:15">
      <c r="A69" t="s">
        <v>4</v>
      </c>
      <c r="B69" s="4" t="s">
        <v>5</v>
      </c>
      <c r="C69" s="4" t="s">
        <v>16</v>
      </c>
      <c r="D69" s="4" t="s">
        <v>10</v>
      </c>
      <c r="E69" s="4" t="s">
        <v>16</v>
      </c>
      <c r="F69" s="4" t="s">
        <v>25</v>
      </c>
    </row>
    <row r="70" spans="1:15">
      <c r="A70" t="n">
        <v>4110</v>
      </c>
      <c r="B70" s="10" t="n">
        <v>5</v>
      </c>
      <c r="C70" s="7" t="n">
        <v>30</v>
      </c>
      <c r="D70" s="7" t="n">
        <v>6767</v>
      </c>
      <c r="E70" s="7" t="n">
        <v>1</v>
      </c>
      <c r="F70" s="11" t="n">
        <f t="normal" ca="1">A78</f>
        <v>0</v>
      </c>
    </row>
    <row r="71" spans="1:15">
      <c r="A71" t="s">
        <v>4</v>
      </c>
      <c r="B71" s="4" t="s">
        <v>5</v>
      </c>
      <c r="C71" s="4" t="s">
        <v>10</v>
      </c>
    </row>
    <row r="72" spans="1:15">
      <c r="A72" t="n">
        <v>4119</v>
      </c>
      <c r="B72" s="19" t="n">
        <v>13</v>
      </c>
      <c r="C72" s="7" t="n">
        <v>6767</v>
      </c>
    </row>
    <row r="73" spans="1:15">
      <c r="A73" t="s">
        <v>4</v>
      </c>
      <c r="B73" s="4" t="s">
        <v>5</v>
      </c>
      <c r="C73" s="4" t="s">
        <v>16</v>
      </c>
      <c r="D73" s="4" t="s">
        <v>10</v>
      </c>
      <c r="E73" s="4" t="s">
        <v>30</v>
      </c>
      <c r="F73" s="4" t="s">
        <v>10</v>
      </c>
      <c r="G73" s="4" t="s">
        <v>30</v>
      </c>
      <c r="H73" s="4" t="s">
        <v>16</v>
      </c>
    </row>
    <row r="74" spans="1:15">
      <c r="A74" t="n">
        <v>4122</v>
      </c>
      <c r="B74" s="20" t="n">
        <v>49</v>
      </c>
      <c r="C74" s="7" t="n">
        <v>4</v>
      </c>
      <c r="D74" s="7" t="n">
        <v>2</v>
      </c>
      <c r="E74" s="7" t="n">
        <v>1</v>
      </c>
      <c r="F74" s="7" t="n">
        <v>0</v>
      </c>
      <c r="G74" s="7" t="n">
        <v>0</v>
      </c>
      <c r="H74" s="7" t="n">
        <v>0</v>
      </c>
    </row>
    <row r="75" spans="1:15">
      <c r="A75" t="s">
        <v>4</v>
      </c>
      <c r="B75" s="4" t="s">
        <v>5</v>
      </c>
      <c r="C75" s="4" t="s">
        <v>25</v>
      </c>
    </row>
    <row r="76" spans="1:15">
      <c r="A76" t="n">
        <v>4137</v>
      </c>
      <c r="B76" s="13" t="n">
        <v>3</v>
      </c>
      <c r="C76" s="11" t="n">
        <f t="normal" ca="1">A88</f>
        <v>0</v>
      </c>
    </row>
    <row r="77" spans="1:15">
      <c r="A77" t="s">
        <v>4</v>
      </c>
      <c r="B77" s="4" t="s">
        <v>5</v>
      </c>
      <c r="C77" s="4" t="s">
        <v>16</v>
      </c>
      <c r="D77" s="4" t="s">
        <v>10</v>
      </c>
      <c r="E77" s="4" t="s">
        <v>16</v>
      </c>
      <c r="F77" s="4" t="s">
        <v>25</v>
      </c>
    </row>
    <row r="78" spans="1:15">
      <c r="A78" t="n">
        <v>4142</v>
      </c>
      <c r="B78" s="10" t="n">
        <v>5</v>
      </c>
      <c r="C78" s="7" t="n">
        <v>30</v>
      </c>
      <c r="D78" s="7" t="n">
        <v>6465</v>
      </c>
      <c r="E78" s="7" t="n">
        <v>1</v>
      </c>
      <c r="F78" s="11" t="n">
        <f t="normal" ca="1">A84</f>
        <v>0</v>
      </c>
    </row>
    <row r="79" spans="1:15">
      <c r="A79" t="s">
        <v>4</v>
      </c>
      <c r="B79" s="4" t="s">
        <v>5</v>
      </c>
      <c r="C79" s="4" t="s">
        <v>16</v>
      </c>
      <c r="D79" s="4" t="s">
        <v>10</v>
      </c>
      <c r="E79" s="4" t="s">
        <v>30</v>
      </c>
      <c r="F79" s="4" t="s">
        <v>10</v>
      </c>
      <c r="G79" s="4" t="s">
        <v>30</v>
      </c>
      <c r="H79" s="4" t="s">
        <v>16</v>
      </c>
    </row>
    <row r="80" spans="1:15">
      <c r="A80" t="n">
        <v>4151</v>
      </c>
      <c r="B80" s="20" t="n">
        <v>49</v>
      </c>
      <c r="C80" s="7" t="n">
        <v>4</v>
      </c>
      <c r="D80" s="7" t="n">
        <v>443</v>
      </c>
      <c r="E80" s="7" t="n">
        <v>1</v>
      </c>
      <c r="F80" s="7" t="n">
        <v>0</v>
      </c>
      <c r="G80" s="7" t="n">
        <v>0</v>
      </c>
      <c r="H80" s="7" t="n">
        <v>0</v>
      </c>
    </row>
    <row r="81" spans="1:8">
      <c r="A81" t="s">
        <v>4</v>
      </c>
      <c r="B81" s="4" t="s">
        <v>5</v>
      </c>
      <c r="C81" s="4" t="s">
        <v>25</v>
      </c>
    </row>
    <row r="82" spans="1:8">
      <c r="A82" t="n">
        <v>4166</v>
      </c>
      <c r="B82" s="13" t="n">
        <v>3</v>
      </c>
      <c r="C82" s="11" t="n">
        <f t="normal" ca="1">A88</f>
        <v>0</v>
      </c>
    </row>
    <row r="83" spans="1:8">
      <c r="A83" t="s">
        <v>4</v>
      </c>
      <c r="B83" s="4" t="s">
        <v>5</v>
      </c>
      <c r="C83" s="4" t="s">
        <v>16</v>
      </c>
      <c r="D83" s="4" t="s">
        <v>10</v>
      </c>
      <c r="E83" s="4" t="s">
        <v>16</v>
      </c>
      <c r="F83" s="4" t="s">
        <v>25</v>
      </c>
    </row>
    <row r="84" spans="1:8">
      <c r="A84" t="n">
        <v>4171</v>
      </c>
      <c r="B84" s="10" t="n">
        <v>5</v>
      </c>
      <c r="C84" s="7" t="n">
        <v>30</v>
      </c>
      <c r="D84" s="7" t="n">
        <v>6466</v>
      </c>
      <c r="E84" s="7" t="n">
        <v>1</v>
      </c>
      <c r="F84" s="11" t="n">
        <f t="normal" ca="1">A88</f>
        <v>0</v>
      </c>
    </row>
    <row r="85" spans="1:8">
      <c r="A85" t="s">
        <v>4</v>
      </c>
      <c r="B85" s="4" t="s">
        <v>5</v>
      </c>
      <c r="C85" s="4" t="s">
        <v>16</v>
      </c>
      <c r="D85" s="4" t="s">
        <v>10</v>
      </c>
      <c r="E85" s="4" t="s">
        <v>30</v>
      </c>
      <c r="F85" s="4" t="s">
        <v>10</v>
      </c>
      <c r="G85" s="4" t="s">
        <v>30</v>
      </c>
      <c r="H85" s="4" t="s">
        <v>16</v>
      </c>
    </row>
    <row r="86" spans="1:8">
      <c r="A86" t="n">
        <v>4180</v>
      </c>
      <c r="B86" s="20" t="n">
        <v>49</v>
      </c>
      <c r="C86" s="7" t="n">
        <v>4</v>
      </c>
      <c r="D86" s="7" t="n">
        <v>2</v>
      </c>
      <c r="E86" s="7" t="n">
        <v>1</v>
      </c>
      <c r="F86" s="7" t="n">
        <v>0</v>
      </c>
      <c r="G86" s="7" t="n">
        <v>0</v>
      </c>
      <c r="H86" s="7" t="n">
        <v>0</v>
      </c>
    </row>
    <row r="87" spans="1:8">
      <c r="A87" t="s">
        <v>4</v>
      </c>
      <c r="B87" s="4" t="s">
        <v>5</v>
      </c>
      <c r="C87" s="4" t="s">
        <v>16</v>
      </c>
      <c r="D87" s="4" t="s">
        <v>6</v>
      </c>
    </row>
    <row r="88" spans="1:8">
      <c r="A88" t="n">
        <v>4195</v>
      </c>
      <c r="B88" s="8" t="n">
        <v>2</v>
      </c>
      <c r="C88" s="7" t="n">
        <v>11</v>
      </c>
      <c r="D88" s="7" t="s">
        <v>34</v>
      </c>
    </row>
    <row r="89" spans="1:8">
      <c r="A89" t="s">
        <v>4</v>
      </c>
      <c r="B89" s="4" t="s">
        <v>5</v>
      </c>
      <c r="C89" s="4" t="s">
        <v>16</v>
      </c>
      <c r="D89" s="4" t="s">
        <v>10</v>
      </c>
      <c r="E89" s="4" t="s">
        <v>10</v>
      </c>
      <c r="F89" s="4" t="s">
        <v>10</v>
      </c>
      <c r="G89" s="4" t="s">
        <v>10</v>
      </c>
      <c r="H89" s="4" t="s">
        <v>10</v>
      </c>
      <c r="I89" s="4" t="s">
        <v>10</v>
      </c>
      <c r="J89" s="4" t="s">
        <v>9</v>
      </c>
      <c r="K89" s="4" t="s">
        <v>9</v>
      </c>
      <c r="L89" s="4" t="s">
        <v>9</v>
      </c>
      <c r="M89" s="4" t="s">
        <v>6</v>
      </c>
    </row>
    <row r="90" spans="1:8">
      <c r="A90" t="n">
        <v>4209</v>
      </c>
      <c r="B90" s="21" t="n">
        <v>124</v>
      </c>
      <c r="C90" s="7" t="n">
        <v>255</v>
      </c>
      <c r="D90" s="7" t="n">
        <v>0</v>
      </c>
      <c r="E90" s="7" t="n">
        <v>0</v>
      </c>
      <c r="F90" s="7" t="n">
        <v>0</v>
      </c>
      <c r="G90" s="7" t="n">
        <v>0</v>
      </c>
      <c r="H90" s="7" t="n">
        <v>0</v>
      </c>
      <c r="I90" s="7" t="n">
        <v>65535</v>
      </c>
      <c r="J90" s="7" t="n">
        <v>0</v>
      </c>
      <c r="K90" s="7" t="n">
        <v>0</v>
      </c>
      <c r="L90" s="7" t="n">
        <v>0</v>
      </c>
      <c r="M90" s="7" t="s">
        <v>15</v>
      </c>
    </row>
    <row r="91" spans="1:8">
      <c r="A91" t="s">
        <v>4</v>
      </c>
      <c r="B91" s="4" t="s">
        <v>5</v>
      </c>
    </row>
    <row r="92" spans="1:8">
      <c r="A92" t="n">
        <v>4236</v>
      </c>
      <c r="B92" s="5" t="n">
        <v>1</v>
      </c>
    </row>
    <row r="93" spans="1:8" s="3" customFormat="1" customHeight="0">
      <c r="A93" s="3" t="s">
        <v>2</v>
      </c>
      <c r="B93" s="3" t="s">
        <v>35</v>
      </c>
    </row>
    <row r="94" spans="1:8">
      <c r="A94" t="s">
        <v>4</v>
      </c>
      <c r="B94" s="4" t="s">
        <v>5</v>
      </c>
      <c r="C94" s="4" t="s">
        <v>16</v>
      </c>
      <c r="D94" s="4" t="s">
        <v>6</v>
      </c>
      <c r="E94" s="4" t="s">
        <v>10</v>
      </c>
    </row>
    <row r="95" spans="1:8">
      <c r="A95" t="n">
        <v>4240</v>
      </c>
      <c r="B95" s="22" t="n">
        <v>94</v>
      </c>
      <c r="C95" s="7" t="n">
        <v>1</v>
      </c>
      <c r="D95" s="7" t="s">
        <v>36</v>
      </c>
      <c r="E95" s="7" t="n">
        <v>1</v>
      </c>
    </row>
    <row r="96" spans="1:8">
      <c r="A96" t="s">
        <v>4</v>
      </c>
      <c r="B96" s="4" t="s">
        <v>5</v>
      </c>
      <c r="C96" s="4" t="s">
        <v>16</v>
      </c>
      <c r="D96" s="4" t="s">
        <v>6</v>
      </c>
      <c r="E96" s="4" t="s">
        <v>10</v>
      </c>
    </row>
    <row r="97" spans="1:13">
      <c r="A97" t="n">
        <v>4252</v>
      </c>
      <c r="B97" s="22" t="n">
        <v>94</v>
      </c>
      <c r="C97" s="7" t="n">
        <v>1</v>
      </c>
      <c r="D97" s="7" t="s">
        <v>36</v>
      </c>
      <c r="E97" s="7" t="n">
        <v>2</v>
      </c>
    </row>
    <row r="98" spans="1:13">
      <c r="A98" t="s">
        <v>4</v>
      </c>
      <c r="B98" s="4" t="s">
        <v>5</v>
      </c>
      <c r="C98" s="4" t="s">
        <v>16</v>
      </c>
      <c r="D98" s="4" t="s">
        <v>6</v>
      </c>
      <c r="E98" s="4" t="s">
        <v>10</v>
      </c>
    </row>
    <row r="99" spans="1:13">
      <c r="A99" t="n">
        <v>4264</v>
      </c>
      <c r="B99" s="22" t="n">
        <v>94</v>
      </c>
      <c r="C99" s="7" t="n">
        <v>0</v>
      </c>
      <c r="D99" s="7" t="s">
        <v>36</v>
      </c>
      <c r="E99" s="7" t="n">
        <v>4</v>
      </c>
    </row>
    <row r="100" spans="1:13">
      <c r="A100" t="s">
        <v>4</v>
      </c>
      <c r="B100" s="4" t="s">
        <v>5</v>
      </c>
      <c r="C100" s="4" t="s">
        <v>16</v>
      </c>
      <c r="D100" s="4" t="s">
        <v>6</v>
      </c>
      <c r="E100" s="4" t="s">
        <v>10</v>
      </c>
    </row>
    <row r="101" spans="1:13">
      <c r="A101" t="n">
        <v>4276</v>
      </c>
      <c r="B101" s="22" t="n">
        <v>94</v>
      </c>
      <c r="C101" s="7" t="n">
        <v>1</v>
      </c>
      <c r="D101" s="7" t="s">
        <v>37</v>
      </c>
      <c r="E101" s="7" t="n">
        <v>1</v>
      </c>
    </row>
    <row r="102" spans="1:13">
      <c r="A102" t="s">
        <v>4</v>
      </c>
      <c r="B102" s="4" t="s">
        <v>5</v>
      </c>
      <c r="C102" s="4" t="s">
        <v>16</v>
      </c>
      <c r="D102" s="4" t="s">
        <v>6</v>
      </c>
      <c r="E102" s="4" t="s">
        <v>10</v>
      </c>
    </row>
    <row r="103" spans="1:13">
      <c r="A103" t="n">
        <v>4288</v>
      </c>
      <c r="B103" s="22" t="n">
        <v>94</v>
      </c>
      <c r="C103" s="7" t="n">
        <v>1</v>
      </c>
      <c r="D103" s="7" t="s">
        <v>37</v>
      </c>
      <c r="E103" s="7" t="n">
        <v>2</v>
      </c>
    </row>
    <row r="104" spans="1:13">
      <c r="A104" t="s">
        <v>4</v>
      </c>
      <c r="B104" s="4" t="s">
        <v>5</v>
      </c>
      <c r="C104" s="4" t="s">
        <v>16</v>
      </c>
      <c r="D104" s="4" t="s">
        <v>6</v>
      </c>
      <c r="E104" s="4" t="s">
        <v>10</v>
      </c>
    </row>
    <row r="105" spans="1:13">
      <c r="A105" t="n">
        <v>4300</v>
      </c>
      <c r="B105" s="22" t="n">
        <v>94</v>
      </c>
      <c r="C105" s="7" t="n">
        <v>0</v>
      </c>
      <c r="D105" s="7" t="s">
        <v>37</v>
      </c>
      <c r="E105" s="7" t="n">
        <v>4</v>
      </c>
    </row>
    <row r="106" spans="1:13">
      <c r="A106" t="s">
        <v>4</v>
      </c>
      <c r="B106" s="4" t="s">
        <v>5</v>
      </c>
      <c r="C106" s="4" t="s">
        <v>16</v>
      </c>
      <c r="D106" s="4" t="s">
        <v>6</v>
      </c>
      <c r="E106" s="4" t="s">
        <v>10</v>
      </c>
    </row>
    <row r="107" spans="1:13">
      <c r="A107" t="n">
        <v>4312</v>
      </c>
      <c r="B107" s="22" t="n">
        <v>94</v>
      </c>
      <c r="C107" s="7" t="n">
        <v>1</v>
      </c>
      <c r="D107" s="7" t="s">
        <v>38</v>
      </c>
      <c r="E107" s="7" t="n">
        <v>1</v>
      </c>
    </row>
    <row r="108" spans="1:13">
      <c r="A108" t="s">
        <v>4</v>
      </c>
      <c r="B108" s="4" t="s">
        <v>5</v>
      </c>
      <c r="C108" s="4" t="s">
        <v>16</v>
      </c>
      <c r="D108" s="4" t="s">
        <v>6</v>
      </c>
      <c r="E108" s="4" t="s">
        <v>10</v>
      </c>
    </row>
    <row r="109" spans="1:13">
      <c r="A109" t="n">
        <v>4324</v>
      </c>
      <c r="B109" s="22" t="n">
        <v>94</v>
      </c>
      <c r="C109" s="7" t="n">
        <v>1</v>
      </c>
      <c r="D109" s="7" t="s">
        <v>38</v>
      </c>
      <c r="E109" s="7" t="n">
        <v>2</v>
      </c>
    </row>
    <row r="110" spans="1:13">
      <c r="A110" t="s">
        <v>4</v>
      </c>
      <c r="B110" s="4" t="s">
        <v>5</v>
      </c>
      <c r="C110" s="4" t="s">
        <v>16</v>
      </c>
      <c r="D110" s="4" t="s">
        <v>6</v>
      </c>
      <c r="E110" s="4" t="s">
        <v>10</v>
      </c>
    </row>
    <row r="111" spans="1:13">
      <c r="A111" t="n">
        <v>4336</v>
      </c>
      <c r="B111" s="22" t="n">
        <v>94</v>
      </c>
      <c r="C111" s="7" t="n">
        <v>0</v>
      </c>
      <c r="D111" s="7" t="s">
        <v>38</v>
      </c>
      <c r="E111" s="7" t="n">
        <v>4</v>
      </c>
    </row>
    <row r="112" spans="1:13">
      <c r="A112" t="s">
        <v>4</v>
      </c>
      <c r="B112" s="4" t="s">
        <v>5</v>
      </c>
      <c r="C112" s="4" t="s">
        <v>16</v>
      </c>
      <c r="D112" s="4" t="s">
        <v>6</v>
      </c>
      <c r="E112" s="4" t="s">
        <v>10</v>
      </c>
    </row>
    <row r="113" spans="1:5">
      <c r="A113" t="n">
        <v>4348</v>
      </c>
      <c r="B113" s="22" t="n">
        <v>94</v>
      </c>
      <c r="C113" s="7" t="n">
        <v>1</v>
      </c>
      <c r="D113" s="7" t="s">
        <v>39</v>
      </c>
      <c r="E113" s="7" t="n">
        <v>1</v>
      </c>
    </row>
    <row r="114" spans="1:5">
      <c r="A114" t="s">
        <v>4</v>
      </c>
      <c r="B114" s="4" t="s">
        <v>5</v>
      </c>
      <c r="C114" s="4" t="s">
        <v>16</v>
      </c>
      <c r="D114" s="4" t="s">
        <v>6</v>
      </c>
      <c r="E114" s="4" t="s">
        <v>10</v>
      </c>
    </row>
    <row r="115" spans="1:5">
      <c r="A115" t="n">
        <v>4360</v>
      </c>
      <c r="B115" s="22" t="n">
        <v>94</v>
      </c>
      <c r="C115" s="7" t="n">
        <v>1</v>
      </c>
      <c r="D115" s="7" t="s">
        <v>39</v>
      </c>
      <c r="E115" s="7" t="n">
        <v>2</v>
      </c>
    </row>
    <row r="116" spans="1:5">
      <c r="A116" t="s">
        <v>4</v>
      </c>
      <c r="B116" s="4" t="s">
        <v>5</v>
      </c>
      <c r="C116" s="4" t="s">
        <v>16</v>
      </c>
      <c r="D116" s="4" t="s">
        <v>6</v>
      </c>
      <c r="E116" s="4" t="s">
        <v>10</v>
      </c>
    </row>
    <row r="117" spans="1:5">
      <c r="A117" t="n">
        <v>4372</v>
      </c>
      <c r="B117" s="22" t="n">
        <v>94</v>
      </c>
      <c r="C117" s="7" t="n">
        <v>0</v>
      </c>
      <c r="D117" s="7" t="s">
        <v>39</v>
      </c>
      <c r="E117" s="7" t="n">
        <v>4</v>
      </c>
    </row>
    <row r="118" spans="1:5">
      <c r="A118" t="s">
        <v>4</v>
      </c>
      <c r="B118" s="4" t="s">
        <v>5</v>
      </c>
      <c r="C118" s="4" t="s">
        <v>16</v>
      </c>
      <c r="D118" s="4" t="s">
        <v>6</v>
      </c>
      <c r="E118" s="4" t="s">
        <v>10</v>
      </c>
    </row>
    <row r="119" spans="1:5">
      <c r="A119" t="n">
        <v>4384</v>
      </c>
      <c r="B119" s="22" t="n">
        <v>94</v>
      </c>
      <c r="C119" s="7" t="n">
        <v>1</v>
      </c>
      <c r="D119" s="7" t="s">
        <v>40</v>
      </c>
      <c r="E119" s="7" t="n">
        <v>1</v>
      </c>
    </row>
    <row r="120" spans="1:5">
      <c r="A120" t="s">
        <v>4</v>
      </c>
      <c r="B120" s="4" t="s">
        <v>5</v>
      </c>
      <c r="C120" s="4" t="s">
        <v>16</v>
      </c>
      <c r="D120" s="4" t="s">
        <v>6</v>
      </c>
      <c r="E120" s="4" t="s">
        <v>10</v>
      </c>
    </row>
    <row r="121" spans="1:5">
      <c r="A121" t="n">
        <v>4396</v>
      </c>
      <c r="B121" s="22" t="n">
        <v>94</v>
      </c>
      <c r="C121" s="7" t="n">
        <v>1</v>
      </c>
      <c r="D121" s="7" t="s">
        <v>40</v>
      </c>
      <c r="E121" s="7" t="n">
        <v>2</v>
      </c>
    </row>
    <row r="122" spans="1:5">
      <c r="A122" t="s">
        <v>4</v>
      </c>
      <c r="B122" s="4" t="s">
        <v>5</v>
      </c>
      <c r="C122" s="4" t="s">
        <v>16</v>
      </c>
      <c r="D122" s="4" t="s">
        <v>6</v>
      </c>
      <c r="E122" s="4" t="s">
        <v>10</v>
      </c>
    </row>
    <row r="123" spans="1:5">
      <c r="A123" t="n">
        <v>4408</v>
      </c>
      <c r="B123" s="22" t="n">
        <v>94</v>
      </c>
      <c r="C123" s="7" t="n">
        <v>0</v>
      </c>
      <c r="D123" s="7" t="s">
        <v>40</v>
      </c>
      <c r="E123" s="7" t="n">
        <v>4</v>
      </c>
    </row>
    <row r="124" spans="1:5">
      <c r="A124" t="s">
        <v>4</v>
      </c>
      <c r="B124" s="4" t="s">
        <v>5</v>
      </c>
      <c r="C124" s="4" t="s">
        <v>16</v>
      </c>
      <c r="D124" s="4" t="s">
        <v>6</v>
      </c>
      <c r="E124" s="4" t="s">
        <v>10</v>
      </c>
    </row>
    <row r="125" spans="1:5">
      <c r="A125" t="n">
        <v>4420</v>
      </c>
      <c r="B125" s="22" t="n">
        <v>94</v>
      </c>
      <c r="C125" s="7" t="n">
        <v>1</v>
      </c>
      <c r="D125" s="7" t="s">
        <v>41</v>
      </c>
      <c r="E125" s="7" t="n">
        <v>1</v>
      </c>
    </row>
    <row r="126" spans="1:5">
      <c r="A126" t="s">
        <v>4</v>
      </c>
      <c r="B126" s="4" t="s">
        <v>5</v>
      </c>
      <c r="C126" s="4" t="s">
        <v>16</v>
      </c>
      <c r="D126" s="4" t="s">
        <v>6</v>
      </c>
      <c r="E126" s="4" t="s">
        <v>10</v>
      </c>
    </row>
    <row r="127" spans="1:5">
      <c r="A127" t="n">
        <v>4432</v>
      </c>
      <c r="B127" s="22" t="n">
        <v>94</v>
      </c>
      <c r="C127" s="7" t="n">
        <v>1</v>
      </c>
      <c r="D127" s="7" t="s">
        <v>41</v>
      </c>
      <c r="E127" s="7" t="n">
        <v>2</v>
      </c>
    </row>
    <row r="128" spans="1:5">
      <c r="A128" t="s">
        <v>4</v>
      </c>
      <c r="B128" s="4" t="s">
        <v>5</v>
      </c>
      <c r="C128" s="4" t="s">
        <v>16</v>
      </c>
      <c r="D128" s="4" t="s">
        <v>6</v>
      </c>
      <c r="E128" s="4" t="s">
        <v>10</v>
      </c>
    </row>
    <row r="129" spans="1:5">
      <c r="A129" t="n">
        <v>4444</v>
      </c>
      <c r="B129" s="22" t="n">
        <v>94</v>
      </c>
      <c r="C129" s="7" t="n">
        <v>0</v>
      </c>
      <c r="D129" s="7" t="s">
        <v>41</v>
      </c>
      <c r="E129" s="7" t="n">
        <v>4</v>
      </c>
    </row>
    <row r="130" spans="1:5">
      <c r="A130" t="s">
        <v>4</v>
      </c>
      <c r="B130" s="4" t="s">
        <v>5</v>
      </c>
      <c r="C130" s="4" t="s">
        <v>16</v>
      </c>
      <c r="D130" s="4" t="s">
        <v>6</v>
      </c>
      <c r="E130" s="4" t="s">
        <v>10</v>
      </c>
    </row>
    <row r="131" spans="1:5">
      <c r="A131" t="n">
        <v>4456</v>
      </c>
      <c r="B131" s="22" t="n">
        <v>94</v>
      </c>
      <c r="C131" s="7" t="n">
        <v>1</v>
      </c>
      <c r="D131" s="7" t="s">
        <v>42</v>
      </c>
      <c r="E131" s="7" t="n">
        <v>1</v>
      </c>
    </row>
    <row r="132" spans="1:5">
      <c r="A132" t="s">
        <v>4</v>
      </c>
      <c r="B132" s="4" t="s">
        <v>5</v>
      </c>
      <c r="C132" s="4" t="s">
        <v>16</v>
      </c>
      <c r="D132" s="4" t="s">
        <v>6</v>
      </c>
      <c r="E132" s="4" t="s">
        <v>10</v>
      </c>
    </row>
    <row r="133" spans="1:5">
      <c r="A133" t="n">
        <v>4468</v>
      </c>
      <c r="B133" s="22" t="n">
        <v>94</v>
      </c>
      <c r="C133" s="7" t="n">
        <v>1</v>
      </c>
      <c r="D133" s="7" t="s">
        <v>42</v>
      </c>
      <c r="E133" s="7" t="n">
        <v>2</v>
      </c>
    </row>
    <row r="134" spans="1:5">
      <c r="A134" t="s">
        <v>4</v>
      </c>
      <c r="B134" s="4" t="s">
        <v>5</v>
      </c>
      <c r="C134" s="4" t="s">
        <v>16</v>
      </c>
      <c r="D134" s="4" t="s">
        <v>6</v>
      </c>
      <c r="E134" s="4" t="s">
        <v>10</v>
      </c>
    </row>
    <row r="135" spans="1:5">
      <c r="A135" t="n">
        <v>4480</v>
      </c>
      <c r="B135" s="22" t="n">
        <v>94</v>
      </c>
      <c r="C135" s="7" t="n">
        <v>0</v>
      </c>
      <c r="D135" s="7" t="s">
        <v>42</v>
      </c>
      <c r="E135" s="7" t="n">
        <v>4</v>
      </c>
    </row>
    <row r="136" spans="1:5">
      <c r="A136" t="s">
        <v>4</v>
      </c>
      <c r="B136" s="4" t="s">
        <v>5</v>
      </c>
      <c r="C136" s="4" t="s">
        <v>16</v>
      </c>
      <c r="D136" s="4" t="s">
        <v>6</v>
      </c>
      <c r="E136" s="4" t="s">
        <v>10</v>
      </c>
    </row>
    <row r="137" spans="1:5">
      <c r="A137" t="n">
        <v>4492</v>
      </c>
      <c r="B137" s="22" t="n">
        <v>94</v>
      </c>
      <c r="C137" s="7" t="n">
        <v>1</v>
      </c>
      <c r="D137" s="7" t="s">
        <v>43</v>
      </c>
      <c r="E137" s="7" t="n">
        <v>1</v>
      </c>
    </row>
    <row r="138" spans="1:5">
      <c r="A138" t="s">
        <v>4</v>
      </c>
      <c r="B138" s="4" t="s">
        <v>5</v>
      </c>
      <c r="C138" s="4" t="s">
        <v>16</v>
      </c>
      <c r="D138" s="4" t="s">
        <v>6</v>
      </c>
      <c r="E138" s="4" t="s">
        <v>10</v>
      </c>
    </row>
    <row r="139" spans="1:5">
      <c r="A139" t="n">
        <v>4504</v>
      </c>
      <c r="B139" s="22" t="n">
        <v>94</v>
      </c>
      <c r="C139" s="7" t="n">
        <v>1</v>
      </c>
      <c r="D139" s="7" t="s">
        <v>43</v>
      </c>
      <c r="E139" s="7" t="n">
        <v>2</v>
      </c>
    </row>
    <row r="140" spans="1:5">
      <c r="A140" t="s">
        <v>4</v>
      </c>
      <c r="B140" s="4" t="s">
        <v>5</v>
      </c>
      <c r="C140" s="4" t="s">
        <v>16</v>
      </c>
      <c r="D140" s="4" t="s">
        <v>6</v>
      </c>
      <c r="E140" s="4" t="s">
        <v>10</v>
      </c>
    </row>
    <row r="141" spans="1:5">
      <c r="A141" t="n">
        <v>4516</v>
      </c>
      <c r="B141" s="22" t="n">
        <v>94</v>
      </c>
      <c r="C141" s="7" t="n">
        <v>0</v>
      </c>
      <c r="D141" s="7" t="s">
        <v>43</v>
      </c>
      <c r="E141" s="7" t="n">
        <v>4</v>
      </c>
    </row>
    <row r="142" spans="1:5">
      <c r="A142" t="s">
        <v>4</v>
      </c>
      <c r="B142" s="4" t="s">
        <v>5</v>
      </c>
      <c r="C142" s="4" t="s">
        <v>16</v>
      </c>
      <c r="D142" s="4" t="s">
        <v>6</v>
      </c>
      <c r="E142" s="4" t="s">
        <v>10</v>
      </c>
    </row>
    <row r="143" spans="1:5">
      <c r="A143" t="n">
        <v>4528</v>
      </c>
      <c r="B143" s="22" t="n">
        <v>94</v>
      </c>
      <c r="C143" s="7" t="n">
        <v>1</v>
      </c>
      <c r="D143" s="7" t="s">
        <v>44</v>
      </c>
      <c r="E143" s="7" t="n">
        <v>1</v>
      </c>
    </row>
    <row r="144" spans="1:5">
      <c r="A144" t="s">
        <v>4</v>
      </c>
      <c r="B144" s="4" t="s">
        <v>5</v>
      </c>
      <c r="C144" s="4" t="s">
        <v>16</v>
      </c>
      <c r="D144" s="4" t="s">
        <v>6</v>
      </c>
      <c r="E144" s="4" t="s">
        <v>10</v>
      </c>
    </row>
    <row r="145" spans="1:5">
      <c r="A145" t="n">
        <v>4540</v>
      </c>
      <c r="B145" s="22" t="n">
        <v>94</v>
      </c>
      <c r="C145" s="7" t="n">
        <v>1</v>
      </c>
      <c r="D145" s="7" t="s">
        <v>44</v>
      </c>
      <c r="E145" s="7" t="n">
        <v>2</v>
      </c>
    </row>
    <row r="146" spans="1:5">
      <c r="A146" t="s">
        <v>4</v>
      </c>
      <c r="B146" s="4" t="s">
        <v>5</v>
      </c>
      <c r="C146" s="4" t="s">
        <v>16</v>
      </c>
      <c r="D146" s="4" t="s">
        <v>6</v>
      </c>
      <c r="E146" s="4" t="s">
        <v>10</v>
      </c>
    </row>
    <row r="147" spans="1:5">
      <c r="A147" t="n">
        <v>4552</v>
      </c>
      <c r="B147" s="22" t="n">
        <v>94</v>
      </c>
      <c r="C147" s="7" t="n">
        <v>0</v>
      </c>
      <c r="D147" s="7" t="s">
        <v>44</v>
      </c>
      <c r="E147" s="7" t="n">
        <v>4</v>
      </c>
    </row>
    <row r="148" spans="1:5">
      <c r="A148" t="s">
        <v>4</v>
      </c>
      <c r="B148" s="4" t="s">
        <v>5</v>
      </c>
      <c r="C148" s="4" t="s">
        <v>16</v>
      </c>
      <c r="D148" s="4" t="s">
        <v>6</v>
      </c>
      <c r="E148" s="4" t="s">
        <v>10</v>
      </c>
    </row>
    <row r="149" spans="1:5">
      <c r="A149" t="n">
        <v>4564</v>
      </c>
      <c r="B149" s="22" t="n">
        <v>94</v>
      </c>
      <c r="C149" s="7" t="n">
        <v>1</v>
      </c>
      <c r="D149" s="7" t="s">
        <v>45</v>
      </c>
      <c r="E149" s="7" t="n">
        <v>1</v>
      </c>
    </row>
    <row r="150" spans="1:5">
      <c r="A150" t="s">
        <v>4</v>
      </c>
      <c r="B150" s="4" t="s">
        <v>5</v>
      </c>
      <c r="C150" s="4" t="s">
        <v>16</v>
      </c>
      <c r="D150" s="4" t="s">
        <v>6</v>
      </c>
      <c r="E150" s="4" t="s">
        <v>10</v>
      </c>
    </row>
    <row r="151" spans="1:5">
      <c r="A151" t="n">
        <v>4576</v>
      </c>
      <c r="B151" s="22" t="n">
        <v>94</v>
      </c>
      <c r="C151" s="7" t="n">
        <v>1</v>
      </c>
      <c r="D151" s="7" t="s">
        <v>45</v>
      </c>
      <c r="E151" s="7" t="n">
        <v>2</v>
      </c>
    </row>
    <row r="152" spans="1:5">
      <c r="A152" t="s">
        <v>4</v>
      </c>
      <c r="B152" s="4" t="s">
        <v>5</v>
      </c>
      <c r="C152" s="4" t="s">
        <v>16</v>
      </c>
      <c r="D152" s="4" t="s">
        <v>6</v>
      </c>
      <c r="E152" s="4" t="s">
        <v>10</v>
      </c>
    </row>
    <row r="153" spans="1:5">
      <c r="A153" t="n">
        <v>4588</v>
      </c>
      <c r="B153" s="22" t="n">
        <v>94</v>
      </c>
      <c r="C153" s="7" t="n">
        <v>0</v>
      </c>
      <c r="D153" s="7" t="s">
        <v>45</v>
      </c>
      <c r="E153" s="7" t="n">
        <v>4</v>
      </c>
    </row>
    <row r="154" spans="1:5">
      <c r="A154" t="s">
        <v>4</v>
      </c>
      <c r="B154" s="4" t="s">
        <v>5</v>
      </c>
      <c r="C154" s="4" t="s">
        <v>16</v>
      </c>
      <c r="D154" s="4" t="s">
        <v>6</v>
      </c>
      <c r="E154" s="4" t="s">
        <v>10</v>
      </c>
    </row>
    <row r="155" spans="1:5">
      <c r="A155" t="n">
        <v>4600</v>
      </c>
      <c r="B155" s="22" t="n">
        <v>94</v>
      </c>
      <c r="C155" s="7" t="n">
        <v>1</v>
      </c>
      <c r="D155" s="7" t="s">
        <v>46</v>
      </c>
      <c r="E155" s="7" t="n">
        <v>1</v>
      </c>
    </row>
    <row r="156" spans="1:5">
      <c r="A156" t="s">
        <v>4</v>
      </c>
      <c r="B156" s="4" t="s">
        <v>5</v>
      </c>
      <c r="C156" s="4" t="s">
        <v>16</v>
      </c>
      <c r="D156" s="4" t="s">
        <v>6</v>
      </c>
      <c r="E156" s="4" t="s">
        <v>10</v>
      </c>
    </row>
    <row r="157" spans="1:5">
      <c r="A157" t="n">
        <v>4612</v>
      </c>
      <c r="B157" s="22" t="n">
        <v>94</v>
      </c>
      <c r="C157" s="7" t="n">
        <v>1</v>
      </c>
      <c r="D157" s="7" t="s">
        <v>46</v>
      </c>
      <c r="E157" s="7" t="n">
        <v>2</v>
      </c>
    </row>
    <row r="158" spans="1:5">
      <c r="A158" t="s">
        <v>4</v>
      </c>
      <c r="B158" s="4" t="s">
        <v>5</v>
      </c>
      <c r="C158" s="4" t="s">
        <v>16</v>
      </c>
      <c r="D158" s="4" t="s">
        <v>6</v>
      </c>
      <c r="E158" s="4" t="s">
        <v>10</v>
      </c>
    </row>
    <row r="159" spans="1:5">
      <c r="A159" t="n">
        <v>4624</v>
      </c>
      <c r="B159" s="22" t="n">
        <v>94</v>
      </c>
      <c r="C159" s="7" t="n">
        <v>0</v>
      </c>
      <c r="D159" s="7" t="s">
        <v>46</v>
      </c>
      <c r="E159" s="7" t="n">
        <v>4</v>
      </c>
    </row>
    <row r="160" spans="1:5">
      <c r="A160" t="s">
        <v>4</v>
      </c>
      <c r="B160" s="4" t="s">
        <v>5</v>
      </c>
      <c r="C160" s="4" t="s">
        <v>16</v>
      </c>
      <c r="D160" s="4" t="s">
        <v>6</v>
      </c>
      <c r="E160" s="4" t="s">
        <v>10</v>
      </c>
    </row>
    <row r="161" spans="1:5">
      <c r="A161" t="n">
        <v>4636</v>
      </c>
      <c r="B161" s="22" t="n">
        <v>94</v>
      </c>
      <c r="C161" s="7" t="n">
        <v>1</v>
      </c>
      <c r="D161" s="7" t="s">
        <v>47</v>
      </c>
      <c r="E161" s="7" t="n">
        <v>1</v>
      </c>
    </row>
    <row r="162" spans="1:5">
      <c r="A162" t="s">
        <v>4</v>
      </c>
      <c r="B162" s="4" t="s">
        <v>5</v>
      </c>
      <c r="C162" s="4" t="s">
        <v>16</v>
      </c>
      <c r="D162" s="4" t="s">
        <v>6</v>
      </c>
      <c r="E162" s="4" t="s">
        <v>10</v>
      </c>
    </row>
    <row r="163" spans="1:5">
      <c r="A163" t="n">
        <v>4652</v>
      </c>
      <c r="B163" s="22" t="n">
        <v>94</v>
      </c>
      <c r="C163" s="7" t="n">
        <v>1</v>
      </c>
      <c r="D163" s="7" t="s">
        <v>47</v>
      </c>
      <c r="E163" s="7" t="n">
        <v>2</v>
      </c>
    </row>
    <row r="164" spans="1:5">
      <c r="A164" t="s">
        <v>4</v>
      </c>
      <c r="B164" s="4" t="s">
        <v>5</v>
      </c>
      <c r="C164" s="4" t="s">
        <v>16</v>
      </c>
      <c r="D164" s="4" t="s">
        <v>6</v>
      </c>
      <c r="E164" s="4" t="s">
        <v>10</v>
      </c>
    </row>
    <row r="165" spans="1:5">
      <c r="A165" t="n">
        <v>4668</v>
      </c>
      <c r="B165" s="22" t="n">
        <v>94</v>
      </c>
      <c r="C165" s="7" t="n">
        <v>0</v>
      </c>
      <c r="D165" s="7" t="s">
        <v>47</v>
      </c>
      <c r="E165" s="7" t="n">
        <v>4</v>
      </c>
    </row>
    <row r="166" spans="1:5">
      <c r="A166" t="s">
        <v>4</v>
      </c>
      <c r="B166" s="4" t="s">
        <v>5</v>
      </c>
      <c r="C166" s="4" t="s">
        <v>16</v>
      </c>
      <c r="D166" s="4" t="s">
        <v>10</v>
      </c>
      <c r="E166" s="4" t="s">
        <v>16</v>
      </c>
      <c r="F166" s="4" t="s">
        <v>10</v>
      </c>
      <c r="G166" s="4" t="s">
        <v>16</v>
      </c>
      <c r="H166" s="4" t="s">
        <v>16</v>
      </c>
      <c r="I166" s="4" t="s">
        <v>16</v>
      </c>
      <c r="J166" s="4" t="s">
        <v>25</v>
      </c>
    </row>
    <row r="167" spans="1:5">
      <c r="A167" t="n">
        <v>4684</v>
      </c>
      <c r="B167" s="10" t="n">
        <v>5</v>
      </c>
      <c r="C167" s="7" t="n">
        <v>30</v>
      </c>
      <c r="D167" s="7" t="n">
        <v>10224</v>
      </c>
      <c r="E167" s="7" t="n">
        <v>30</v>
      </c>
      <c r="F167" s="7" t="n">
        <v>10225</v>
      </c>
      <c r="G167" s="7" t="n">
        <v>8</v>
      </c>
      <c r="H167" s="7" t="n">
        <v>9</v>
      </c>
      <c r="I167" s="7" t="n">
        <v>1</v>
      </c>
      <c r="J167" s="11" t="n">
        <f t="normal" ca="1">A265</f>
        <v>0</v>
      </c>
    </row>
    <row r="168" spans="1:5">
      <c r="A168" t="s">
        <v>4</v>
      </c>
      <c r="B168" s="4" t="s">
        <v>5</v>
      </c>
      <c r="C168" s="4" t="s">
        <v>16</v>
      </c>
      <c r="D168" s="4" t="s">
        <v>6</v>
      </c>
      <c r="E168" s="4" t="s">
        <v>10</v>
      </c>
    </row>
    <row r="169" spans="1:5">
      <c r="A169" t="n">
        <v>4698</v>
      </c>
      <c r="B169" s="22" t="n">
        <v>94</v>
      </c>
      <c r="C169" s="7" t="n">
        <v>0</v>
      </c>
      <c r="D169" s="7" t="s">
        <v>36</v>
      </c>
      <c r="E169" s="7" t="n">
        <v>1</v>
      </c>
    </row>
    <row r="170" spans="1:5">
      <c r="A170" t="s">
        <v>4</v>
      </c>
      <c r="B170" s="4" t="s">
        <v>5</v>
      </c>
      <c r="C170" s="4" t="s">
        <v>16</v>
      </c>
      <c r="D170" s="4" t="s">
        <v>6</v>
      </c>
      <c r="E170" s="4" t="s">
        <v>10</v>
      </c>
    </row>
    <row r="171" spans="1:5">
      <c r="A171" t="n">
        <v>4710</v>
      </c>
      <c r="B171" s="22" t="n">
        <v>94</v>
      </c>
      <c r="C171" s="7" t="n">
        <v>0</v>
      </c>
      <c r="D171" s="7" t="s">
        <v>36</v>
      </c>
      <c r="E171" s="7" t="n">
        <v>2</v>
      </c>
    </row>
    <row r="172" spans="1:5">
      <c r="A172" t="s">
        <v>4</v>
      </c>
      <c r="B172" s="4" t="s">
        <v>5</v>
      </c>
      <c r="C172" s="4" t="s">
        <v>16</v>
      </c>
      <c r="D172" s="4" t="s">
        <v>6</v>
      </c>
      <c r="E172" s="4" t="s">
        <v>10</v>
      </c>
    </row>
    <row r="173" spans="1:5">
      <c r="A173" t="n">
        <v>4722</v>
      </c>
      <c r="B173" s="22" t="n">
        <v>94</v>
      </c>
      <c r="C173" s="7" t="n">
        <v>1</v>
      </c>
      <c r="D173" s="7" t="s">
        <v>36</v>
      </c>
      <c r="E173" s="7" t="n">
        <v>4</v>
      </c>
    </row>
    <row r="174" spans="1:5">
      <c r="A174" t="s">
        <v>4</v>
      </c>
      <c r="B174" s="4" t="s">
        <v>5</v>
      </c>
      <c r="C174" s="4" t="s">
        <v>16</v>
      </c>
      <c r="D174" s="4" t="s">
        <v>6</v>
      </c>
    </row>
    <row r="175" spans="1:5">
      <c r="A175" t="n">
        <v>4734</v>
      </c>
      <c r="B175" s="22" t="n">
        <v>94</v>
      </c>
      <c r="C175" s="7" t="n">
        <v>5</v>
      </c>
      <c r="D175" s="7" t="s">
        <v>36</v>
      </c>
    </row>
    <row r="176" spans="1:5">
      <c r="A176" t="s">
        <v>4</v>
      </c>
      <c r="B176" s="4" t="s">
        <v>5</v>
      </c>
      <c r="C176" s="4" t="s">
        <v>16</v>
      </c>
      <c r="D176" s="4" t="s">
        <v>6</v>
      </c>
      <c r="E176" s="4" t="s">
        <v>10</v>
      </c>
    </row>
    <row r="177" spans="1:10">
      <c r="A177" t="n">
        <v>4744</v>
      </c>
      <c r="B177" s="22" t="n">
        <v>94</v>
      </c>
      <c r="C177" s="7" t="n">
        <v>0</v>
      </c>
      <c r="D177" s="7" t="s">
        <v>37</v>
      </c>
      <c r="E177" s="7" t="n">
        <v>1</v>
      </c>
    </row>
    <row r="178" spans="1:10">
      <c r="A178" t="s">
        <v>4</v>
      </c>
      <c r="B178" s="4" t="s">
        <v>5</v>
      </c>
      <c r="C178" s="4" t="s">
        <v>16</v>
      </c>
      <c r="D178" s="4" t="s">
        <v>6</v>
      </c>
      <c r="E178" s="4" t="s">
        <v>10</v>
      </c>
    </row>
    <row r="179" spans="1:10">
      <c r="A179" t="n">
        <v>4756</v>
      </c>
      <c r="B179" s="22" t="n">
        <v>94</v>
      </c>
      <c r="C179" s="7" t="n">
        <v>0</v>
      </c>
      <c r="D179" s="7" t="s">
        <v>37</v>
      </c>
      <c r="E179" s="7" t="n">
        <v>2</v>
      </c>
    </row>
    <row r="180" spans="1:10">
      <c r="A180" t="s">
        <v>4</v>
      </c>
      <c r="B180" s="4" t="s">
        <v>5</v>
      </c>
      <c r="C180" s="4" t="s">
        <v>16</v>
      </c>
      <c r="D180" s="4" t="s">
        <v>6</v>
      </c>
      <c r="E180" s="4" t="s">
        <v>10</v>
      </c>
    </row>
    <row r="181" spans="1:10">
      <c r="A181" t="n">
        <v>4768</v>
      </c>
      <c r="B181" s="22" t="n">
        <v>94</v>
      </c>
      <c r="C181" s="7" t="n">
        <v>1</v>
      </c>
      <c r="D181" s="7" t="s">
        <v>37</v>
      </c>
      <c r="E181" s="7" t="n">
        <v>4</v>
      </c>
    </row>
    <row r="182" spans="1:10">
      <c r="A182" t="s">
        <v>4</v>
      </c>
      <c r="B182" s="4" t="s">
        <v>5</v>
      </c>
      <c r="C182" s="4" t="s">
        <v>16</v>
      </c>
      <c r="D182" s="4" t="s">
        <v>6</v>
      </c>
    </row>
    <row r="183" spans="1:10">
      <c r="A183" t="n">
        <v>4780</v>
      </c>
      <c r="B183" s="22" t="n">
        <v>94</v>
      </c>
      <c r="C183" s="7" t="n">
        <v>5</v>
      </c>
      <c r="D183" s="7" t="s">
        <v>37</v>
      </c>
    </row>
    <row r="184" spans="1:10">
      <c r="A184" t="s">
        <v>4</v>
      </c>
      <c r="B184" s="4" t="s">
        <v>5</v>
      </c>
      <c r="C184" s="4" t="s">
        <v>16</v>
      </c>
      <c r="D184" s="4" t="s">
        <v>6</v>
      </c>
      <c r="E184" s="4" t="s">
        <v>10</v>
      </c>
    </row>
    <row r="185" spans="1:10">
      <c r="A185" t="n">
        <v>4790</v>
      </c>
      <c r="B185" s="22" t="n">
        <v>94</v>
      </c>
      <c r="C185" s="7" t="n">
        <v>0</v>
      </c>
      <c r="D185" s="7" t="s">
        <v>38</v>
      </c>
      <c r="E185" s="7" t="n">
        <v>1</v>
      </c>
    </row>
    <row r="186" spans="1:10">
      <c r="A186" t="s">
        <v>4</v>
      </c>
      <c r="B186" s="4" t="s">
        <v>5</v>
      </c>
      <c r="C186" s="4" t="s">
        <v>16</v>
      </c>
      <c r="D186" s="4" t="s">
        <v>6</v>
      </c>
      <c r="E186" s="4" t="s">
        <v>10</v>
      </c>
    </row>
    <row r="187" spans="1:10">
      <c r="A187" t="n">
        <v>4802</v>
      </c>
      <c r="B187" s="22" t="n">
        <v>94</v>
      </c>
      <c r="C187" s="7" t="n">
        <v>0</v>
      </c>
      <c r="D187" s="7" t="s">
        <v>38</v>
      </c>
      <c r="E187" s="7" t="n">
        <v>2</v>
      </c>
    </row>
    <row r="188" spans="1:10">
      <c r="A188" t="s">
        <v>4</v>
      </c>
      <c r="B188" s="4" t="s">
        <v>5</v>
      </c>
      <c r="C188" s="4" t="s">
        <v>16</v>
      </c>
      <c r="D188" s="4" t="s">
        <v>6</v>
      </c>
      <c r="E188" s="4" t="s">
        <v>10</v>
      </c>
    </row>
    <row r="189" spans="1:10">
      <c r="A189" t="n">
        <v>4814</v>
      </c>
      <c r="B189" s="22" t="n">
        <v>94</v>
      </c>
      <c r="C189" s="7" t="n">
        <v>1</v>
      </c>
      <c r="D189" s="7" t="s">
        <v>38</v>
      </c>
      <c r="E189" s="7" t="n">
        <v>4</v>
      </c>
    </row>
    <row r="190" spans="1:10">
      <c r="A190" t="s">
        <v>4</v>
      </c>
      <c r="B190" s="4" t="s">
        <v>5</v>
      </c>
      <c r="C190" s="4" t="s">
        <v>16</v>
      </c>
      <c r="D190" s="4" t="s">
        <v>6</v>
      </c>
    </row>
    <row r="191" spans="1:10">
      <c r="A191" t="n">
        <v>4826</v>
      </c>
      <c r="B191" s="22" t="n">
        <v>94</v>
      </c>
      <c r="C191" s="7" t="n">
        <v>5</v>
      </c>
      <c r="D191" s="7" t="s">
        <v>38</v>
      </c>
    </row>
    <row r="192" spans="1:10">
      <c r="A192" t="s">
        <v>4</v>
      </c>
      <c r="B192" s="4" t="s">
        <v>5</v>
      </c>
      <c r="C192" s="4" t="s">
        <v>16</v>
      </c>
      <c r="D192" s="4" t="s">
        <v>6</v>
      </c>
      <c r="E192" s="4" t="s">
        <v>10</v>
      </c>
    </row>
    <row r="193" spans="1:5">
      <c r="A193" t="n">
        <v>4836</v>
      </c>
      <c r="B193" s="22" t="n">
        <v>94</v>
      </c>
      <c r="C193" s="7" t="n">
        <v>0</v>
      </c>
      <c r="D193" s="7" t="s">
        <v>39</v>
      </c>
      <c r="E193" s="7" t="n">
        <v>1</v>
      </c>
    </row>
    <row r="194" spans="1:5">
      <c r="A194" t="s">
        <v>4</v>
      </c>
      <c r="B194" s="4" t="s">
        <v>5</v>
      </c>
      <c r="C194" s="4" t="s">
        <v>16</v>
      </c>
      <c r="D194" s="4" t="s">
        <v>6</v>
      </c>
      <c r="E194" s="4" t="s">
        <v>10</v>
      </c>
    </row>
    <row r="195" spans="1:5">
      <c r="A195" t="n">
        <v>4848</v>
      </c>
      <c r="B195" s="22" t="n">
        <v>94</v>
      </c>
      <c r="C195" s="7" t="n">
        <v>0</v>
      </c>
      <c r="D195" s="7" t="s">
        <v>39</v>
      </c>
      <c r="E195" s="7" t="n">
        <v>2</v>
      </c>
    </row>
    <row r="196" spans="1:5">
      <c r="A196" t="s">
        <v>4</v>
      </c>
      <c r="B196" s="4" t="s">
        <v>5</v>
      </c>
      <c r="C196" s="4" t="s">
        <v>16</v>
      </c>
      <c r="D196" s="4" t="s">
        <v>6</v>
      </c>
      <c r="E196" s="4" t="s">
        <v>10</v>
      </c>
    </row>
    <row r="197" spans="1:5">
      <c r="A197" t="n">
        <v>4860</v>
      </c>
      <c r="B197" s="22" t="n">
        <v>94</v>
      </c>
      <c r="C197" s="7" t="n">
        <v>1</v>
      </c>
      <c r="D197" s="7" t="s">
        <v>39</v>
      </c>
      <c r="E197" s="7" t="n">
        <v>4</v>
      </c>
    </row>
    <row r="198" spans="1:5">
      <c r="A198" t="s">
        <v>4</v>
      </c>
      <c r="B198" s="4" t="s">
        <v>5</v>
      </c>
      <c r="C198" s="4" t="s">
        <v>16</v>
      </c>
      <c r="D198" s="4" t="s">
        <v>6</v>
      </c>
    </row>
    <row r="199" spans="1:5">
      <c r="A199" t="n">
        <v>4872</v>
      </c>
      <c r="B199" s="22" t="n">
        <v>94</v>
      </c>
      <c r="C199" s="7" t="n">
        <v>5</v>
      </c>
      <c r="D199" s="7" t="s">
        <v>39</v>
      </c>
    </row>
    <row r="200" spans="1:5">
      <c r="A200" t="s">
        <v>4</v>
      </c>
      <c r="B200" s="4" t="s">
        <v>5</v>
      </c>
      <c r="C200" s="4" t="s">
        <v>16</v>
      </c>
      <c r="D200" s="4" t="s">
        <v>6</v>
      </c>
      <c r="E200" s="4" t="s">
        <v>10</v>
      </c>
    </row>
    <row r="201" spans="1:5">
      <c r="A201" t="n">
        <v>4882</v>
      </c>
      <c r="B201" s="22" t="n">
        <v>94</v>
      </c>
      <c r="C201" s="7" t="n">
        <v>0</v>
      </c>
      <c r="D201" s="7" t="s">
        <v>40</v>
      </c>
      <c r="E201" s="7" t="n">
        <v>1</v>
      </c>
    </row>
    <row r="202" spans="1:5">
      <c r="A202" t="s">
        <v>4</v>
      </c>
      <c r="B202" s="4" t="s">
        <v>5</v>
      </c>
      <c r="C202" s="4" t="s">
        <v>16</v>
      </c>
      <c r="D202" s="4" t="s">
        <v>6</v>
      </c>
      <c r="E202" s="4" t="s">
        <v>10</v>
      </c>
    </row>
    <row r="203" spans="1:5">
      <c r="A203" t="n">
        <v>4894</v>
      </c>
      <c r="B203" s="22" t="n">
        <v>94</v>
      </c>
      <c r="C203" s="7" t="n">
        <v>0</v>
      </c>
      <c r="D203" s="7" t="s">
        <v>40</v>
      </c>
      <c r="E203" s="7" t="n">
        <v>2</v>
      </c>
    </row>
    <row r="204" spans="1:5">
      <c r="A204" t="s">
        <v>4</v>
      </c>
      <c r="B204" s="4" t="s">
        <v>5</v>
      </c>
      <c r="C204" s="4" t="s">
        <v>16</v>
      </c>
      <c r="D204" s="4" t="s">
        <v>6</v>
      </c>
      <c r="E204" s="4" t="s">
        <v>10</v>
      </c>
    </row>
    <row r="205" spans="1:5">
      <c r="A205" t="n">
        <v>4906</v>
      </c>
      <c r="B205" s="22" t="n">
        <v>94</v>
      </c>
      <c r="C205" s="7" t="n">
        <v>1</v>
      </c>
      <c r="D205" s="7" t="s">
        <v>40</v>
      </c>
      <c r="E205" s="7" t="n">
        <v>4</v>
      </c>
    </row>
    <row r="206" spans="1:5">
      <c r="A206" t="s">
        <v>4</v>
      </c>
      <c r="B206" s="4" t="s">
        <v>5</v>
      </c>
      <c r="C206" s="4" t="s">
        <v>16</v>
      </c>
      <c r="D206" s="4" t="s">
        <v>6</v>
      </c>
    </row>
    <row r="207" spans="1:5">
      <c r="A207" t="n">
        <v>4918</v>
      </c>
      <c r="B207" s="22" t="n">
        <v>94</v>
      </c>
      <c r="C207" s="7" t="n">
        <v>5</v>
      </c>
      <c r="D207" s="7" t="s">
        <v>40</v>
      </c>
    </row>
    <row r="208" spans="1:5">
      <c r="A208" t="s">
        <v>4</v>
      </c>
      <c r="B208" s="4" t="s">
        <v>5</v>
      </c>
      <c r="C208" s="4" t="s">
        <v>16</v>
      </c>
      <c r="D208" s="4" t="s">
        <v>6</v>
      </c>
      <c r="E208" s="4" t="s">
        <v>10</v>
      </c>
    </row>
    <row r="209" spans="1:5">
      <c r="A209" t="n">
        <v>4928</v>
      </c>
      <c r="B209" s="22" t="n">
        <v>94</v>
      </c>
      <c r="C209" s="7" t="n">
        <v>0</v>
      </c>
      <c r="D209" s="7" t="s">
        <v>41</v>
      </c>
      <c r="E209" s="7" t="n">
        <v>1</v>
      </c>
    </row>
    <row r="210" spans="1:5">
      <c r="A210" t="s">
        <v>4</v>
      </c>
      <c r="B210" s="4" t="s">
        <v>5</v>
      </c>
      <c r="C210" s="4" t="s">
        <v>16</v>
      </c>
      <c r="D210" s="4" t="s">
        <v>6</v>
      </c>
      <c r="E210" s="4" t="s">
        <v>10</v>
      </c>
    </row>
    <row r="211" spans="1:5">
      <c r="A211" t="n">
        <v>4940</v>
      </c>
      <c r="B211" s="22" t="n">
        <v>94</v>
      </c>
      <c r="C211" s="7" t="n">
        <v>0</v>
      </c>
      <c r="D211" s="7" t="s">
        <v>41</v>
      </c>
      <c r="E211" s="7" t="n">
        <v>2</v>
      </c>
    </row>
    <row r="212" spans="1:5">
      <c r="A212" t="s">
        <v>4</v>
      </c>
      <c r="B212" s="4" t="s">
        <v>5</v>
      </c>
      <c r="C212" s="4" t="s">
        <v>16</v>
      </c>
      <c r="D212" s="4" t="s">
        <v>6</v>
      </c>
      <c r="E212" s="4" t="s">
        <v>10</v>
      </c>
    </row>
    <row r="213" spans="1:5">
      <c r="A213" t="n">
        <v>4952</v>
      </c>
      <c r="B213" s="22" t="n">
        <v>94</v>
      </c>
      <c r="C213" s="7" t="n">
        <v>1</v>
      </c>
      <c r="D213" s="7" t="s">
        <v>41</v>
      </c>
      <c r="E213" s="7" t="n">
        <v>4</v>
      </c>
    </row>
    <row r="214" spans="1:5">
      <c r="A214" t="s">
        <v>4</v>
      </c>
      <c r="B214" s="4" t="s">
        <v>5</v>
      </c>
      <c r="C214" s="4" t="s">
        <v>16</v>
      </c>
      <c r="D214" s="4" t="s">
        <v>6</v>
      </c>
    </row>
    <row r="215" spans="1:5">
      <c r="A215" t="n">
        <v>4964</v>
      </c>
      <c r="B215" s="22" t="n">
        <v>94</v>
      </c>
      <c r="C215" s="7" t="n">
        <v>5</v>
      </c>
      <c r="D215" s="7" t="s">
        <v>41</v>
      </c>
    </row>
    <row r="216" spans="1:5">
      <c r="A216" t="s">
        <v>4</v>
      </c>
      <c r="B216" s="4" t="s">
        <v>5</v>
      </c>
      <c r="C216" s="4" t="s">
        <v>16</v>
      </c>
      <c r="D216" s="4" t="s">
        <v>6</v>
      </c>
      <c r="E216" s="4" t="s">
        <v>10</v>
      </c>
    </row>
    <row r="217" spans="1:5">
      <c r="A217" t="n">
        <v>4974</v>
      </c>
      <c r="B217" s="22" t="n">
        <v>94</v>
      </c>
      <c r="C217" s="7" t="n">
        <v>0</v>
      </c>
      <c r="D217" s="7" t="s">
        <v>42</v>
      </c>
      <c r="E217" s="7" t="n">
        <v>1</v>
      </c>
    </row>
    <row r="218" spans="1:5">
      <c r="A218" t="s">
        <v>4</v>
      </c>
      <c r="B218" s="4" t="s">
        <v>5</v>
      </c>
      <c r="C218" s="4" t="s">
        <v>16</v>
      </c>
      <c r="D218" s="4" t="s">
        <v>6</v>
      </c>
      <c r="E218" s="4" t="s">
        <v>10</v>
      </c>
    </row>
    <row r="219" spans="1:5">
      <c r="A219" t="n">
        <v>4986</v>
      </c>
      <c r="B219" s="22" t="n">
        <v>94</v>
      </c>
      <c r="C219" s="7" t="n">
        <v>0</v>
      </c>
      <c r="D219" s="7" t="s">
        <v>42</v>
      </c>
      <c r="E219" s="7" t="n">
        <v>2</v>
      </c>
    </row>
    <row r="220" spans="1:5">
      <c r="A220" t="s">
        <v>4</v>
      </c>
      <c r="B220" s="4" t="s">
        <v>5</v>
      </c>
      <c r="C220" s="4" t="s">
        <v>16</v>
      </c>
      <c r="D220" s="4" t="s">
        <v>6</v>
      </c>
      <c r="E220" s="4" t="s">
        <v>10</v>
      </c>
    </row>
    <row r="221" spans="1:5">
      <c r="A221" t="n">
        <v>4998</v>
      </c>
      <c r="B221" s="22" t="n">
        <v>94</v>
      </c>
      <c r="C221" s="7" t="n">
        <v>1</v>
      </c>
      <c r="D221" s="7" t="s">
        <v>42</v>
      </c>
      <c r="E221" s="7" t="n">
        <v>4</v>
      </c>
    </row>
    <row r="222" spans="1:5">
      <c r="A222" t="s">
        <v>4</v>
      </c>
      <c r="B222" s="4" t="s">
        <v>5</v>
      </c>
      <c r="C222" s="4" t="s">
        <v>16</v>
      </c>
      <c r="D222" s="4" t="s">
        <v>6</v>
      </c>
    </row>
    <row r="223" spans="1:5">
      <c r="A223" t="n">
        <v>5010</v>
      </c>
      <c r="B223" s="22" t="n">
        <v>94</v>
      </c>
      <c r="C223" s="7" t="n">
        <v>5</v>
      </c>
      <c r="D223" s="7" t="s">
        <v>42</v>
      </c>
    </row>
    <row r="224" spans="1:5">
      <c r="A224" t="s">
        <v>4</v>
      </c>
      <c r="B224" s="4" t="s">
        <v>5</v>
      </c>
      <c r="C224" s="4" t="s">
        <v>16</v>
      </c>
      <c r="D224" s="4" t="s">
        <v>6</v>
      </c>
      <c r="E224" s="4" t="s">
        <v>10</v>
      </c>
    </row>
    <row r="225" spans="1:5">
      <c r="A225" t="n">
        <v>5020</v>
      </c>
      <c r="B225" s="22" t="n">
        <v>94</v>
      </c>
      <c r="C225" s="7" t="n">
        <v>0</v>
      </c>
      <c r="D225" s="7" t="s">
        <v>43</v>
      </c>
      <c r="E225" s="7" t="n">
        <v>1</v>
      </c>
    </row>
    <row r="226" spans="1:5">
      <c r="A226" t="s">
        <v>4</v>
      </c>
      <c r="B226" s="4" t="s">
        <v>5</v>
      </c>
      <c r="C226" s="4" t="s">
        <v>16</v>
      </c>
      <c r="D226" s="4" t="s">
        <v>6</v>
      </c>
      <c r="E226" s="4" t="s">
        <v>10</v>
      </c>
    </row>
    <row r="227" spans="1:5">
      <c r="A227" t="n">
        <v>5032</v>
      </c>
      <c r="B227" s="22" t="n">
        <v>94</v>
      </c>
      <c r="C227" s="7" t="n">
        <v>0</v>
      </c>
      <c r="D227" s="7" t="s">
        <v>43</v>
      </c>
      <c r="E227" s="7" t="n">
        <v>2</v>
      </c>
    </row>
    <row r="228" spans="1:5">
      <c r="A228" t="s">
        <v>4</v>
      </c>
      <c r="B228" s="4" t="s">
        <v>5</v>
      </c>
      <c r="C228" s="4" t="s">
        <v>16</v>
      </c>
      <c r="D228" s="4" t="s">
        <v>6</v>
      </c>
      <c r="E228" s="4" t="s">
        <v>10</v>
      </c>
    </row>
    <row r="229" spans="1:5">
      <c r="A229" t="n">
        <v>5044</v>
      </c>
      <c r="B229" s="22" t="n">
        <v>94</v>
      </c>
      <c r="C229" s="7" t="n">
        <v>1</v>
      </c>
      <c r="D229" s="7" t="s">
        <v>43</v>
      </c>
      <c r="E229" s="7" t="n">
        <v>4</v>
      </c>
    </row>
    <row r="230" spans="1:5">
      <c r="A230" t="s">
        <v>4</v>
      </c>
      <c r="B230" s="4" t="s">
        <v>5</v>
      </c>
      <c r="C230" s="4" t="s">
        <v>16</v>
      </c>
      <c r="D230" s="4" t="s">
        <v>6</v>
      </c>
    </row>
    <row r="231" spans="1:5">
      <c r="A231" t="n">
        <v>5056</v>
      </c>
      <c r="B231" s="22" t="n">
        <v>94</v>
      </c>
      <c r="C231" s="7" t="n">
        <v>5</v>
      </c>
      <c r="D231" s="7" t="s">
        <v>43</v>
      </c>
    </row>
    <row r="232" spans="1:5">
      <c r="A232" t="s">
        <v>4</v>
      </c>
      <c r="B232" s="4" t="s">
        <v>5</v>
      </c>
      <c r="C232" s="4" t="s">
        <v>16</v>
      </c>
      <c r="D232" s="4" t="s">
        <v>6</v>
      </c>
      <c r="E232" s="4" t="s">
        <v>10</v>
      </c>
    </row>
    <row r="233" spans="1:5">
      <c r="A233" t="n">
        <v>5066</v>
      </c>
      <c r="B233" s="22" t="n">
        <v>94</v>
      </c>
      <c r="C233" s="7" t="n">
        <v>0</v>
      </c>
      <c r="D233" s="7" t="s">
        <v>44</v>
      </c>
      <c r="E233" s="7" t="n">
        <v>1</v>
      </c>
    </row>
    <row r="234" spans="1:5">
      <c r="A234" t="s">
        <v>4</v>
      </c>
      <c r="B234" s="4" t="s">
        <v>5</v>
      </c>
      <c r="C234" s="4" t="s">
        <v>16</v>
      </c>
      <c r="D234" s="4" t="s">
        <v>6</v>
      </c>
      <c r="E234" s="4" t="s">
        <v>10</v>
      </c>
    </row>
    <row r="235" spans="1:5">
      <c r="A235" t="n">
        <v>5078</v>
      </c>
      <c r="B235" s="22" t="n">
        <v>94</v>
      </c>
      <c r="C235" s="7" t="n">
        <v>0</v>
      </c>
      <c r="D235" s="7" t="s">
        <v>44</v>
      </c>
      <c r="E235" s="7" t="n">
        <v>2</v>
      </c>
    </row>
    <row r="236" spans="1:5">
      <c r="A236" t="s">
        <v>4</v>
      </c>
      <c r="B236" s="4" t="s">
        <v>5</v>
      </c>
      <c r="C236" s="4" t="s">
        <v>16</v>
      </c>
      <c r="D236" s="4" t="s">
        <v>6</v>
      </c>
      <c r="E236" s="4" t="s">
        <v>10</v>
      </c>
    </row>
    <row r="237" spans="1:5">
      <c r="A237" t="n">
        <v>5090</v>
      </c>
      <c r="B237" s="22" t="n">
        <v>94</v>
      </c>
      <c r="C237" s="7" t="n">
        <v>1</v>
      </c>
      <c r="D237" s="7" t="s">
        <v>44</v>
      </c>
      <c r="E237" s="7" t="n">
        <v>4</v>
      </c>
    </row>
    <row r="238" spans="1:5">
      <c r="A238" t="s">
        <v>4</v>
      </c>
      <c r="B238" s="4" t="s">
        <v>5</v>
      </c>
      <c r="C238" s="4" t="s">
        <v>16</v>
      </c>
      <c r="D238" s="4" t="s">
        <v>6</v>
      </c>
    </row>
    <row r="239" spans="1:5">
      <c r="A239" t="n">
        <v>5102</v>
      </c>
      <c r="B239" s="22" t="n">
        <v>94</v>
      </c>
      <c r="C239" s="7" t="n">
        <v>5</v>
      </c>
      <c r="D239" s="7" t="s">
        <v>44</v>
      </c>
    </row>
    <row r="240" spans="1:5">
      <c r="A240" t="s">
        <v>4</v>
      </c>
      <c r="B240" s="4" t="s">
        <v>5</v>
      </c>
      <c r="C240" s="4" t="s">
        <v>16</v>
      </c>
      <c r="D240" s="4" t="s">
        <v>6</v>
      </c>
      <c r="E240" s="4" t="s">
        <v>10</v>
      </c>
    </row>
    <row r="241" spans="1:5">
      <c r="A241" t="n">
        <v>5112</v>
      </c>
      <c r="B241" s="22" t="n">
        <v>94</v>
      </c>
      <c r="C241" s="7" t="n">
        <v>0</v>
      </c>
      <c r="D241" s="7" t="s">
        <v>45</v>
      </c>
      <c r="E241" s="7" t="n">
        <v>1</v>
      </c>
    </row>
    <row r="242" spans="1:5">
      <c r="A242" t="s">
        <v>4</v>
      </c>
      <c r="B242" s="4" t="s">
        <v>5</v>
      </c>
      <c r="C242" s="4" t="s">
        <v>16</v>
      </c>
      <c r="D242" s="4" t="s">
        <v>6</v>
      </c>
      <c r="E242" s="4" t="s">
        <v>10</v>
      </c>
    </row>
    <row r="243" spans="1:5">
      <c r="A243" t="n">
        <v>5124</v>
      </c>
      <c r="B243" s="22" t="n">
        <v>94</v>
      </c>
      <c r="C243" s="7" t="n">
        <v>0</v>
      </c>
      <c r="D243" s="7" t="s">
        <v>45</v>
      </c>
      <c r="E243" s="7" t="n">
        <v>2</v>
      </c>
    </row>
    <row r="244" spans="1:5">
      <c r="A244" t="s">
        <v>4</v>
      </c>
      <c r="B244" s="4" t="s">
        <v>5</v>
      </c>
      <c r="C244" s="4" t="s">
        <v>16</v>
      </c>
      <c r="D244" s="4" t="s">
        <v>6</v>
      </c>
      <c r="E244" s="4" t="s">
        <v>10</v>
      </c>
    </row>
    <row r="245" spans="1:5">
      <c r="A245" t="n">
        <v>5136</v>
      </c>
      <c r="B245" s="22" t="n">
        <v>94</v>
      </c>
      <c r="C245" s="7" t="n">
        <v>1</v>
      </c>
      <c r="D245" s="7" t="s">
        <v>45</v>
      </c>
      <c r="E245" s="7" t="n">
        <v>4</v>
      </c>
    </row>
    <row r="246" spans="1:5">
      <c r="A246" t="s">
        <v>4</v>
      </c>
      <c r="B246" s="4" t="s">
        <v>5</v>
      </c>
      <c r="C246" s="4" t="s">
        <v>16</v>
      </c>
      <c r="D246" s="4" t="s">
        <v>6</v>
      </c>
    </row>
    <row r="247" spans="1:5">
      <c r="A247" t="n">
        <v>5148</v>
      </c>
      <c r="B247" s="22" t="n">
        <v>94</v>
      </c>
      <c r="C247" s="7" t="n">
        <v>5</v>
      </c>
      <c r="D247" s="7" t="s">
        <v>45</v>
      </c>
    </row>
    <row r="248" spans="1:5">
      <c r="A248" t="s">
        <v>4</v>
      </c>
      <c r="B248" s="4" t="s">
        <v>5</v>
      </c>
      <c r="C248" s="4" t="s">
        <v>16</v>
      </c>
      <c r="D248" s="4" t="s">
        <v>6</v>
      </c>
      <c r="E248" s="4" t="s">
        <v>10</v>
      </c>
    </row>
    <row r="249" spans="1:5">
      <c r="A249" t="n">
        <v>5158</v>
      </c>
      <c r="B249" s="22" t="n">
        <v>94</v>
      </c>
      <c r="C249" s="7" t="n">
        <v>0</v>
      </c>
      <c r="D249" s="7" t="s">
        <v>46</v>
      </c>
      <c r="E249" s="7" t="n">
        <v>1</v>
      </c>
    </row>
    <row r="250" spans="1:5">
      <c r="A250" t="s">
        <v>4</v>
      </c>
      <c r="B250" s="4" t="s">
        <v>5</v>
      </c>
      <c r="C250" s="4" t="s">
        <v>16</v>
      </c>
      <c r="D250" s="4" t="s">
        <v>6</v>
      </c>
      <c r="E250" s="4" t="s">
        <v>10</v>
      </c>
    </row>
    <row r="251" spans="1:5">
      <c r="A251" t="n">
        <v>5170</v>
      </c>
      <c r="B251" s="22" t="n">
        <v>94</v>
      </c>
      <c r="C251" s="7" t="n">
        <v>0</v>
      </c>
      <c r="D251" s="7" t="s">
        <v>46</v>
      </c>
      <c r="E251" s="7" t="n">
        <v>2</v>
      </c>
    </row>
    <row r="252" spans="1:5">
      <c r="A252" t="s">
        <v>4</v>
      </c>
      <c r="B252" s="4" t="s">
        <v>5</v>
      </c>
      <c r="C252" s="4" t="s">
        <v>16</v>
      </c>
      <c r="D252" s="4" t="s">
        <v>6</v>
      </c>
      <c r="E252" s="4" t="s">
        <v>10</v>
      </c>
    </row>
    <row r="253" spans="1:5">
      <c r="A253" t="n">
        <v>5182</v>
      </c>
      <c r="B253" s="22" t="n">
        <v>94</v>
      </c>
      <c r="C253" s="7" t="n">
        <v>1</v>
      </c>
      <c r="D253" s="7" t="s">
        <v>46</v>
      </c>
      <c r="E253" s="7" t="n">
        <v>4</v>
      </c>
    </row>
    <row r="254" spans="1:5">
      <c r="A254" t="s">
        <v>4</v>
      </c>
      <c r="B254" s="4" t="s">
        <v>5</v>
      </c>
      <c r="C254" s="4" t="s">
        <v>16</v>
      </c>
      <c r="D254" s="4" t="s">
        <v>6</v>
      </c>
    </row>
    <row r="255" spans="1:5">
      <c r="A255" t="n">
        <v>5194</v>
      </c>
      <c r="B255" s="22" t="n">
        <v>94</v>
      </c>
      <c r="C255" s="7" t="n">
        <v>5</v>
      </c>
      <c r="D255" s="7" t="s">
        <v>46</v>
      </c>
    </row>
    <row r="256" spans="1:5">
      <c r="A256" t="s">
        <v>4</v>
      </c>
      <c r="B256" s="4" t="s">
        <v>5</v>
      </c>
      <c r="C256" s="4" t="s">
        <v>16</v>
      </c>
      <c r="D256" s="4" t="s">
        <v>6</v>
      </c>
      <c r="E256" s="4" t="s">
        <v>10</v>
      </c>
    </row>
    <row r="257" spans="1:5">
      <c r="A257" t="n">
        <v>5204</v>
      </c>
      <c r="B257" s="22" t="n">
        <v>94</v>
      </c>
      <c r="C257" s="7" t="n">
        <v>0</v>
      </c>
      <c r="D257" s="7" t="s">
        <v>47</v>
      </c>
      <c r="E257" s="7" t="n">
        <v>1</v>
      </c>
    </row>
    <row r="258" spans="1:5">
      <c r="A258" t="s">
        <v>4</v>
      </c>
      <c r="B258" s="4" t="s">
        <v>5</v>
      </c>
      <c r="C258" s="4" t="s">
        <v>16</v>
      </c>
      <c r="D258" s="4" t="s">
        <v>6</v>
      </c>
      <c r="E258" s="4" t="s">
        <v>10</v>
      </c>
    </row>
    <row r="259" spans="1:5">
      <c r="A259" t="n">
        <v>5220</v>
      </c>
      <c r="B259" s="22" t="n">
        <v>94</v>
      </c>
      <c r="C259" s="7" t="n">
        <v>0</v>
      </c>
      <c r="D259" s="7" t="s">
        <v>47</v>
      </c>
      <c r="E259" s="7" t="n">
        <v>2</v>
      </c>
    </row>
    <row r="260" spans="1:5">
      <c r="A260" t="s">
        <v>4</v>
      </c>
      <c r="B260" s="4" t="s">
        <v>5</v>
      </c>
      <c r="C260" s="4" t="s">
        <v>16</v>
      </c>
      <c r="D260" s="4" t="s">
        <v>6</v>
      </c>
      <c r="E260" s="4" t="s">
        <v>10</v>
      </c>
    </row>
    <row r="261" spans="1:5">
      <c r="A261" t="n">
        <v>5236</v>
      </c>
      <c r="B261" s="22" t="n">
        <v>94</v>
      </c>
      <c r="C261" s="7" t="n">
        <v>1</v>
      </c>
      <c r="D261" s="7" t="s">
        <v>47</v>
      </c>
      <c r="E261" s="7" t="n">
        <v>4</v>
      </c>
    </row>
    <row r="262" spans="1:5">
      <c r="A262" t="s">
        <v>4</v>
      </c>
      <c r="B262" s="4" t="s">
        <v>5</v>
      </c>
      <c r="C262" s="4" t="s">
        <v>16</v>
      </c>
      <c r="D262" s="4" t="s">
        <v>6</v>
      </c>
    </row>
    <row r="263" spans="1:5">
      <c r="A263" t="n">
        <v>5252</v>
      </c>
      <c r="B263" s="22" t="n">
        <v>94</v>
      </c>
      <c r="C263" s="7" t="n">
        <v>5</v>
      </c>
      <c r="D263" s="7" t="s">
        <v>47</v>
      </c>
    </row>
    <row r="264" spans="1:5">
      <c r="A264" t="s">
        <v>4</v>
      </c>
      <c r="B264" s="4" t="s">
        <v>5</v>
      </c>
      <c r="C264" s="4" t="s">
        <v>16</v>
      </c>
      <c r="D264" s="4" t="s">
        <v>6</v>
      </c>
      <c r="E264" s="4" t="s">
        <v>10</v>
      </c>
    </row>
    <row r="265" spans="1:5">
      <c r="A265" t="n">
        <v>5266</v>
      </c>
      <c r="B265" s="22" t="n">
        <v>94</v>
      </c>
      <c r="C265" s="7" t="n">
        <v>1</v>
      </c>
      <c r="D265" s="7" t="s">
        <v>48</v>
      </c>
      <c r="E265" s="7" t="n">
        <v>1</v>
      </c>
    </row>
    <row r="266" spans="1:5">
      <c r="A266" t="s">
        <v>4</v>
      </c>
      <c r="B266" s="4" t="s">
        <v>5</v>
      </c>
      <c r="C266" s="4" t="s">
        <v>16</v>
      </c>
      <c r="D266" s="4" t="s">
        <v>6</v>
      </c>
      <c r="E266" s="4" t="s">
        <v>10</v>
      </c>
    </row>
    <row r="267" spans="1:5">
      <c r="A267" t="n">
        <v>5276</v>
      </c>
      <c r="B267" s="22" t="n">
        <v>94</v>
      </c>
      <c r="C267" s="7" t="n">
        <v>1</v>
      </c>
      <c r="D267" s="7" t="s">
        <v>48</v>
      </c>
      <c r="E267" s="7" t="n">
        <v>2</v>
      </c>
    </row>
    <row r="268" spans="1:5">
      <c r="A268" t="s">
        <v>4</v>
      </c>
      <c r="B268" s="4" t="s">
        <v>5</v>
      </c>
      <c r="C268" s="4" t="s">
        <v>16</v>
      </c>
      <c r="D268" s="4" t="s">
        <v>6</v>
      </c>
      <c r="E268" s="4" t="s">
        <v>10</v>
      </c>
    </row>
    <row r="269" spans="1:5">
      <c r="A269" t="n">
        <v>5286</v>
      </c>
      <c r="B269" s="22" t="n">
        <v>94</v>
      </c>
      <c r="C269" s="7" t="n">
        <v>0</v>
      </c>
      <c r="D269" s="7" t="s">
        <v>48</v>
      </c>
      <c r="E269" s="7" t="n">
        <v>4</v>
      </c>
    </row>
    <row r="270" spans="1:5">
      <c r="A270" t="s">
        <v>4</v>
      </c>
      <c r="B270" s="4" t="s">
        <v>5</v>
      </c>
      <c r="C270" s="4" t="s">
        <v>16</v>
      </c>
      <c r="D270" s="4" t="s">
        <v>6</v>
      </c>
      <c r="E270" s="4" t="s">
        <v>10</v>
      </c>
    </row>
    <row r="271" spans="1:5">
      <c r="A271" t="n">
        <v>5296</v>
      </c>
      <c r="B271" s="22" t="n">
        <v>94</v>
      </c>
      <c r="C271" s="7" t="n">
        <v>1</v>
      </c>
      <c r="D271" s="7" t="s">
        <v>49</v>
      </c>
      <c r="E271" s="7" t="n">
        <v>1</v>
      </c>
    </row>
    <row r="272" spans="1:5">
      <c r="A272" t="s">
        <v>4</v>
      </c>
      <c r="B272" s="4" t="s">
        <v>5</v>
      </c>
      <c r="C272" s="4" t="s">
        <v>16</v>
      </c>
      <c r="D272" s="4" t="s">
        <v>6</v>
      </c>
      <c r="E272" s="4" t="s">
        <v>10</v>
      </c>
    </row>
    <row r="273" spans="1:5">
      <c r="A273" t="n">
        <v>5306</v>
      </c>
      <c r="B273" s="22" t="n">
        <v>94</v>
      </c>
      <c r="C273" s="7" t="n">
        <v>1</v>
      </c>
      <c r="D273" s="7" t="s">
        <v>49</v>
      </c>
      <c r="E273" s="7" t="n">
        <v>2</v>
      </c>
    </row>
    <row r="274" spans="1:5">
      <c r="A274" t="s">
        <v>4</v>
      </c>
      <c r="B274" s="4" t="s">
        <v>5</v>
      </c>
      <c r="C274" s="4" t="s">
        <v>16</v>
      </c>
      <c r="D274" s="4" t="s">
        <v>6</v>
      </c>
      <c r="E274" s="4" t="s">
        <v>10</v>
      </c>
    </row>
    <row r="275" spans="1:5">
      <c r="A275" t="n">
        <v>5316</v>
      </c>
      <c r="B275" s="22" t="n">
        <v>94</v>
      </c>
      <c r="C275" s="7" t="n">
        <v>0</v>
      </c>
      <c r="D275" s="7" t="s">
        <v>49</v>
      </c>
      <c r="E275" s="7" t="n">
        <v>4</v>
      </c>
    </row>
    <row r="276" spans="1:5">
      <c r="A276" t="s">
        <v>4</v>
      </c>
      <c r="B276" s="4" t="s">
        <v>5</v>
      </c>
      <c r="C276" s="4" t="s">
        <v>16</v>
      </c>
      <c r="D276" s="4" t="s">
        <v>6</v>
      </c>
      <c r="E276" s="4" t="s">
        <v>10</v>
      </c>
    </row>
    <row r="277" spans="1:5">
      <c r="A277" t="n">
        <v>5326</v>
      </c>
      <c r="B277" s="22" t="n">
        <v>94</v>
      </c>
      <c r="C277" s="7" t="n">
        <v>1</v>
      </c>
      <c r="D277" s="7" t="s">
        <v>50</v>
      </c>
      <c r="E277" s="7" t="n">
        <v>1</v>
      </c>
    </row>
    <row r="278" spans="1:5">
      <c r="A278" t="s">
        <v>4</v>
      </c>
      <c r="B278" s="4" t="s">
        <v>5</v>
      </c>
      <c r="C278" s="4" t="s">
        <v>16</v>
      </c>
      <c r="D278" s="4" t="s">
        <v>6</v>
      </c>
      <c r="E278" s="4" t="s">
        <v>10</v>
      </c>
    </row>
    <row r="279" spans="1:5">
      <c r="A279" t="n">
        <v>5335</v>
      </c>
      <c r="B279" s="22" t="n">
        <v>94</v>
      </c>
      <c r="C279" s="7" t="n">
        <v>1</v>
      </c>
      <c r="D279" s="7" t="s">
        <v>50</v>
      </c>
      <c r="E279" s="7" t="n">
        <v>2</v>
      </c>
    </row>
    <row r="280" spans="1:5">
      <c r="A280" t="s">
        <v>4</v>
      </c>
      <c r="B280" s="4" t="s">
        <v>5</v>
      </c>
      <c r="C280" s="4" t="s">
        <v>16</v>
      </c>
      <c r="D280" s="4" t="s">
        <v>6</v>
      </c>
      <c r="E280" s="4" t="s">
        <v>10</v>
      </c>
    </row>
    <row r="281" spans="1:5">
      <c r="A281" t="n">
        <v>5344</v>
      </c>
      <c r="B281" s="22" t="n">
        <v>94</v>
      </c>
      <c r="C281" s="7" t="n">
        <v>0</v>
      </c>
      <c r="D281" s="7" t="s">
        <v>50</v>
      </c>
      <c r="E281" s="7" t="n">
        <v>4</v>
      </c>
    </row>
    <row r="282" spans="1:5">
      <c r="A282" t="s">
        <v>4</v>
      </c>
      <c r="B282" s="4" t="s">
        <v>5</v>
      </c>
      <c r="C282" s="4" t="s">
        <v>16</v>
      </c>
      <c r="D282" s="4" t="s">
        <v>6</v>
      </c>
      <c r="E282" s="4" t="s">
        <v>10</v>
      </c>
    </row>
    <row r="283" spans="1:5">
      <c r="A283" t="n">
        <v>5353</v>
      </c>
      <c r="B283" s="22" t="n">
        <v>94</v>
      </c>
      <c r="C283" s="7" t="n">
        <v>1</v>
      </c>
      <c r="D283" s="7" t="s">
        <v>51</v>
      </c>
      <c r="E283" s="7" t="n">
        <v>1</v>
      </c>
    </row>
    <row r="284" spans="1:5">
      <c r="A284" t="s">
        <v>4</v>
      </c>
      <c r="B284" s="4" t="s">
        <v>5</v>
      </c>
      <c r="C284" s="4" t="s">
        <v>16</v>
      </c>
      <c r="D284" s="4" t="s">
        <v>6</v>
      </c>
      <c r="E284" s="4" t="s">
        <v>10</v>
      </c>
    </row>
    <row r="285" spans="1:5">
      <c r="A285" t="n">
        <v>5368</v>
      </c>
      <c r="B285" s="22" t="n">
        <v>94</v>
      </c>
      <c r="C285" s="7" t="n">
        <v>1</v>
      </c>
      <c r="D285" s="7" t="s">
        <v>51</v>
      </c>
      <c r="E285" s="7" t="n">
        <v>2</v>
      </c>
    </row>
    <row r="286" spans="1:5">
      <c r="A286" t="s">
        <v>4</v>
      </c>
      <c r="B286" s="4" t="s">
        <v>5</v>
      </c>
      <c r="C286" s="4" t="s">
        <v>16</v>
      </c>
      <c r="D286" s="4" t="s">
        <v>6</v>
      </c>
      <c r="E286" s="4" t="s">
        <v>10</v>
      </c>
    </row>
    <row r="287" spans="1:5">
      <c r="A287" t="n">
        <v>5383</v>
      </c>
      <c r="B287" s="22" t="n">
        <v>94</v>
      </c>
      <c r="C287" s="7" t="n">
        <v>0</v>
      </c>
      <c r="D287" s="7" t="s">
        <v>51</v>
      </c>
      <c r="E287" s="7" t="n">
        <v>4</v>
      </c>
    </row>
    <row r="288" spans="1:5">
      <c r="A288" t="s">
        <v>4</v>
      </c>
      <c r="B288" s="4" t="s">
        <v>5</v>
      </c>
      <c r="C288" s="4" t="s">
        <v>16</v>
      </c>
      <c r="D288" s="4" t="s">
        <v>6</v>
      </c>
      <c r="E288" s="4" t="s">
        <v>10</v>
      </c>
    </row>
    <row r="289" spans="1:5">
      <c r="A289" t="n">
        <v>5398</v>
      </c>
      <c r="B289" s="22" t="n">
        <v>94</v>
      </c>
      <c r="C289" s="7" t="n">
        <v>1</v>
      </c>
      <c r="D289" s="7" t="s">
        <v>52</v>
      </c>
      <c r="E289" s="7" t="n">
        <v>1</v>
      </c>
    </row>
    <row r="290" spans="1:5">
      <c r="A290" t="s">
        <v>4</v>
      </c>
      <c r="B290" s="4" t="s">
        <v>5</v>
      </c>
      <c r="C290" s="4" t="s">
        <v>16</v>
      </c>
      <c r="D290" s="4" t="s">
        <v>6</v>
      </c>
      <c r="E290" s="4" t="s">
        <v>10</v>
      </c>
    </row>
    <row r="291" spans="1:5">
      <c r="A291" t="n">
        <v>5413</v>
      </c>
      <c r="B291" s="22" t="n">
        <v>94</v>
      </c>
      <c r="C291" s="7" t="n">
        <v>1</v>
      </c>
      <c r="D291" s="7" t="s">
        <v>52</v>
      </c>
      <c r="E291" s="7" t="n">
        <v>2</v>
      </c>
    </row>
    <row r="292" spans="1:5">
      <c r="A292" t="s">
        <v>4</v>
      </c>
      <c r="B292" s="4" t="s">
        <v>5</v>
      </c>
      <c r="C292" s="4" t="s">
        <v>16</v>
      </c>
      <c r="D292" s="4" t="s">
        <v>6</v>
      </c>
      <c r="E292" s="4" t="s">
        <v>10</v>
      </c>
    </row>
    <row r="293" spans="1:5">
      <c r="A293" t="n">
        <v>5428</v>
      </c>
      <c r="B293" s="22" t="n">
        <v>94</v>
      </c>
      <c r="C293" s="7" t="n">
        <v>0</v>
      </c>
      <c r="D293" s="7" t="s">
        <v>52</v>
      </c>
      <c r="E293" s="7" t="n">
        <v>4</v>
      </c>
    </row>
    <row r="294" spans="1:5">
      <c r="A294" t="s">
        <v>4</v>
      </c>
      <c r="B294" s="4" t="s">
        <v>5</v>
      </c>
      <c r="C294" s="4" t="s">
        <v>16</v>
      </c>
      <c r="D294" s="4" t="s">
        <v>10</v>
      </c>
      <c r="E294" s="4" t="s">
        <v>16</v>
      </c>
      <c r="F294" s="4" t="s">
        <v>25</v>
      </c>
    </row>
    <row r="295" spans="1:5">
      <c r="A295" t="n">
        <v>5443</v>
      </c>
      <c r="B295" s="10" t="n">
        <v>5</v>
      </c>
      <c r="C295" s="7" t="n">
        <v>30</v>
      </c>
      <c r="D295" s="7" t="n">
        <v>10225</v>
      </c>
      <c r="E295" s="7" t="n">
        <v>1</v>
      </c>
      <c r="F295" s="11" t="n">
        <f t="normal" ca="1">A323</f>
        <v>0</v>
      </c>
    </row>
    <row r="296" spans="1:5">
      <c r="A296" t="s">
        <v>4</v>
      </c>
      <c r="B296" s="4" t="s">
        <v>5</v>
      </c>
      <c r="C296" s="4" t="s">
        <v>16</v>
      </c>
      <c r="D296" s="4" t="s">
        <v>6</v>
      </c>
      <c r="E296" s="4" t="s">
        <v>10</v>
      </c>
    </row>
    <row r="297" spans="1:5">
      <c r="A297" t="n">
        <v>5452</v>
      </c>
      <c r="B297" s="22" t="n">
        <v>94</v>
      </c>
      <c r="C297" s="7" t="n">
        <v>0</v>
      </c>
      <c r="D297" s="7" t="s">
        <v>50</v>
      </c>
      <c r="E297" s="7" t="n">
        <v>1</v>
      </c>
    </row>
    <row r="298" spans="1:5">
      <c r="A298" t="s">
        <v>4</v>
      </c>
      <c r="B298" s="4" t="s">
        <v>5</v>
      </c>
      <c r="C298" s="4" t="s">
        <v>16</v>
      </c>
      <c r="D298" s="4" t="s">
        <v>6</v>
      </c>
      <c r="E298" s="4" t="s">
        <v>10</v>
      </c>
    </row>
    <row r="299" spans="1:5">
      <c r="A299" t="n">
        <v>5461</v>
      </c>
      <c r="B299" s="22" t="n">
        <v>94</v>
      </c>
      <c r="C299" s="7" t="n">
        <v>0</v>
      </c>
      <c r="D299" s="7" t="s">
        <v>50</v>
      </c>
      <c r="E299" s="7" t="n">
        <v>2</v>
      </c>
    </row>
    <row r="300" spans="1:5">
      <c r="A300" t="s">
        <v>4</v>
      </c>
      <c r="B300" s="4" t="s">
        <v>5</v>
      </c>
      <c r="C300" s="4" t="s">
        <v>16</v>
      </c>
      <c r="D300" s="4" t="s">
        <v>6</v>
      </c>
      <c r="E300" s="4" t="s">
        <v>10</v>
      </c>
    </row>
    <row r="301" spans="1:5">
      <c r="A301" t="n">
        <v>5470</v>
      </c>
      <c r="B301" s="22" t="n">
        <v>94</v>
      </c>
      <c r="C301" s="7" t="n">
        <v>1</v>
      </c>
      <c r="D301" s="7" t="s">
        <v>50</v>
      </c>
      <c r="E301" s="7" t="n">
        <v>4</v>
      </c>
    </row>
    <row r="302" spans="1:5">
      <c r="A302" t="s">
        <v>4</v>
      </c>
      <c r="B302" s="4" t="s">
        <v>5</v>
      </c>
      <c r="C302" s="4" t="s">
        <v>16</v>
      </c>
      <c r="D302" s="4" t="s">
        <v>6</v>
      </c>
    </row>
    <row r="303" spans="1:5">
      <c r="A303" t="n">
        <v>5479</v>
      </c>
      <c r="B303" s="22" t="n">
        <v>94</v>
      </c>
      <c r="C303" s="7" t="n">
        <v>5</v>
      </c>
      <c r="D303" s="7" t="s">
        <v>50</v>
      </c>
    </row>
    <row r="304" spans="1:5">
      <c r="A304" t="s">
        <v>4</v>
      </c>
      <c r="B304" s="4" t="s">
        <v>5</v>
      </c>
      <c r="C304" s="4" t="s">
        <v>16</v>
      </c>
      <c r="D304" s="4" t="s">
        <v>6</v>
      </c>
      <c r="E304" s="4" t="s">
        <v>10</v>
      </c>
    </row>
    <row r="305" spans="1:6">
      <c r="A305" t="n">
        <v>5486</v>
      </c>
      <c r="B305" s="22" t="n">
        <v>94</v>
      </c>
      <c r="C305" s="7" t="n">
        <v>0</v>
      </c>
      <c r="D305" s="7" t="s">
        <v>51</v>
      </c>
      <c r="E305" s="7" t="n">
        <v>1</v>
      </c>
    </row>
    <row r="306" spans="1:6">
      <c r="A306" t="s">
        <v>4</v>
      </c>
      <c r="B306" s="4" t="s">
        <v>5</v>
      </c>
      <c r="C306" s="4" t="s">
        <v>16</v>
      </c>
      <c r="D306" s="4" t="s">
        <v>6</v>
      </c>
      <c r="E306" s="4" t="s">
        <v>10</v>
      </c>
    </row>
    <row r="307" spans="1:6">
      <c r="A307" t="n">
        <v>5501</v>
      </c>
      <c r="B307" s="22" t="n">
        <v>94</v>
      </c>
      <c r="C307" s="7" t="n">
        <v>0</v>
      </c>
      <c r="D307" s="7" t="s">
        <v>51</v>
      </c>
      <c r="E307" s="7" t="n">
        <v>2</v>
      </c>
    </row>
    <row r="308" spans="1:6">
      <c r="A308" t="s">
        <v>4</v>
      </c>
      <c r="B308" s="4" t="s">
        <v>5</v>
      </c>
      <c r="C308" s="4" t="s">
        <v>16</v>
      </c>
      <c r="D308" s="4" t="s">
        <v>6</v>
      </c>
      <c r="E308" s="4" t="s">
        <v>10</v>
      </c>
    </row>
    <row r="309" spans="1:6">
      <c r="A309" t="n">
        <v>5516</v>
      </c>
      <c r="B309" s="22" t="n">
        <v>94</v>
      </c>
      <c r="C309" s="7" t="n">
        <v>1</v>
      </c>
      <c r="D309" s="7" t="s">
        <v>51</v>
      </c>
      <c r="E309" s="7" t="n">
        <v>4</v>
      </c>
    </row>
    <row r="310" spans="1:6">
      <c r="A310" t="s">
        <v>4</v>
      </c>
      <c r="B310" s="4" t="s">
        <v>5</v>
      </c>
      <c r="C310" s="4" t="s">
        <v>16</v>
      </c>
      <c r="D310" s="4" t="s">
        <v>6</v>
      </c>
    </row>
    <row r="311" spans="1:6">
      <c r="A311" t="n">
        <v>5531</v>
      </c>
      <c r="B311" s="22" t="n">
        <v>94</v>
      </c>
      <c r="C311" s="7" t="n">
        <v>5</v>
      </c>
      <c r="D311" s="7" t="s">
        <v>51</v>
      </c>
    </row>
    <row r="312" spans="1:6">
      <c r="A312" t="s">
        <v>4</v>
      </c>
      <c r="B312" s="4" t="s">
        <v>5</v>
      </c>
      <c r="C312" s="4" t="s">
        <v>16</v>
      </c>
      <c r="D312" s="4" t="s">
        <v>6</v>
      </c>
      <c r="E312" s="4" t="s">
        <v>10</v>
      </c>
    </row>
    <row r="313" spans="1:6">
      <c r="A313" t="n">
        <v>5544</v>
      </c>
      <c r="B313" s="22" t="n">
        <v>94</v>
      </c>
      <c r="C313" s="7" t="n">
        <v>0</v>
      </c>
      <c r="D313" s="7" t="s">
        <v>52</v>
      </c>
      <c r="E313" s="7" t="n">
        <v>1</v>
      </c>
    </row>
    <row r="314" spans="1:6">
      <c r="A314" t="s">
        <v>4</v>
      </c>
      <c r="B314" s="4" t="s">
        <v>5</v>
      </c>
      <c r="C314" s="4" t="s">
        <v>16</v>
      </c>
      <c r="D314" s="4" t="s">
        <v>6</v>
      </c>
      <c r="E314" s="4" t="s">
        <v>10</v>
      </c>
    </row>
    <row r="315" spans="1:6">
      <c r="A315" t="n">
        <v>5559</v>
      </c>
      <c r="B315" s="22" t="n">
        <v>94</v>
      </c>
      <c r="C315" s="7" t="n">
        <v>0</v>
      </c>
      <c r="D315" s="7" t="s">
        <v>52</v>
      </c>
      <c r="E315" s="7" t="n">
        <v>2</v>
      </c>
    </row>
    <row r="316" spans="1:6">
      <c r="A316" t="s">
        <v>4</v>
      </c>
      <c r="B316" s="4" t="s">
        <v>5</v>
      </c>
      <c r="C316" s="4" t="s">
        <v>16</v>
      </c>
      <c r="D316" s="4" t="s">
        <v>6</v>
      </c>
      <c r="E316" s="4" t="s">
        <v>10</v>
      </c>
    </row>
    <row r="317" spans="1:6">
      <c r="A317" t="n">
        <v>5574</v>
      </c>
      <c r="B317" s="22" t="n">
        <v>94</v>
      </c>
      <c r="C317" s="7" t="n">
        <v>1</v>
      </c>
      <c r="D317" s="7" t="s">
        <v>52</v>
      </c>
      <c r="E317" s="7" t="n">
        <v>4</v>
      </c>
    </row>
    <row r="318" spans="1:6">
      <c r="A318" t="s">
        <v>4</v>
      </c>
      <c r="B318" s="4" t="s">
        <v>5</v>
      </c>
      <c r="C318" s="4" t="s">
        <v>16</v>
      </c>
      <c r="D318" s="4" t="s">
        <v>6</v>
      </c>
    </row>
    <row r="319" spans="1:6">
      <c r="A319" t="n">
        <v>5589</v>
      </c>
      <c r="B319" s="22" t="n">
        <v>94</v>
      </c>
      <c r="C319" s="7" t="n">
        <v>5</v>
      </c>
      <c r="D319" s="7" t="s">
        <v>52</v>
      </c>
    </row>
    <row r="320" spans="1:6">
      <c r="A320" t="s">
        <v>4</v>
      </c>
      <c r="B320" s="4" t="s">
        <v>5</v>
      </c>
      <c r="C320" s="4" t="s">
        <v>25</v>
      </c>
    </row>
    <row r="321" spans="1:5">
      <c r="A321" t="n">
        <v>5602</v>
      </c>
      <c r="B321" s="13" t="n">
        <v>3</v>
      </c>
      <c r="C321" s="11" t="n">
        <f t="normal" ca="1">A339</f>
        <v>0</v>
      </c>
    </row>
    <row r="322" spans="1:5">
      <c r="A322" t="s">
        <v>4</v>
      </c>
      <c r="B322" s="4" t="s">
        <v>5</v>
      </c>
      <c r="C322" s="4" t="s">
        <v>16</v>
      </c>
      <c r="D322" s="4" t="s">
        <v>6</v>
      </c>
      <c r="E322" s="4" t="s">
        <v>10</v>
      </c>
    </row>
    <row r="323" spans="1:5">
      <c r="A323" t="n">
        <v>5607</v>
      </c>
      <c r="B323" s="22" t="n">
        <v>94</v>
      </c>
      <c r="C323" s="7" t="n">
        <v>0</v>
      </c>
      <c r="D323" s="7" t="s">
        <v>48</v>
      </c>
      <c r="E323" s="7" t="n">
        <v>1</v>
      </c>
    </row>
    <row r="324" spans="1:5">
      <c r="A324" t="s">
        <v>4</v>
      </c>
      <c r="B324" s="4" t="s">
        <v>5</v>
      </c>
      <c r="C324" s="4" t="s">
        <v>16</v>
      </c>
      <c r="D324" s="4" t="s">
        <v>6</v>
      </c>
      <c r="E324" s="4" t="s">
        <v>10</v>
      </c>
    </row>
    <row r="325" spans="1:5">
      <c r="A325" t="n">
        <v>5617</v>
      </c>
      <c r="B325" s="22" t="n">
        <v>94</v>
      </c>
      <c r="C325" s="7" t="n">
        <v>0</v>
      </c>
      <c r="D325" s="7" t="s">
        <v>48</v>
      </c>
      <c r="E325" s="7" t="n">
        <v>2</v>
      </c>
    </row>
    <row r="326" spans="1:5">
      <c r="A326" t="s">
        <v>4</v>
      </c>
      <c r="B326" s="4" t="s">
        <v>5</v>
      </c>
      <c r="C326" s="4" t="s">
        <v>16</v>
      </c>
      <c r="D326" s="4" t="s">
        <v>6</v>
      </c>
      <c r="E326" s="4" t="s">
        <v>10</v>
      </c>
    </row>
    <row r="327" spans="1:5">
      <c r="A327" t="n">
        <v>5627</v>
      </c>
      <c r="B327" s="22" t="n">
        <v>94</v>
      </c>
      <c r="C327" s="7" t="n">
        <v>1</v>
      </c>
      <c r="D327" s="7" t="s">
        <v>48</v>
      </c>
      <c r="E327" s="7" t="n">
        <v>4</v>
      </c>
    </row>
    <row r="328" spans="1:5">
      <c r="A328" t="s">
        <v>4</v>
      </c>
      <c r="B328" s="4" t="s">
        <v>5</v>
      </c>
      <c r="C328" s="4" t="s">
        <v>16</v>
      </c>
      <c r="D328" s="4" t="s">
        <v>6</v>
      </c>
    </row>
    <row r="329" spans="1:5">
      <c r="A329" t="n">
        <v>5637</v>
      </c>
      <c r="B329" s="22" t="n">
        <v>94</v>
      </c>
      <c r="C329" s="7" t="n">
        <v>5</v>
      </c>
      <c r="D329" s="7" t="s">
        <v>48</v>
      </c>
    </row>
    <row r="330" spans="1:5">
      <c r="A330" t="s">
        <v>4</v>
      </c>
      <c r="B330" s="4" t="s">
        <v>5</v>
      </c>
      <c r="C330" s="4" t="s">
        <v>16</v>
      </c>
      <c r="D330" s="4" t="s">
        <v>6</v>
      </c>
      <c r="E330" s="4" t="s">
        <v>10</v>
      </c>
    </row>
    <row r="331" spans="1:5">
      <c r="A331" t="n">
        <v>5645</v>
      </c>
      <c r="B331" s="22" t="n">
        <v>94</v>
      </c>
      <c r="C331" s="7" t="n">
        <v>0</v>
      </c>
      <c r="D331" s="7" t="s">
        <v>49</v>
      </c>
      <c r="E331" s="7" t="n">
        <v>1</v>
      </c>
    </row>
    <row r="332" spans="1:5">
      <c r="A332" t="s">
        <v>4</v>
      </c>
      <c r="B332" s="4" t="s">
        <v>5</v>
      </c>
      <c r="C332" s="4" t="s">
        <v>16</v>
      </c>
      <c r="D332" s="4" t="s">
        <v>6</v>
      </c>
      <c r="E332" s="4" t="s">
        <v>10</v>
      </c>
    </row>
    <row r="333" spans="1:5">
      <c r="A333" t="n">
        <v>5655</v>
      </c>
      <c r="B333" s="22" t="n">
        <v>94</v>
      </c>
      <c r="C333" s="7" t="n">
        <v>0</v>
      </c>
      <c r="D333" s="7" t="s">
        <v>49</v>
      </c>
      <c r="E333" s="7" t="n">
        <v>2</v>
      </c>
    </row>
    <row r="334" spans="1:5">
      <c r="A334" t="s">
        <v>4</v>
      </c>
      <c r="B334" s="4" t="s">
        <v>5</v>
      </c>
      <c r="C334" s="4" t="s">
        <v>16</v>
      </c>
      <c r="D334" s="4" t="s">
        <v>6</v>
      </c>
      <c r="E334" s="4" t="s">
        <v>10</v>
      </c>
    </row>
    <row r="335" spans="1:5">
      <c r="A335" t="n">
        <v>5665</v>
      </c>
      <c r="B335" s="22" t="n">
        <v>94</v>
      </c>
      <c r="C335" s="7" t="n">
        <v>1</v>
      </c>
      <c r="D335" s="7" t="s">
        <v>49</v>
      </c>
      <c r="E335" s="7" t="n">
        <v>4</v>
      </c>
    </row>
    <row r="336" spans="1:5">
      <c r="A336" t="s">
        <v>4</v>
      </c>
      <c r="B336" s="4" t="s">
        <v>5</v>
      </c>
      <c r="C336" s="4" t="s">
        <v>16</v>
      </c>
      <c r="D336" s="4" t="s">
        <v>6</v>
      </c>
    </row>
    <row r="337" spans="1:5">
      <c r="A337" t="n">
        <v>5675</v>
      </c>
      <c r="B337" s="22" t="n">
        <v>94</v>
      </c>
      <c r="C337" s="7" t="n">
        <v>5</v>
      </c>
      <c r="D337" s="7" t="s">
        <v>49</v>
      </c>
    </row>
    <row r="338" spans="1:5">
      <c r="A338" t="s">
        <v>4</v>
      </c>
      <c r="B338" s="4" t="s">
        <v>5</v>
      </c>
      <c r="C338" s="4" t="s">
        <v>16</v>
      </c>
      <c r="D338" s="4" t="s">
        <v>6</v>
      </c>
      <c r="E338" s="4" t="s">
        <v>10</v>
      </c>
    </row>
    <row r="339" spans="1:5">
      <c r="A339" t="n">
        <v>5683</v>
      </c>
      <c r="B339" s="22" t="n">
        <v>94</v>
      </c>
      <c r="C339" s="7" t="n">
        <v>1</v>
      </c>
      <c r="D339" s="7" t="s">
        <v>53</v>
      </c>
      <c r="E339" s="7" t="n">
        <v>1</v>
      </c>
    </row>
    <row r="340" spans="1:5">
      <c r="A340" t="s">
        <v>4</v>
      </c>
      <c r="B340" s="4" t="s">
        <v>5</v>
      </c>
      <c r="C340" s="4" t="s">
        <v>16</v>
      </c>
      <c r="D340" s="4" t="s">
        <v>6</v>
      </c>
      <c r="E340" s="4" t="s">
        <v>10</v>
      </c>
    </row>
    <row r="341" spans="1:5">
      <c r="A341" t="n">
        <v>5698</v>
      </c>
      <c r="B341" s="22" t="n">
        <v>94</v>
      </c>
      <c r="C341" s="7" t="n">
        <v>1</v>
      </c>
      <c r="D341" s="7" t="s">
        <v>53</v>
      </c>
      <c r="E341" s="7" t="n">
        <v>2</v>
      </c>
    </row>
    <row r="342" spans="1:5">
      <c r="A342" t="s">
        <v>4</v>
      </c>
      <c r="B342" s="4" t="s">
        <v>5</v>
      </c>
      <c r="C342" s="4" t="s">
        <v>16</v>
      </c>
      <c r="D342" s="4" t="s">
        <v>6</v>
      </c>
      <c r="E342" s="4" t="s">
        <v>10</v>
      </c>
    </row>
    <row r="343" spans="1:5">
      <c r="A343" t="n">
        <v>5713</v>
      </c>
      <c r="B343" s="22" t="n">
        <v>94</v>
      </c>
      <c r="C343" s="7" t="n">
        <v>0</v>
      </c>
      <c r="D343" s="7" t="s">
        <v>53</v>
      </c>
      <c r="E343" s="7" t="n">
        <v>4</v>
      </c>
    </row>
    <row r="344" spans="1:5">
      <c r="A344" t="s">
        <v>4</v>
      </c>
      <c r="B344" s="4" t="s">
        <v>5</v>
      </c>
      <c r="C344" s="4" t="s">
        <v>16</v>
      </c>
      <c r="D344" s="4" t="s">
        <v>10</v>
      </c>
      <c r="E344" s="4" t="s">
        <v>16</v>
      </c>
      <c r="F344" s="4" t="s">
        <v>10</v>
      </c>
      <c r="G344" s="4" t="s">
        <v>16</v>
      </c>
      <c r="H344" s="4" t="s">
        <v>16</v>
      </c>
      <c r="I344" s="4" t="s">
        <v>16</v>
      </c>
      <c r="J344" s="4" t="s">
        <v>25</v>
      </c>
    </row>
    <row r="345" spans="1:5">
      <c r="A345" t="n">
        <v>5728</v>
      </c>
      <c r="B345" s="10" t="n">
        <v>5</v>
      </c>
      <c r="C345" s="7" t="n">
        <v>30</v>
      </c>
      <c r="D345" s="7" t="n">
        <v>10224</v>
      </c>
      <c r="E345" s="7" t="n">
        <v>30</v>
      </c>
      <c r="F345" s="7" t="n">
        <v>10225</v>
      </c>
      <c r="G345" s="7" t="n">
        <v>8</v>
      </c>
      <c r="H345" s="7" t="n">
        <v>9</v>
      </c>
      <c r="I345" s="7" t="n">
        <v>1</v>
      </c>
      <c r="J345" s="11" t="n">
        <f t="normal" ca="1">A363</f>
        <v>0</v>
      </c>
    </row>
    <row r="346" spans="1:5">
      <c r="A346" t="s">
        <v>4</v>
      </c>
      <c r="B346" s="4" t="s">
        <v>5</v>
      </c>
      <c r="C346" s="4" t="s">
        <v>16</v>
      </c>
      <c r="D346" s="4" t="s">
        <v>6</v>
      </c>
      <c r="E346" s="4" t="s">
        <v>10</v>
      </c>
    </row>
    <row r="347" spans="1:5">
      <c r="A347" t="n">
        <v>5742</v>
      </c>
      <c r="B347" s="22" t="n">
        <v>94</v>
      </c>
      <c r="C347" s="7" t="n">
        <v>0</v>
      </c>
      <c r="D347" s="7" t="s">
        <v>53</v>
      </c>
      <c r="E347" s="7" t="n">
        <v>1</v>
      </c>
    </row>
    <row r="348" spans="1:5">
      <c r="A348" t="s">
        <v>4</v>
      </c>
      <c r="B348" s="4" t="s">
        <v>5</v>
      </c>
      <c r="C348" s="4" t="s">
        <v>16</v>
      </c>
      <c r="D348" s="4" t="s">
        <v>6</v>
      </c>
      <c r="E348" s="4" t="s">
        <v>10</v>
      </c>
    </row>
    <row r="349" spans="1:5">
      <c r="A349" t="n">
        <v>5757</v>
      </c>
      <c r="B349" s="22" t="n">
        <v>94</v>
      </c>
      <c r="C349" s="7" t="n">
        <v>0</v>
      </c>
      <c r="D349" s="7" t="s">
        <v>53</v>
      </c>
      <c r="E349" s="7" t="n">
        <v>2</v>
      </c>
    </row>
    <row r="350" spans="1:5">
      <c r="A350" t="s">
        <v>4</v>
      </c>
      <c r="B350" s="4" t="s">
        <v>5</v>
      </c>
      <c r="C350" s="4" t="s">
        <v>16</v>
      </c>
      <c r="D350" s="4" t="s">
        <v>6</v>
      </c>
      <c r="E350" s="4" t="s">
        <v>10</v>
      </c>
    </row>
    <row r="351" spans="1:5">
      <c r="A351" t="n">
        <v>5772</v>
      </c>
      <c r="B351" s="22" t="n">
        <v>94</v>
      </c>
      <c r="C351" s="7" t="n">
        <v>1</v>
      </c>
      <c r="D351" s="7" t="s">
        <v>53</v>
      </c>
      <c r="E351" s="7" t="n">
        <v>4</v>
      </c>
    </row>
    <row r="352" spans="1:5">
      <c r="A352" t="s">
        <v>4</v>
      </c>
      <c r="B352" s="4" t="s">
        <v>5</v>
      </c>
      <c r="C352" s="4" t="s">
        <v>16</v>
      </c>
      <c r="D352" s="4" t="s">
        <v>6</v>
      </c>
    </row>
    <row r="353" spans="1:10">
      <c r="A353" t="n">
        <v>5787</v>
      </c>
      <c r="B353" s="22" t="n">
        <v>94</v>
      </c>
      <c r="C353" s="7" t="n">
        <v>5</v>
      </c>
      <c r="D353" s="7" t="s">
        <v>53</v>
      </c>
    </row>
    <row r="354" spans="1:10">
      <c r="A354" t="s">
        <v>4</v>
      </c>
      <c r="B354" s="4" t="s">
        <v>5</v>
      </c>
      <c r="C354" s="4" t="s">
        <v>16</v>
      </c>
      <c r="D354" s="4" t="s">
        <v>6</v>
      </c>
      <c r="E354" s="4" t="s">
        <v>10</v>
      </c>
    </row>
    <row r="355" spans="1:10">
      <c r="A355" t="n">
        <v>5800</v>
      </c>
      <c r="B355" s="22" t="n">
        <v>94</v>
      </c>
      <c r="C355" s="7" t="n">
        <v>0</v>
      </c>
      <c r="D355" s="7" t="s">
        <v>54</v>
      </c>
      <c r="E355" s="7" t="n">
        <v>1</v>
      </c>
    </row>
    <row r="356" spans="1:10">
      <c r="A356" t="s">
        <v>4</v>
      </c>
      <c r="B356" s="4" t="s">
        <v>5</v>
      </c>
      <c r="C356" s="4" t="s">
        <v>16</v>
      </c>
      <c r="D356" s="4" t="s">
        <v>6</v>
      </c>
      <c r="E356" s="4" t="s">
        <v>10</v>
      </c>
    </row>
    <row r="357" spans="1:10">
      <c r="A357" t="n">
        <v>5817</v>
      </c>
      <c r="B357" s="22" t="n">
        <v>94</v>
      </c>
      <c r="C357" s="7" t="n">
        <v>0</v>
      </c>
      <c r="D357" s="7" t="s">
        <v>54</v>
      </c>
      <c r="E357" s="7" t="n">
        <v>2</v>
      </c>
    </row>
    <row r="358" spans="1:10">
      <c r="A358" t="s">
        <v>4</v>
      </c>
      <c r="B358" s="4" t="s">
        <v>5</v>
      </c>
      <c r="C358" s="4" t="s">
        <v>16</v>
      </c>
      <c r="D358" s="4" t="s">
        <v>6</v>
      </c>
      <c r="E358" s="4" t="s">
        <v>10</v>
      </c>
    </row>
    <row r="359" spans="1:10">
      <c r="A359" t="n">
        <v>5834</v>
      </c>
      <c r="B359" s="22" t="n">
        <v>94</v>
      </c>
      <c r="C359" s="7" t="n">
        <v>1</v>
      </c>
      <c r="D359" s="7" t="s">
        <v>54</v>
      </c>
      <c r="E359" s="7" t="n">
        <v>4</v>
      </c>
    </row>
    <row r="360" spans="1:10">
      <c r="A360" t="s">
        <v>4</v>
      </c>
      <c r="B360" s="4" t="s">
        <v>5</v>
      </c>
      <c r="C360" s="4" t="s">
        <v>16</v>
      </c>
      <c r="D360" s="4" t="s">
        <v>6</v>
      </c>
    </row>
    <row r="361" spans="1:10">
      <c r="A361" t="n">
        <v>5851</v>
      </c>
      <c r="B361" s="22" t="n">
        <v>94</v>
      </c>
      <c r="C361" s="7" t="n">
        <v>5</v>
      </c>
      <c r="D361" s="7" t="s">
        <v>54</v>
      </c>
    </row>
    <row r="362" spans="1:10">
      <c r="A362" t="s">
        <v>4</v>
      </c>
      <c r="B362" s="4" t="s">
        <v>5</v>
      </c>
      <c r="C362" s="4" t="s">
        <v>16</v>
      </c>
      <c r="D362" s="4" t="s">
        <v>6</v>
      </c>
      <c r="E362" s="4" t="s">
        <v>10</v>
      </c>
    </row>
    <row r="363" spans="1:10">
      <c r="A363" t="n">
        <v>5866</v>
      </c>
      <c r="B363" s="23" t="n">
        <v>91</v>
      </c>
      <c r="C363" s="7" t="n">
        <v>1</v>
      </c>
      <c r="D363" s="7" t="s">
        <v>55</v>
      </c>
      <c r="E363" s="7" t="n">
        <v>1</v>
      </c>
    </row>
    <row r="364" spans="1:10">
      <c r="A364" t="s">
        <v>4</v>
      </c>
      <c r="B364" s="4" t="s">
        <v>5</v>
      </c>
      <c r="C364" s="4" t="s">
        <v>16</v>
      </c>
      <c r="D364" s="4" t="s">
        <v>6</v>
      </c>
      <c r="E364" s="4" t="s">
        <v>10</v>
      </c>
    </row>
    <row r="365" spans="1:10">
      <c r="A365" t="n">
        <v>5880</v>
      </c>
      <c r="B365" s="22" t="n">
        <v>94</v>
      </c>
      <c r="C365" s="7" t="n">
        <v>0</v>
      </c>
      <c r="D365" s="7" t="s">
        <v>56</v>
      </c>
      <c r="E365" s="7" t="n">
        <v>16</v>
      </c>
    </row>
    <row r="366" spans="1:10">
      <c r="A366" t="s">
        <v>4</v>
      </c>
      <c r="B366" s="4" t="s">
        <v>5</v>
      </c>
      <c r="C366" s="4" t="s">
        <v>16</v>
      </c>
      <c r="D366" s="4" t="s">
        <v>6</v>
      </c>
      <c r="E366" s="4" t="s">
        <v>10</v>
      </c>
    </row>
    <row r="367" spans="1:10">
      <c r="A367" t="n">
        <v>5891</v>
      </c>
      <c r="B367" s="22" t="n">
        <v>94</v>
      </c>
      <c r="C367" s="7" t="n">
        <v>0</v>
      </c>
      <c r="D367" s="7" t="s">
        <v>56</v>
      </c>
      <c r="E367" s="7" t="n">
        <v>512</v>
      </c>
    </row>
    <row r="368" spans="1:10">
      <c r="A368" t="s">
        <v>4</v>
      </c>
      <c r="B368" s="4" t="s">
        <v>5</v>
      </c>
      <c r="C368" s="4" t="s">
        <v>16</v>
      </c>
      <c r="D368" s="4" t="s">
        <v>10</v>
      </c>
      <c r="E368" s="4" t="s">
        <v>16</v>
      </c>
      <c r="F368" s="4" t="s">
        <v>25</v>
      </c>
    </row>
    <row r="369" spans="1:6">
      <c r="A369" t="n">
        <v>5902</v>
      </c>
      <c r="B369" s="10" t="n">
        <v>5</v>
      </c>
      <c r="C369" s="7" t="n">
        <v>30</v>
      </c>
      <c r="D369" s="7" t="n">
        <v>6400</v>
      </c>
      <c r="E369" s="7" t="n">
        <v>1</v>
      </c>
      <c r="F369" s="11" t="n">
        <f t="normal" ca="1">A379</f>
        <v>0</v>
      </c>
    </row>
    <row r="370" spans="1:6">
      <c r="A370" t="s">
        <v>4</v>
      </c>
      <c r="B370" s="4" t="s">
        <v>5</v>
      </c>
      <c r="C370" s="4" t="s">
        <v>16</v>
      </c>
      <c r="D370" s="4" t="s">
        <v>10</v>
      </c>
      <c r="E370" s="4" t="s">
        <v>16</v>
      </c>
      <c r="F370" s="4" t="s">
        <v>10</v>
      </c>
      <c r="G370" s="4" t="s">
        <v>16</v>
      </c>
      <c r="H370" s="4" t="s">
        <v>16</v>
      </c>
      <c r="I370" s="4" t="s">
        <v>16</v>
      </c>
      <c r="J370" s="4" t="s">
        <v>25</v>
      </c>
    </row>
    <row r="371" spans="1:6">
      <c r="A371" t="n">
        <v>5911</v>
      </c>
      <c r="B371" s="10" t="n">
        <v>5</v>
      </c>
      <c r="C371" s="7" t="n">
        <v>30</v>
      </c>
      <c r="D371" s="7" t="n">
        <v>9728</v>
      </c>
      <c r="E371" s="7" t="n">
        <v>30</v>
      </c>
      <c r="F371" s="7" t="n">
        <v>10500</v>
      </c>
      <c r="G371" s="7" t="n">
        <v>8</v>
      </c>
      <c r="H371" s="7" t="n">
        <v>9</v>
      </c>
      <c r="I371" s="7" t="n">
        <v>1</v>
      </c>
      <c r="J371" s="11" t="n">
        <f t="normal" ca="1">A379</f>
        <v>0</v>
      </c>
    </row>
    <row r="372" spans="1:6">
      <c r="A372" t="s">
        <v>4</v>
      </c>
      <c r="B372" s="4" t="s">
        <v>5</v>
      </c>
      <c r="C372" s="4" t="s">
        <v>16</v>
      </c>
      <c r="D372" s="4" t="s">
        <v>6</v>
      </c>
      <c r="E372" s="4" t="s">
        <v>10</v>
      </c>
    </row>
    <row r="373" spans="1:6">
      <c r="A373" t="n">
        <v>5925</v>
      </c>
      <c r="B373" s="23" t="n">
        <v>91</v>
      </c>
      <c r="C373" s="7" t="n">
        <v>0</v>
      </c>
      <c r="D373" s="7" t="s">
        <v>55</v>
      </c>
      <c r="E373" s="7" t="n">
        <v>1</v>
      </c>
    </row>
    <row r="374" spans="1:6">
      <c r="A374" t="s">
        <v>4</v>
      </c>
      <c r="B374" s="4" t="s">
        <v>5</v>
      </c>
      <c r="C374" s="4" t="s">
        <v>16</v>
      </c>
      <c r="D374" s="4" t="s">
        <v>6</v>
      </c>
      <c r="E374" s="4" t="s">
        <v>10</v>
      </c>
    </row>
    <row r="375" spans="1:6">
      <c r="A375" t="n">
        <v>5939</v>
      </c>
      <c r="B375" s="22" t="n">
        <v>94</v>
      </c>
      <c r="C375" s="7" t="n">
        <v>1</v>
      </c>
      <c r="D375" s="7" t="s">
        <v>56</v>
      </c>
      <c r="E375" s="7" t="n">
        <v>16</v>
      </c>
    </row>
    <row r="376" spans="1:6">
      <c r="A376" t="s">
        <v>4</v>
      </c>
      <c r="B376" s="4" t="s">
        <v>5</v>
      </c>
      <c r="C376" s="4" t="s">
        <v>16</v>
      </c>
      <c r="D376" s="4" t="s">
        <v>6</v>
      </c>
      <c r="E376" s="4" t="s">
        <v>10</v>
      </c>
    </row>
    <row r="377" spans="1:6">
      <c r="A377" t="n">
        <v>5950</v>
      </c>
      <c r="B377" s="22" t="n">
        <v>94</v>
      </c>
      <c r="C377" s="7" t="n">
        <v>1</v>
      </c>
      <c r="D377" s="7" t="s">
        <v>56</v>
      </c>
      <c r="E377" s="7" t="n">
        <v>512</v>
      </c>
    </row>
    <row r="378" spans="1:6">
      <c r="A378" t="s">
        <v>4</v>
      </c>
      <c r="B378" s="4" t="s">
        <v>5</v>
      </c>
      <c r="C378" s="4" t="s">
        <v>16</v>
      </c>
      <c r="D378" s="4" t="s">
        <v>6</v>
      </c>
      <c r="E378" s="4" t="s">
        <v>10</v>
      </c>
    </row>
    <row r="379" spans="1:6">
      <c r="A379" t="n">
        <v>5961</v>
      </c>
      <c r="B379" s="23" t="n">
        <v>91</v>
      </c>
      <c r="C379" s="7" t="n">
        <v>1</v>
      </c>
      <c r="D379" s="7" t="s">
        <v>57</v>
      </c>
      <c r="E379" s="7" t="n">
        <v>1</v>
      </c>
    </row>
    <row r="380" spans="1:6">
      <c r="A380" t="s">
        <v>4</v>
      </c>
      <c r="B380" s="4" t="s">
        <v>5</v>
      </c>
      <c r="C380" s="4" t="s">
        <v>16</v>
      </c>
      <c r="D380" s="4" t="s">
        <v>6</v>
      </c>
      <c r="E380" s="4" t="s">
        <v>10</v>
      </c>
    </row>
    <row r="381" spans="1:6">
      <c r="A381" t="n">
        <v>5975</v>
      </c>
      <c r="B381" s="22" t="n">
        <v>94</v>
      </c>
      <c r="C381" s="7" t="n">
        <v>0</v>
      </c>
      <c r="D381" s="7" t="s">
        <v>58</v>
      </c>
      <c r="E381" s="7" t="n">
        <v>16</v>
      </c>
    </row>
    <row r="382" spans="1:6">
      <c r="A382" t="s">
        <v>4</v>
      </c>
      <c r="B382" s="4" t="s">
        <v>5</v>
      </c>
      <c r="C382" s="4" t="s">
        <v>16</v>
      </c>
      <c r="D382" s="4" t="s">
        <v>6</v>
      </c>
      <c r="E382" s="4" t="s">
        <v>10</v>
      </c>
    </row>
    <row r="383" spans="1:6">
      <c r="A383" t="n">
        <v>5986</v>
      </c>
      <c r="B383" s="22" t="n">
        <v>94</v>
      </c>
      <c r="C383" s="7" t="n">
        <v>0</v>
      </c>
      <c r="D383" s="7" t="s">
        <v>58</v>
      </c>
      <c r="E383" s="7" t="n">
        <v>512</v>
      </c>
    </row>
    <row r="384" spans="1:6">
      <c r="A384" t="s">
        <v>4</v>
      </c>
      <c r="B384" s="4" t="s">
        <v>5</v>
      </c>
      <c r="C384" s="4" t="s">
        <v>16</v>
      </c>
      <c r="D384" s="4" t="s">
        <v>10</v>
      </c>
      <c r="E384" s="4" t="s">
        <v>16</v>
      </c>
      <c r="F384" s="4" t="s">
        <v>25</v>
      </c>
    </row>
    <row r="385" spans="1:10">
      <c r="A385" t="n">
        <v>5997</v>
      </c>
      <c r="B385" s="10" t="n">
        <v>5</v>
      </c>
      <c r="C385" s="7" t="n">
        <v>30</v>
      </c>
      <c r="D385" s="7" t="n">
        <v>6400</v>
      </c>
      <c r="E385" s="7" t="n">
        <v>1</v>
      </c>
      <c r="F385" s="11" t="n">
        <f t="normal" ca="1">A395</f>
        <v>0</v>
      </c>
    </row>
    <row r="386" spans="1:10">
      <c r="A386" t="s">
        <v>4</v>
      </c>
      <c r="B386" s="4" t="s">
        <v>5</v>
      </c>
      <c r="C386" s="4" t="s">
        <v>16</v>
      </c>
      <c r="D386" s="4" t="s">
        <v>10</v>
      </c>
      <c r="E386" s="4" t="s">
        <v>16</v>
      </c>
      <c r="F386" s="4" t="s">
        <v>10</v>
      </c>
      <c r="G386" s="4" t="s">
        <v>16</v>
      </c>
      <c r="H386" s="4" t="s">
        <v>16</v>
      </c>
      <c r="I386" s="4" t="s">
        <v>16</v>
      </c>
      <c r="J386" s="4" t="s">
        <v>25</v>
      </c>
    </row>
    <row r="387" spans="1:10">
      <c r="A387" t="n">
        <v>6006</v>
      </c>
      <c r="B387" s="10" t="n">
        <v>5</v>
      </c>
      <c r="C387" s="7" t="n">
        <v>30</v>
      </c>
      <c r="D387" s="7" t="n">
        <v>9730</v>
      </c>
      <c r="E387" s="7" t="n">
        <v>30</v>
      </c>
      <c r="F387" s="7" t="n">
        <v>10496</v>
      </c>
      <c r="G387" s="7" t="n">
        <v>8</v>
      </c>
      <c r="H387" s="7" t="n">
        <v>9</v>
      </c>
      <c r="I387" s="7" t="n">
        <v>1</v>
      </c>
      <c r="J387" s="11" t="n">
        <f t="normal" ca="1">A395</f>
        <v>0</v>
      </c>
    </row>
    <row r="388" spans="1:10">
      <c r="A388" t="s">
        <v>4</v>
      </c>
      <c r="B388" s="4" t="s">
        <v>5</v>
      </c>
      <c r="C388" s="4" t="s">
        <v>16</v>
      </c>
      <c r="D388" s="4" t="s">
        <v>6</v>
      </c>
      <c r="E388" s="4" t="s">
        <v>10</v>
      </c>
    </row>
    <row r="389" spans="1:10">
      <c r="A389" t="n">
        <v>6020</v>
      </c>
      <c r="B389" s="23" t="n">
        <v>91</v>
      </c>
      <c r="C389" s="7" t="n">
        <v>0</v>
      </c>
      <c r="D389" s="7" t="s">
        <v>57</v>
      </c>
      <c r="E389" s="7" t="n">
        <v>1</v>
      </c>
    </row>
    <row r="390" spans="1:10">
      <c r="A390" t="s">
        <v>4</v>
      </c>
      <c r="B390" s="4" t="s">
        <v>5</v>
      </c>
      <c r="C390" s="4" t="s">
        <v>16</v>
      </c>
      <c r="D390" s="4" t="s">
        <v>6</v>
      </c>
      <c r="E390" s="4" t="s">
        <v>10</v>
      </c>
    </row>
    <row r="391" spans="1:10">
      <c r="A391" t="n">
        <v>6034</v>
      </c>
      <c r="B391" s="22" t="n">
        <v>94</v>
      </c>
      <c r="C391" s="7" t="n">
        <v>1</v>
      </c>
      <c r="D391" s="7" t="s">
        <v>58</v>
      </c>
      <c r="E391" s="7" t="n">
        <v>16</v>
      </c>
    </row>
    <row r="392" spans="1:10">
      <c r="A392" t="s">
        <v>4</v>
      </c>
      <c r="B392" s="4" t="s">
        <v>5</v>
      </c>
      <c r="C392" s="4" t="s">
        <v>16</v>
      </c>
      <c r="D392" s="4" t="s">
        <v>6</v>
      </c>
      <c r="E392" s="4" t="s">
        <v>10</v>
      </c>
    </row>
    <row r="393" spans="1:10">
      <c r="A393" t="n">
        <v>6045</v>
      </c>
      <c r="B393" s="22" t="n">
        <v>94</v>
      </c>
      <c r="C393" s="7" t="n">
        <v>1</v>
      </c>
      <c r="D393" s="7" t="s">
        <v>58</v>
      </c>
      <c r="E393" s="7" t="n">
        <v>512</v>
      </c>
    </row>
    <row r="394" spans="1:10">
      <c r="A394" t="s">
        <v>4</v>
      </c>
      <c r="B394" s="4" t="s">
        <v>5</v>
      </c>
      <c r="C394" s="4" t="s">
        <v>16</v>
      </c>
      <c r="D394" s="4" t="s">
        <v>6</v>
      </c>
      <c r="E394" s="4" t="s">
        <v>10</v>
      </c>
    </row>
    <row r="395" spans="1:10">
      <c r="A395" t="n">
        <v>6056</v>
      </c>
      <c r="B395" s="23" t="n">
        <v>91</v>
      </c>
      <c r="C395" s="7" t="n">
        <v>1</v>
      </c>
      <c r="D395" s="7" t="s">
        <v>59</v>
      </c>
      <c r="E395" s="7" t="n">
        <v>1</v>
      </c>
    </row>
    <row r="396" spans="1:10">
      <c r="A396" t="s">
        <v>4</v>
      </c>
      <c r="B396" s="4" t="s">
        <v>5</v>
      </c>
      <c r="C396" s="4" t="s">
        <v>16</v>
      </c>
      <c r="D396" s="4" t="s">
        <v>6</v>
      </c>
      <c r="E396" s="4" t="s">
        <v>10</v>
      </c>
    </row>
    <row r="397" spans="1:10">
      <c r="A397" t="n">
        <v>6070</v>
      </c>
      <c r="B397" s="22" t="n">
        <v>94</v>
      </c>
      <c r="C397" s="7" t="n">
        <v>0</v>
      </c>
      <c r="D397" s="7" t="s">
        <v>60</v>
      </c>
      <c r="E397" s="7" t="n">
        <v>16</v>
      </c>
    </row>
    <row r="398" spans="1:10">
      <c r="A398" t="s">
        <v>4</v>
      </c>
      <c r="B398" s="4" t="s">
        <v>5</v>
      </c>
      <c r="C398" s="4" t="s">
        <v>16</v>
      </c>
      <c r="D398" s="4" t="s">
        <v>6</v>
      </c>
      <c r="E398" s="4" t="s">
        <v>10</v>
      </c>
    </row>
    <row r="399" spans="1:10">
      <c r="A399" t="n">
        <v>6081</v>
      </c>
      <c r="B399" s="22" t="n">
        <v>94</v>
      </c>
      <c r="C399" s="7" t="n">
        <v>0</v>
      </c>
      <c r="D399" s="7" t="s">
        <v>60</v>
      </c>
      <c r="E399" s="7" t="n">
        <v>512</v>
      </c>
    </row>
    <row r="400" spans="1:10">
      <c r="A400" t="s">
        <v>4</v>
      </c>
      <c r="B400" s="4" t="s">
        <v>5</v>
      </c>
      <c r="C400" s="4" t="s">
        <v>16</v>
      </c>
      <c r="D400" s="4" t="s">
        <v>10</v>
      </c>
      <c r="E400" s="4" t="s">
        <v>16</v>
      </c>
      <c r="F400" s="4" t="s">
        <v>25</v>
      </c>
    </row>
    <row r="401" spans="1:10">
      <c r="A401" t="n">
        <v>6092</v>
      </c>
      <c r="B401" s="10" t="n">
        <v>5</v>
      </c>
      <c r="C401" s="7" t="n">
        <v>30</v>
      </c>
      <c r="D401" s="7" t="n">
        <v>6400</v>
      </c>
      <c r="E401" s="7" t="n">
        <v>1</v>
      </c>
      <c r="F401" s="11" t="n">
        <f t="normal" ca="1">A425</f>
        <v>0</v>
      </c>
    </row>
    <row r="402" spans="1:10">
      <c r="A402" t="s">
        <v>4</v>
      </c>
      <c r="B402" s="4" t="s">
        <v>5</v>
      </c>
      <c r="C402" s="4" t="s">
        <v>16</v>
      </c>
      <c r="D402" s="4" t="s">
        <v>10</v>
      </c>
      <c r="E402" s="4" t="s">
        <v>16</v>
      </c>
      <c r="F402" s="4" t="s">
        <v>25</v>
      </c>
    </row>
    <row r="403" spans="1:10">
      <c r="A403" t="n">
        <v>6101</v>
      </c>
      <c r="B403" s="10" t="n">
        <v>5</v>
      </c>
      <c r="C403" s="7" t="n">
        <v>30</v>
      </c>
      <c r="D403" s="7" t="n">
        <v>10496</v>
      </c>
      <c r="E403" s="7" t="n">
        <v>1</v>
      </c>
      <c r="F403" s="11" t="n">
        <f t="normal" ca="1">A407</f>
        <v>0</v>
      </c>
    </row>
    <row r="404" spans="1:10">
      <c r="A404" t="s">
        <v>4</v>
      </c>
      <c r="B404" s="4" t="s">
        <v>5</v>
      </c>
      <c r="C404" s="4" t="s">
        <v>25</v>
      </c>
    </row>
    <row r="405" spans="1:10">
      <c r="A405" t="n">
        <v>6110</v>
      </c>
      <c r="B405" s="13" t="n">
        <v>3</v>
      </c>
      <c r="C405" s="11" t="n">
        <f t="normal" ca="1">A425</f>
        <v>0</v>
      </c>
    </row>
    <row r="406" spans="1:10">
      <c r="A406" t="s">
        <v>4</v>
      </c>
      <c r="B406" s="4" t="s">
        <v>5</v>
      </c>
      <c r="C406" s="4" t="s">
        <v>16</v>
      </c>
      <c r="D406" s="4" t="s">
        <v>10</v>
      </c>
      <c r="E406" s="4" t="s">
        <v>16</v>
      </c>
      <c r="F406" s="4" t="s">
        <v>10</v>
      </c>
      <c r="G406" s="4" t="s">
        <v>16</v>
      </c>
      <c r="H406" s="4" t="s">
        <v>16</v>
      </c>
      <c r="I406" s="4" t="s">
        <v>16</v>
      </c>
      <c r="J406" s="4" t="s">
        <v>25</v>
      </c>
    </row>
    <row r="407" spans="1:10">
      <c r="A407" t="n">
        <v>6115</v>
      </c>
      <c r="B407" s="10" t="n">
        <v>5</v>
      </c>
      <c r="C407" s="7" t="n">
        <v>30</v>
      </c>
      <c r="D407" s="7" t="n">
        <v>9730</v>
      </c>
      <c r="E407" s="7" t="n">
        <v>30</v>
      </c>
      <c r="F407" s="7" t="n">
        <v>10496</v>
      </c>
      <c r="G407" s="7" t="n">
        <v>8</v>
      </c>
      <c r="H407" s="7" t="n">
        <v>9</v>
      </c>
      <c r="I407" s="7" t="n">
        <v>1</v>
      </c>
      <c r="J407" s="11" t="n">
        <f t="normal" ca="1">A417</f>
        <v>0</v>
      </c>
    </row>
    <row r="408" spans="1:10">
      <c r="A408" t="s">
        <v>4</v>
      </c>
      <c r="B408" s="4" t="s">
        <v>5</v>
      </c>
      <c r="C408" s="4" t="s">
        <v>16</v>
      </c>
      <c r="D408" s="4" t="s">
        <v>6</v>
      </c>
      <c r="E408" s="4" t="s">
        <v>10</v>
      </c>
    </row>
    <row r="409" spans="1:10">
      <c r="A409" t="n">
        <v>6129</v>
      </c>
      <c r="B409" s="23" t="n">
        <v>91</v>
      </c>
      <c r="C409" s="7" t="n">
        <v>0</v>
      </c>
      <c r="D409" s="7" t="s">
        <v>59</v>
      </c>
      <c r="E409" s="7" t="n">
        <v>1</v>
      </c>
    </row>
    <row r="410" spans="1:10">
      <c r="A410" t="s">
        <v>4</v>
      </c>
      <c r="B410" s="4" t="s">
        <v>5</v>
      </c>
      <c r="C410" s="4" t="s">
        <v>16</v>
      </c>
      <c r="D410" s="4" t="s">
        <v>6</v>
      </c>
      <c r="E410" s="4" t="s">
        <v>10</v>
      </c>
    </row>
    <row r="411" spans="1:10">
      <c r="A411" t="n">
        <v>6143</v>
      </c>
      <c r="B411" s="22" t="n">
        <v>94</v>
      </c>
      <c r="C411" s="7" t="n">
        <v>1</v>
      </c>
      <c r="D411" s="7" t="s">
        <v>60</v>
      </c>
      <c r="E411" s="7" t="n">
        <v>16</v>
      </c>
    </row>
    <row r="412" spans="1:10">
      <c r="A412" t="s">
        <v>4</v>
      </c>
      <c r="B412" s="4" t="s">
        <v>5</v>
      </c>
      <c r="C412" s="4" t="s">
        <v>16</v>
      </c>
      <c r="D412" s="4" t="s">
        <v>6</v>
      </c>
      <c r="E412" s="4" t="s">
        <v>10</v>
      </c>
    </row>
    <row r="413" spans="1:10">
      <c r="A413" t="n">
        <v>6154</v>
      </c>
      <c r="B413" s="22" t="n">
        <v>94</v>
      </c>
      <c r="C413" s="7" t="n">
        <v>1</v>
      </c>
      <c r="D413" s="7" t="s">
        <v>60</v>
      </c>
      <c r="E413" s="7" t="n">
        <v>512</v>
      </c>
    </row>
    <row r="414" spans="1:10">
      <c r="A414" t="s">
        <v>4</v>
      </c>
      <c r="B414" s="4" t="s">
        <v>5</v>
      </c>
      <c r="C414" s="4" t="s">
        <v>25</v>
      </c>
    </row>
    <row r="415" spans="1:10">
      <c r="A415" t="n">
        <v>6165</v>
      </c>
      <c r="B415" s="13" t="n">
        <v>3</v>
      </c>
      <c r="C415" s="11" t="n">
        <f t="normal" ca="1">A425</f>
        <v>0</v>
      </c>
    </row>
    <row r="416" spans="1:10">
      <c r="A416" t="s">
        <v>4</v>
      </c>
      <c r="B416" s="4" t="s">
        <v>5</v>
      </c>
      <c r="C416" s="4" t="s">
        <v>16</v>
      </c>
      <c r="D416" s="4" t="s">
        <v>10</v>
      </c>
      <c r="E416" s="4" t="s">
        <v>16</v>
      </c>
      <c r="F416" s="4" t="s">
        <v>10</v>
      </c>
      <c r="G416" s="4" t="s">
        <v>16</v>
      </c>
      <c r="H416" s="4" t="s">
        <v>16</v>
      </c>
      <c r="I416" s="4" t="s">
        <v>16</v>
      </c>
      <c r="J416" s="4" t="s">
        <v>25</v>
      </c>
    </row>
    <row r="417" spans="1:10">
      <c r="A417" t="n">
        <v>6170</v>
      </c>
      <c r="B417" s="10" t="n">
        <v>5</v>
      </c>
      <c r="C417" s="7" t="n">
        <v>30</v>
      </c>
      <c r="D417" s="7" t="n">
        <v>9728</v>
      </c>
      <c r="E417" s="7" t="n">
        <v>30</v>
      </c>
      <c r="F417" s="7" t="n">
        <v>10293</v>
      </c>
      <c r="G417" s="7" t="n">
        <v>8</v>
      </c>
      <c r="H417" s="7" t="n">
        <v>9</v>
      </c>
      <c r="I417" s="7" t="n">
        <v>1</v>
      </c>
      <c r="J417" s="11" t="n">
        <f t="normal" ca="1">A425</f>
        <v>0</v>
      </c>
    </row>
    <row r="418" spans="1:10">
      <c r="A418" t="s">
        <v>4</v>
      </c>
      <c r="B418" s="4" t="s">
        <v>5</v>
      </c>
      <c r="C418" s="4" t="s">
        <v>16</v>
      </c>
      <c r="D418" s="4" t="s">
        <v>6</v>
      </c>
      <c r="E418" s="4" t="s">
        <v>10</v>
      </c>
    </row>
    <row r="419" spans="1:10">
      <c r="A419" t="n">
        <v>6184</v>
      </c>
      <c r="B419" s="23" t="n">
        <v>91</v>
      </c>
      <c r="C419" s="7" t="n">
        <v>0</v>
      </c>
      <c r="D419" s="7" t="s">
        <v>59</v>
      </c>
      <c r="E419" s="7" t="n">
        <v>1</v>
      </c>
    </row>
    <row r="420" spans="1:10">
      <c r="A420" t="s">
        <v>4</v>
      </c>
      <c r="B420" s="4" t="s">
        <v>5</v>
      </c>
      <c r="C420" s="4" t="s">
        <v>16</v>
      </c>
      <c r="D420" s="4" t="s">
        <v>6</v>
      </c>
      <c r="E420" s="4" t="s">
        <v>10</v>
      </c>
    </row>
    <row r="421" spans="1:10">
      <c r="A421" t="n">
        <v>6198</v>
      </c>
      <c r="B421" s="22" t="n">
        <v>94</v>
      </c>
      <c r="C421" s="7" t="n">
        <v>1</v>
      </c>
      <c r="D421" s="7" t="s">
        <v>60</v>
      </c>
      <c r="E421" s="7" t="n">
        <v>16</v>
      </c>
    </row>
    <row r="422" spans="1:10">
      <c r="A422" t="s">
        <v>4</v>
      </c>
      <c r="B422" s="4" t="s">
        <v>5</v>
      </c>
      <c r="C422" s="4" t="s">
        <v>16</v>
      </c>
      <c r="D422" s="4" t="s">
        <v>6</v>
      </c>
      <c r="E422" s="4" t="s">
        <v>10</v>
      </c>
    </row>
    <row r="423" spans="1:10">
      <c r="A423" t="n">
        <v>6209</v>
      </c>
      <c r="B423" s="22" t="n">
        <v>94</v>
      </c>
      <c r="C423" s="7" t="n">
        <v>1</v>
      </c>
      <c r="D423" s="7" t="s">
        <v>60</v>
      </c>
      <c r="E423" s="7" t="n">
        <v>512</v>
      </c>
    </row>
    <row r="424" spans="1:10">
      <c r="A424" t="s">
        <v>4</v>
      </c>
      <c r="B424" s="4" t="s">
        <v>5</v>
      </c>
      <c r="C424" s="4" t="s">
        <v>16</v>
      </c>
      <c r="D424" s="4" t="s">
        <v>6</v>
      </c>
      <c r="E424" s="4" t="s">
        <v>10</v>
      </c>
    </row>
    <row r="425" spans="1:10">
      <c r="A425" t="n">
        <v>6220</v>
      </c>
      <c r="B425" s="23" t="n">
        <v>91</v>
      </c>
      <c r="C425" s="7" t="n">
        <v>1</v>
      </c>
      <c r="D425" s="7" t="s">
        <v>61</v>
      </c>
      <c r="E425" s="7" t="n">
        <v>1</v>
      </c>
    </row>
    <row r="426" spans="1:10">
      <c r="A426" t="s">
        <v>4</v>
      </c>
      <c r="B426" s="4" t="s">
        <v>5</v>
      </c>
      <c r="C426" s="4" t="s">
        <v>16</v>
      </c>
      <c r="D426" s="4" t="s">
        <v>6</v>
      </c>
      <c r="E426" s="4" t="s">
        <v>10</v>
      </c>
    </row>
    <row r="427" spans="1:10">
      <c r="A427" t="n">
        <v>6237</v>
      </c>
      <c r="B427" s="22" t="n">
        <v>94</v>
      </c>
      <c r="C427" s="7" t="n">
        <v>1</v>
      </c>
      <c r="D427" s="7" t="s">
        <v>62</v>
      </c>
      <c r="E427" s="7" t="n">
        <v>1</v>
      </c>
    </row>
    <row r="428" spans="1:10">
      <c r="A428" t="s">
        <v>4</v>
      </c>
      <c r="B428" s="4" t="s">
        <v>5</v>
      </c>
      <c r="C428" s="4" t="s">
        <v>16</v>
      </c>
      <c r="D428" s="4" t="s">
        <v>6</v>
      </c>
      <c r="E428" s="4" t="s">
        <v>10</v>
      </c>
    </row>
    <row r="429" spans="1:10">
      <c r="A429" t="n">
        <v>6252</v>
      </c>
      <c r="B429" s="22" t="n">
        <v>94</v>
      </c>
      <c r="C429" s="7" t="n">
        <v>1</v>
      </c>
      <c r="D429" s="7" t="s">
        <v>62</v>
      </c>
      <c r="E429" s="7" t="n">
        <v>2</v>
      </c>
    </row>
    <row r="430" spans="1:10">
      <c r="A430" t="s">
        <v>4</v>
      </c>
      <c r="B430" s="4" t="s">
        <v>5</v>
      </c>
      <c r="C430" s="4" t="s">
        <v>16</v>
      </c>
      <c r="D430" s="4" t="s">
        <v>6</v>
      </c>
      <c r="E430" s="4" t="s">
        <v>10</v>
      </c>
    </row>
    <row r="431" spans="1:10">
      <c r="A431" t="n">
        <v>6267</v>
      </c>
      <c r="B431" s="22" t="n">
        <v>94</v>
      </c>
      <c r="C431" s="7" t="n">
        <v>0</v>
      </c>
      <c r="D431" s="7" t="s">
        <v>62</v>
      </c>
      <c r="E431" s="7" t="n">
        <v>4</v>
      </c>
    </row>
    <row r="432" spans="1:10">
      <c r="A432" t="s">
        <v>4</v>
      </c>
      <c r="B432" s="4" t="s">
        <v>5</v>
      </c>
      <c r="C432" s="4" t="s">
        <v>16</v>
      </c>
      <c r="D432" s="4" t="s">
        <v>10</v>
      </c>
      <c r="E432" s="4" t="s">
        <v>16</v>
      </c>
      <c r="F432" s="4" t="s">
        <v>25</v>
      </c>
    </row>
    <row r="433" spans="1:10">
      <c r="A433" t="n">
        <v>6282</v>
      </c>
      <c r="B433" s="10" t="n">
        <v>5</v>
      </c>
      <c r="C433" s="7" t="n">
        <v>30</v>
      </c>
      <c r="D433" s="7" t="n">
        <v>10496</v>
      </c>
      <c r="E433" s="7" t="n">
        <v>1</v>
      </c>
      <c r="F433" s="11" t="n">
        <f t="normal" ca="1">A449</f>
        <v>0</v>
      </c>
    </row>
    <row r="434" spans="1:10">
      <c r="A434" t="s">
        <v>4</v>
      </c>
      <c r="B434" s="4" t="s">
        <v>5</v>
      </c>
      <c r="C434" s="4" t="s">
        <v>16</v>
      </c>
      <c r="D434" s="4" t="s">
        <v>6</v>
      </c>
      <c r="E434" s="4" t="s">
        <v>10</v>
      </c>
    </row>
    <row r="435" spans="1:10">
      <c r="A435" t="n">
        <v>6291</v>
      </c>
      <c r="B435" s="23" t="n">
        <v>91</v>
      </c>
      <c r="C435" s="7" t="n">
        <v>0</v>
      </c>
      <c r="D435" s="7" t="s">
        <v>61</v>
      </c>
      <c r="E435" s="7" t="n">
        <v>1</v>
      </c>
    </row>
    <row r="436" spans="1:10">
      <c r="A436" t="s">
        <v>4</v>
      </c>
      <c r="B436" s="4" t="s">
        <v>5</v>
      </c>
      <c r="C436" s="4" t="s">
        <v>16</v>
      </c>
      <c r="D436" s="4" t="s">
        <v>6</v>
      </c>
      <c r="E436" s="4" t="s">
        <v>10</v>
      </c>
    </row>
    <row r="437" spans="1:10">
      <c r="A437" t="n">
        <v>6308</v>
      </c>
      <c r="B437" s="22" t="n">
        <v>94</v>
      </c>
      <c r="C437" s="7" t="n">
        <v>0</v>
      </c>
      <c r="D437" s="7" t="s">
        <v>62</v>
      </c>
      <c r="E437" s="7" t="n">
        <v>1</v>
      </c>
    </row>
    <row r="438" spans="1:10">
      <c r="A438" t="s">
        <v>4</v>
      </c>
      <c r="B438" s="4" t="s">
        <v>5</v>
      </c>
      <c r="C438" s="4" t="s">
        <v>16</v>
      </c>
      <c r="D438" s="4" t="s">
        <v>6</v>
      </c>
      <c r="E438" s="4" t="s">
        <v>10</v>
      </c>
    </row>
    <row r="439" spans="1:10">
      <c r="A439" t="n">
        <v>6323</v>
      </c>
      <c r="B439" s="22" t="n">
        <v>94</v>
      </c>
      <c r="C439" s="7" t="n">
        <v>0</v>
      </c>
      <c r="D439" s="7" t="s">
        <v>62</v>
      </c>
      <c r="E439" s="7" t="n">
        <v>2</v>
      </c>
    </row>
    <row r="440" spans="1:10">
      <c r="A440" t="s">
        <v>4</v>
      </c>
      <c r="B440" s="4" t="s">
        <v>5</v>
      </c>
      <c r="C440" s="4" t="s">
        <v>16</v>
      </c>
      <c r="D440" s="4" t="s">
        <v>6</v>
      </c>
      <c r="E440" s="4" t="s">
        <v>10</v>
      </c>
    </row>
    <row r="441" spans="1:10">
      <c r="A441" t="n">
        <v>6338</v>
      </c>
      <c r="B441" s="22" t="n">
        <v>94</v>
      </c>
      <c r="C441" s="7" t="n">
        <v>1</v>
      </c>
      <c r="D441" s="7" t="s">
        <v>62</v>
      </c>
      <c r="E441" s="7" t="n">
        <v>4</v>
      </c>
    </row>
    <row r="442" spans="1:10">
      <c r="A442" t="s">
        <v>4</v>
      </c>
      <c r="B442" s="4" t="s">
        <v>5</v>
      </c>
      <c r="C442" s="4" t="s">
        <v>16</v>
      </c>
      <c r="D442" s="4" t="s">
        <v>6</v>
      </c>
    </row>
    <row r="443" spans="1:10">
      <c r="A443" t="n">
        <v>6353</v>
      </c>
      <c r="B443" s="22" t="n">
        <v>94</v>
      </c>
      <c r="C443" s="7" t="n">
        <v>5</v>
      </c>
      <c r="D443" s="7" t="s">
        <v>62</v>
      </c>
    </row>
    <row r="444" spans="1:10">
      <c r="A444" t="s">
        <v>4</v>
      </c>
      <c r="B444" s="4" t="s">
        <v>5</v>
      </c>
      <c r="C444" s="4" t="s">
        <v>6</v>
      </c>
      <c r="D444" s="4" t="s">
        <v>6</v>
      </c>
    </row>
    <row r="445" spans="1:10">
      <c r="A445" t="n">
        <v>6366</v>
      </c>
      <c r="B445" s="24" t="n">
        <v>70</v>
      </c>
      <c r="C445" s="7" t="s">
        <v>62</v>
      </c>
      <c r="D445" s="7" t="s">
        <v>63</v>
      </c>
    </row>
    <row r="446" spans="1:10">
      <c r="A446" t="s">
        <v>4</v>
      </c>
      <c r="B446" s="4" t="s">
        <v>5</v>
      </c>
      <c r="C446" s="4" t="s">
        <v>25</v>
      </c>
    </row>
    <row r="447" spans="1:10">
      <c r="A447" t="n">
        <v>6384</v>
      </c>
      <c r="B447" s="13" t="n">
        <v>3</v>
      </c>
      <c r="C447" s="11" t="n">
        <f t="normal" ca="1">A463</f>
        <v>0</v>
      </c>
    </row>
    <row r="448" spans="1:10">
      <c r="A448" t="s">
        <v>4</v>
      </c>
      <c r="B448" s="4" t="s">
        <v>5</v>
      </c>
      <c r="C448" s="4" t="s">
        <v>16</v>
      </c>
      <c r="D448" s="4" t="s">
        <v>10</v>
      </c>
      <c r="E448" s="4" t="s">
        <v>16</v>
      </c>
      <c r="F448" s="4" t="s">
        <v>25</v>
      </c>
    </row>
    <row r="449" spans="1:6">
      <c r="A449" t="n">
        <v>6389</v>
      </c>
      <c r="B449" s="10" t="n">
        <v>5</v>
      </c>
      <c r="C449" s="7" t="n">
        <v>30</v>
      </c>
      <c r="D449" s="7" t="n">
        <v>9728</v>
      </c>
      <c r="E449" s="7" t="n">
        <v>1</v>
      </c>
      <c r="F449" s="11" t="n">
        <f t="normal" ca="1">A463</f>
        <v>0</v>
      </c>
    </row>
    <row r="450" spans="1:6">
      <c r="A450" t="s">
        <v>4</v>
      </c>
      <c r="B450" s="4" t="s">
        <v>5</v>
      </c>
      <c r="C450" s="4" t="s">
        <v>16</v>
      </c>
      <c r="D450" s="4" t="s">
        <v>6</v>
      </c>
      <c r="E450" s="4" t="s">
        <v>10</v>
      </c>
    </row>
    <row r="451" spans="1:6">
      <c r="A451" t="n">
        <v>6398</v>
      </c>
      <c r="B451" s="23" t="n">
        <v>91</v>
      </c>
      <c r="C451" s="7" t="n">
        <v>0</v>
      </c>
      <c r="D451" s="7" t="s">
        <v>61</v>
      </c>
      <c r="E451" s="7" t="n">
        <v>1</v>
      </c>
    </row>
    <row r="452" spans="1:6">
      <c r="A452" t="s">
        <v>4</v>
      </c>
      <c r="B452" s="4" t="s">
        <v>5</v>
      </c>
      <c r="C452" s="4" t="s">
        <v>16</v>
      </c>
      <c r="D452" s="4" t="s">
        <v>6</v>
      </c>
      <c r="E452" s="4" t="s">
        <v>10</v>
      </c>
    </row>
    <row r="453" spans="1:6">
      <c r="A453" t="n">
        <v>6415</v>
      </c>
      <c r="B453" s="22" t="n">
        <v>94</v>
      </c>
      <c r="C453" s="7" t="n">
        <v>0</v>
      </c>
      <c r="D453" s="7" t="s">
        <v>62</v>
      </c>
      <c r="E453" s="7" t="n">
        <v>1</v>
      </c>
    </row>
    <row r="454" spans="1:6">
      <c r="A454" t="s">
        <v>4</v>
      </c>
      <c r="B454" s="4" t="s">
        <v>5</v>
      </c>
      <c r="C454" s="4" t="s">
        <v>16</v>
      </c>
      <c r="D454" s="4" t="s">
        <v>6</v>
      </c>
      <c r="E454" s="4" t="s">
        <v>10</v>
      </c>
    </row>
    <row r="455" spans="1:6">
      <c r="A455" t="n">
        <v>6430</v>
      </c>
      <c r="B455" s="22" t="n">
        <v>94</v>
      </c>
      <c r="C455" s="7" t="n">
        <v>0</v>
      </c>
      <c r="D455" s="7" t="s">
        <v>62</v>
      </c>
      <c r="E455" s="7" t="n">
        <v>2</v>
      </c>
    </row>
    <row r="456" spans="1:6">
      <c r="A456" t="s">
        <v>4</v>
      </c>
      <c r="B456" s="4" t="s">
        <v>5</v>
      </c>
      <c r="C456" s="4" t="s">
        <v>16</v>
      </c>
      <c r="D456" s="4" t="s">
        <v>6</v>
      </c>
      <c r="E456" s="4" t="s">
        <v>10</v>
      </c>
    </row>
    <row r="457" spans="1:6">
      <c r="A457" t="n">
        <v>6445</v>
      </c>
      <c r="B457" s="22" t="n">
        <v>94</v>
      </c>
      <c r="C457" s="7" t="n">
        <v>1</v>
      </c>
      <c r="D457" s="7" t="s">
        <v>62</v>
      </c>
      <c r="E457" s="7" t="n">
        <v>4</v>
      </c>
    </row>
    <row r="458" spans="1:6">
      <c r="A458" t="s">
        <v>4</v>
      </c>
      <c r="B458" s="4" t="s">
        <v>5</v>
      </c>
      <c r="C458" s="4" t="s">
        <v>16</v>
      </c>
      <c r="D458" s="4" t="s">
        <v>6</v>
      </c>
    </row>
    <row r="459" spans="1:6">
      <c r="A459" t="n">
        <v>6460</v>
      </c>
      <c r="B459" s="22" t="n">
        <v>94</v>
      </c>
      <c r="C459" s="7" t="n">
        <v>5</v>
      </c>
      <c r="D459" s="7" t="s">
        <v>62</v>
      </c>
    </row>
    <row r="460" spans="1:6">
      <c r="A460" t="s">
        <v>4</v>
      </c>
      <c r="B460" s="4" t="s">
        <v>5</v>
      </c>
      <c r="C460" s="4" t="s">
        <v>6</v>
      </c>
      <c r="D460" s="4" t="s">
        <v>6</v>
      </c>
    </row>
    <row r="461" spans="1:6">
      <c r="A461" t="n">
        <v>6473</v>
      </c>
      <c r="B461" s="24" t="n">
        <v>70</v>
      </c>
      <c r="C461" s="7" t="s">
        <v>62</v>
      </c>
      <c r="D461" s="7" t="s">
        <v>64</v>
      </c>
    </row>
    <row r="462" spans="1:6">
      <c r="A462" t="s">
        <v>4</v>
      </c>
      <c r="B462" s="4" t="s">
        <v>5</v>
      </c>
      <c r="C462" s="4" t="s">
        <v>16</v>
      </c>
      <c r="D462" s="4" t="s">
        <v>16</v>
      </c>
      <c r="E462" s="4" t="s">
        <v>16</v>
      </c>
      <c r="F462" s="4" t="s">
        <v>9</v>
      </c>
      <c r="G462" s="4" t="s">
        <v>16</v>
      </c>
      <c r="H462" s="4" t="s">
        <v>16</v>
      </c>
      <c r="I462" s="4" t="s">
        <v>25</v>
      </c>
    </row>
    <row r="463" spans="1:6">
      <c r="A463" t="n">
        <v>6491</v>
      </c>
      <c r="B463" s="10" t="n">
        <v>5</v>
      </c>
      <c r="C463" s="7" t="n">
        <v>35</v>
      </c>
      <c r="D463" s="7" t="n">
        <v>3</v>
      </c>
      <c r="E463" s="7" t="n">
        <v>0</v>
      </c>
      <c r="F463" s="7" t="n">
        <v>0</v>
      </c>
      <c r="G463" s="7" t="n">
        <v>2</v>
      </c>
      <c r="H463" s="7" t="n">
        <v>1</v>
      </c>
      <c r="I463" s="11" t="n">
        <f t="normal" ca="1">A467</f>
        <v>0</v>
      </c>
    </row>
    <row r="464" spans="1:6">
      <c r="A464" t="s">
        <v>4</v>
      </c>
      <c r="B464" s="4" t="s">
        <v>5</v>
      </c>
      <c r="C464" s="4" t="s">
        <v>25</v>
      </c>
    </row>
    <row r="465" spans="1:9">
      <c r="A465" t="n">
        <v>6505</v>
      </c>
      <c r="B465" s="13" t="n">
        <v>3</v>
      </c>
      <c r="C465" s="11" t="n">
        <f t="normal" ca="1">A489</f>
        <v>0</v>
      </c>
    </row>
    <row r="466" spans="1:9">
      <c r="A466" t="s">
        <v>4</v>
      </c>
      <c r="B466" s="4" t="s">
        <v>5</v>
      </c>
      <c r="C466" s="4" t="s">
        <v>16</v>
      </c>
      <c r="D466" s="4" t="s">
        <v>16</v>
      </c>
      <c r="E466" s="4" t="s">
        <v>16</v>
      </c>
      <c r="F466" s="4" t="s">
        <v>9</v>
      </c>
      <c r="G466" s="4" t="s">
        <v>16</v>
      </c>
      <c r="H466" s="4" t="s">
        <v>16</v>
      </c>
      <c r="I466" s="4" t="s">
        <v>25</v>
      </c>
    </row>
    <row r="467" spans="1:9">
      <c r="A467" t="n">
        <v>6510</v>
      </c>
      <c r="B467" s="10" t="n">
        <v>5</v>
      </c>
      <c r="C467" s="7" t="n">
        <v>35</v>
      </c>
      <c r="D467" s="7" t="n">
        <v>3</v>
      </c>
      <c r="E467" s="7" t="n">
        <v>0</v>
      </c>
      <c r="F467" s="7" t="n">
        <v>1</v>
      </c>
      <c r="G467" s="7" t="n">
        <v>2</v>
      </c>
      <c r="H467" s="7" t="n">
        <v>1</v>
      </c>
      <c r="I467" s="11" t="n">
        <f t="normal" ca="1">A471</f>
        <v>0</v>
      </c>
    </row>
    <row r="468" spans="1:9">
      <c r="A468" t="s">
        <v>4</v>
      </c>
      <c r="B468" s="4" t="s">
        <v>5</v>
      </c>
      <c r="C468" s="4" t="s">
        <v>25</v>
      </c>
    </row>
    <row r="469" spans="1:9">
      <c r="A469" t="n">
        <v>6524</v>
      </c>
      <c r="B469" s="13" t="n">
        <v>3</v>
      </c>
      <c r="C469" s="11" t="n">
        <f t="normal" ca="1">A489</f>
        <v>0</v>
      </c>
    </row>
    <row r="470" spans="1:9">
      <c r="A470" t="s">
        <v>4</v>
      </c>
      <c r="B470" s="4" t="s">
        <v>5</v>
      </c>
      <c r="C470" s="4" t="s">
        <v>16</v>
      </c>
      <c r="D470" s="4" t="s">
        <v>16</v>
      </c>
      <c r="E470" s="4" t="s">
        <v>16</v>
      </c>
      <c r="F470" s="4" t="s">
        <v>9</v>
      </c>
      <c r="G470" s="4" t="s">
        <v>16</v>
      </c>
      <c r="H470" s="4" t="s">
        <v>16</v>
      </c>
      <c r="I470" s="4" t="s">
        <v>25</v>
      </c>
    </row>
    <row r="471" spans="1:9">
      <c r="A471" t="n">
        <v>6529</v>
      </c>
      <c r="B471" s="10" t="n">
        <v>5</v>
      </c>
      <c r="C471" s="7" t="n">
        <v>35</v>
      </c>
      <c r="D471" s="7" t="n">
        <v>3</v>
      </c>
      <c r="E471" s="7" t="n">
        <v>0</v>
      </c>
      <c r="F471" s="7" t="n">
        <v>2</v>
      </c>
      <c r="G471" s="7" t="n">
        <v>2</v>
      </c>
      <c r="H471" s="7" t="n">
        <v>1</v>
      </c>
      <c r="I471" s="11" t="n">
        <f t="normal" ca="1">A475</f>
        <v>0</v>
      </c>
    </row>
    <row r="472" spans="1:9">
      <c r="A472" t="s">
        <v>4</v>
      </c>
      <c r="B472" s="4" t="s">
        <v>5</v>
      </c>
      <c r="C472" s="4" t="s">
        <v>25</v>
      </c>
    </row>
    <row r="473" spans="1:9">
      <c r="A473" t="n">
        <v>6543</v>
      </c>
      <c r="B473" s="13" t="n">
        <v>3</v>
      </c>
      <c r="C473" s="11" t="n">
        <f t="normal" ca="1">A489</f>
        <v>0</v>
      </c>
    </row>
    <row r="474" spans="1:9">
      <c r="A474" t="s">
        <v>4</v>
      </c>
      <c r="B474" s="4" t="s">
        <v>5</v>
      </c>
      <c r="C474" s="4" t="s">
        <v>16</v>
      </c>
      <c r="D474" s="4" t="s">
        <v>16</v>
      </c>
      <c r="E474" s="4" t="s">
        <v>16</v>
      </c>
      <c r="F474" s="4" t="s">
        <v>9</v>
      </c>
      <c r="G474" s="4" t="s">
        <v>16</v>
      </c>
      <c r="H474" s="4" t="s">
        <v>16</v>
      </c>
      <c r="I474" s="4" t="s">
        <v>25</v>
      </c>
    </row>
    <row r="475" spans="1:9">
      <c r="A475" t="n">
        <v>6548</v>
      </c>
      <c r="B475" s="10" t="n">
        <v>5</v>
      </c>
      <c r="C475" s="7" t="n">
        <v>35</v>
      </c>
      <c r="D475" s="7" t="n">
        <v>3</v>
      </c>
      <c r="E475" s="7" t="n">
        <v>0</v>
      </c>
      <c r="F475" s="7" t="n">
        <v>3</v>
      </c>
      <c r="G475" s="7" t="n">
        <v>2</v>
      </c>
      <c r="H475" s="7" t="n">
        <v>1</v>
      </c>
      <c r="I475" s="11" t="n">
        <f t="normal" ca="1">A479</f>
        <v>0</v>
      </c>
    </row>
    <row r="476" spans="1:9">
      <c r="A476" t="s">
        <v>4</v>
      </c>
      <c r="B476" s="4" t="s">
        <v>5</v>
      </c>
      <c r="C476" s="4" t="s">
        <v>25</v>
      </c>
    </row>
    <row r="477" spans="1:9">
      <c r="A477" t="n">
        <v>6562</v>
      </c>
      <c r="B477" s="13" t="n">
        <v>3</v>
      </c>
      <c r="C477" s="11" t="n">
        <f t="normal" ca="1">A489</f>
        <v>0</v>
      </c>
    </row>
    <row r="478" spans="1:9">
      <c r="A478" t="s">
        <v>4</v>
      </c>
      <c r="B478" s="4" t="s">
        <v>5</v>
      </c>
      <c r="C478" s="4" t="s">
        <v>16</v>
      </c>
      <c r="D478" s="4" t="s">
        <v>16</v>
      </c>
      <c r="E478" s="4" t="s">
        <v>16</v>
      </c>
      <c r="F478" s="4" t="s">
        <v>9</v>
      </c>
      <c r="G478" s="4" t="s">
        <v>16</v>
      </c>
      <c r="H478" s="4" t="s">
        <v>16</v>
      </c>
      <c r="I478" s="4" t="s">
        <v>25</v>
      </c>
    </row>
    <row r="479" spans="1:9">
      <c r="A479" t="n">
        <v>6567</v>
      </c>
      <c r="B479" s="10" t="n">
        <v>5</v>
      </c>
      <c r="C479" s="7" t="n">
        <v>35</v>
      </c>
      <c r="D479" s="7" t="n">
        <v>3</v>
      </c>
      <c r="E479" s="7" t="n">
        <v>0</v>
      </c>
      <c r="F479" s="7" t="n">
        <v>4</v>
      </c>
      <c r="G479" s="7" t="n">
        <v>2</v>
      </c>
      <c r="H479" s="7" t="n">
        <v>1</v>
      </c>
      <c r="I479" s="11" t="n">
        <f t="normal" ca="1">A483</f>
        <v>0</v>
      </c>
    </row>
    <row r="480" spans="1:9">
      <c r="A480" t="s">
        <v>4</v>
      </c>
      <c r="B480" s="4" t="s">
        <v>5</v>
      </c>
      <c r="C480" s="4" t="s">
        <v>25</v>
      </c>
    </row>
    <row r="481" spans="1:9">
      <c r="A481" t="n">
        <v>6581</v>
      </c>
      <c r="B481" s="13" t="n">
        <v>3</v>
      </c>
      <c r="C481" s="11" t="n">
        <f t="normal" ca="1">A489</f>
        <v>0</v>
      </c>
    </row>
    <row r="482" spans="1:9">
      <c r="A482" t="s">
        <v>4</v>
      </c>
      <c r="B482" s="4" t="s">
        <v>5</v>
      </c>
      <c r="C482" s="4" t="s">
        <v>16</v>
      </c>
      <c r="D482" s="4" t="s">
        <v>16</v>
      </c>
      <c r="E482" s="4" t="s">
        <v>16</v>
      </c>
      <c r="F482" s="4" t="s">
        <v>9</v>
      </c>
      <c r="G482" s="4" t="s">
        <v>16</v>
      </c>
      <c r="H482" s="4" t="s">
        <v>16</v>
      </c>
      <c r="I482" s="4" t="s">
        <v>25</v>
      </c>
    </row>
    <row r="483" spans="1:9">
      <c r="A483" t="n">
        <v>6586</v>
      </c>
      <c r="B483" s="10" t="n">
        <v>5</v>
      </c>
      <c r="C483" s="7" t="n">
        <v>35</v>
      </c>
      <c r="D483" s="7" t="n">
        <v>3</v>
      </c>
      <c r="E483" s="7" t="n">
        <v>0</v>
      </c>
      <c r="F483" s="7" t="n">
        <v>5</v>
      </c>
      <c r="G483" s="7" t="n">
        <v>2</v>
      </c>
      <c r="H483" s="7" t="n">
        <v>1</v>
      </c>
      <c r="I483" s="11" t="n">
        <f t="normal" ca="1">A487</f>
        <v>0</v>
      </c>
    </row>
    <row r="484" spans="1:9">
      <c r="A484" t="s">
        <v>4</v>
      </c>
      <c r="B484" s="4" t="s">
        <v>5</v>
      </c>
      <c r="C484" s="4" t="s">
        <v>25</v>
      </c>
    </row>
    <row r="485" spans="1:9">
      <c r="A485" t="n">
        <v>6600</v>
      </c>
      <c r="B485" s="13" t="n">
        <v>3</v>
      </c>
      <c r="C485" s="11" t="n">
        <f t="normal" ca="1">A489</f>
        <v>0</v>
      </c>
    </row>
    <row r="486" spans="1:9">
      <c r="A486" t="s">
        <v>4</v>
      </c>
      <c r="B486" s="4" t="s">
        <v>5</v>
      </c>
      <c r="C486" s="4" t="s">
        <v>16</v>
      </c>
      <c r="D486" s="4" t="s">
        <v>16</v>
      </c>
      <c r="E486" s="4" t="s">
        <v>16</v>
      </c>
      <c r="F486" s="4" t="s">
        <v>9</v>
      </c>
      <c r="G486" s="4" t="s">
        <v>16</v>
      </c>
      <c r="H486" s="4" t="s">
        <v>16</v>
      </c>
      <c r="I486" s="4" t="s">
        <v>25</v>
      </c>
    </row>
    <row r="487" spans="1:9">
      <c r="A487" t="n">
        <v>6605</v>
      </c>
      <c r="B487" s="10" t="n">
        <v>5</v>
      </c>
      <c r="C487" s="7" t="n">
        <v>35</v>
      </c>
      <c r="D487" s="7" t="n">
        <v>3</v>
      </c>
      <c r="E487" s="7" t="n">
        <v>0</v>
      </c>
      <c r="F487" s="7" t="n">
        <v>6</v>
      </c>
      <c r="G487" s="7" t="n">
        <v>2</v>
      </c>
      <c r="H487" s="7" t="n">
        <v>1</v>
      </c>
      <c r="I487" s="11" t="n">
        <f t="normal" ca="1">A489</f>
        <v>0</v>
      </c>
    </row>
    <row r="488" spans="1:9">
      <c r="A488" t="s">
        <v>4</v>
      </c>
      <c r="B488" s="4" t="s">
        <v>5</v>
      </c>
    </row>
    <row r="489" spans="1:9">
      <c r="A489" t="n">
        <v>6619</v>
      </c>
      <c r="B489" s="5" t="n">
        <v>1</v>
      </c>
    </row>
    <row r="490" spans="1:9" s="3" customFormat="1" customHeight="0">
      <c r="A490" s="3" t="s">
        <v>2</v>
      </c>
      <c r="B490" s="3" t="s">
        <v>65</v>
      </c>
    </row>
    <row r="491" spans="1:9">
      <c r="A491" t="s">
        <v>4</v>
      </c>
      <c r="B491" s="4" t="s">
        <v>5</v>
      </c>
      <c r="C491" s="4" t="s">
        <v>16</v>
      </c>
      <c r="D491" s="4" t="s">
        <v>6</v>
      </c>
    </row>
    <row r="492" spans="1:9">
      <c r="A492" t="n">
        <v>6620</v>
      </c>
      <c r="B492" s="8" t="n">
        <v>2</v>
      </c>
      <c r="C492" s="7" t="n">
        <v>11</v>
      </c>
      <c r="D492" s="7" t="s">
        <v>66</v>
      </c>
    </row>
    <row r="493" spans="1:9">
      <c r="A493" t="s">
        <v>4</v>
      </c>
      <c r="B493" s="4" t="s">
        <v>5</v>
      </c>
      <c r="C493" s="4" t="s">
        <v>16</v>
      </c>
      <c r="D493" s="4" t="s">
        <v>10</v>
      </c>
      <c r="E493" s="4" t="s">
        <v>16</v>
      </c>
      <c r="F493" s="4" t="s">
        <v>25</v>
      </c>
    </row>
    <row r="494" spans="1:9">
      <c r="A494" t="n">
        <v>6632</v>
      </c>
      <c r="B494" s="10" t="n">
        <v>5</v>
      </c>
      <c r="C494" s="7" t="n">
        <v>30</v>
      </c>
      <c r="D494" s="7" t="n">
        <v>6527</v>
      </c>
      <c r="E494" s="7" t="n">
        <v>1</v>
      </c>
      <c r="F494" s="11" t="n">
        <f t="normal" ca="1">A502</f>
        <v>0</v>
      </c>
    </row>
    <row r="495" spans="1:9">
      <c r="A495" t="s">
        <v>4</v>
      </c>
      <c r="B495" s="4" t="s">
        <v>5</v>
      </c>
      <c r="C495" s="4" t="s">
        <v>10</v>
      </c>
    </row>
    <row r="496" spans="1:9">
      <c r="A496" t="n">
        <v>6641</v>
      </c>
      <c r="B496" s="19" t="n">
        <v>13</v>
      </c>
      <c r="C496" s="7" t="n">
        <v>6527</v>
      </c>
    </row>
    <row r="497" spans="1:9">
      <c r="A497" t="s">
        <v>4</v>
      </c>
      <c r="B497" s="4" t="s">
        <v>5</v>
      </c>
      <c r="C497" s="4" t="s">
        <v>10</v>
      </c>
      <c r="D497" s="4" t="s">
        <v>16</v>
      </c>
      <c r="E497" s="4" t="s">
        <v>16</v>
      </c>
      <c r="F497" s="4" t="s">
        <v>6</v>
      </c>
    </row>
    <row r="498" spans="1:9">
      <c r="A498" t="n">
        <v>6644</v>
      </c>
      <c r="B498" s="25" t="n">
        <v>20</v>
      </c>
      <c r="C498" s="7" t="n">
        <v>65533</v>
      </c>
      <c r="D498" s="7" t="n">
        <v>0</v>
      </c>
      <c r="E498" s="7" t="n">
        <v>11</v>
      </c>
      <c r="F498" s="7" t="s">
        <v>67</v>
      </c>
    </row>
    <row r="499" spans="1:9">
      <c r="A499" t="s">
        <v>4</v>
      </c>
      <c r="B499" s="4" t="s">
        <v>5</v>
      </c>
      <c r="C499" s="4" t="s">
        <v>25</v>
      </c>
    </row>
    <row r="500" spans="1:9">
      <c r="A500" t="n">
        <v>6674</v>
      </c>
      <c r="B500" s="13" t="n">
        <v>3</v>
      </c>
      <c r="C500" s="11" t="n">
        <f t="normal" ca="1">A504</f>
        <v>0</v>
      </c>
    </row>
    <row r="501" spans="1:9">
      <c r="A501" t="s">
        <v>4</v>
      </c>
      <c r="B501" s="4" t="s">
        <v>5</v>
      </c>
      <c r="C501" s="4" t="s">
        <v>16</v>
      </c>
      <c r="D501" s="4" t="s">
        <v>16</v>
      </c>
    </row>
    <row r="502" spans="1:9">
      <c r="A502" t="n">
        <v>6679</v>
      </c>
      <c r="B502" s="9" t="n">
        <v>162</v>
      </c>
      <c r="C502" s="7" t="n">
        <v>0</v>
      </c>
      <c r="D502" s="7" t="n">
        <v>1</v>
      </c>
    </row>
    <row r="503" spans="1:9">
      <c r="A503" t="s">
        <v>4</v>
      </c>
      <c r="B503" s="4" t="s">
        <v>5</v>
      </c>
    </row>
    <row r="504" spans="1:9">
      <c r="A504" t="n">
        <v>6682</v>
      </c>
      <c r="B504" s="5" t="n">
        <v>1</v>
      </c>
    </row>
    <row r="505" spans="1:9" s="3" customFormat="1" customHeight="0">
      <c r="A505" s="3" t="s">
        <v>2</v>
      </c>
      <c r="B505" s="3" t="s">
        <v>68</v>
      </c>
    </row>
    <row r="506" spans="1:9">
      <c r="A506" t="s">
        <v>4</v>
      </c>
      <c r="B506" s="4" t="s">
        <v>5</v>
      </c>
      <c r="C506" s="4" t="s">
        <v>16</v>
      </c>
      <c r="D506" s="4" t="s">
        <v>10</v>
      </c>
    </row>
    <row r="507" spans="1:9">
      <c r="A507" t="n">
        <v>6684</v>
      </c>
      <c r="B507" s="26" t="n">
        <v>22</v>
      </c>
      <c r="C507" s="7" t="n">
        <v>20</v>
      </c>
      <c r="D507" s="7" t="n">
        <v>0</v>
      </c>
    </row>
    <row r="508" spans="1:9">
      <c r="A508" t="s">
        <v>4</v>
      </c>
      <c r="B508" s="4" t="s">
        <v>5</v>
      </c>
      <c r="C508" s="4" t="s">
        <v>16</v>
      </c>
      <c r="D508" s="4" t="s">
        <v>10</v>
      </c>
      <c r="E508" s="4" t="s">
        <v>30</v>
      </c>
      <c r="F508" s="4" t="s">
        <v>10</v>
      </c>
      <c r="G508" s="4" t="s">
        <v>9</v>
      </c>
      <c r="H508" s="4" t="s">
        <v>9</v>
      </c>
      <c r="I508" s="4" t="s">
        <v>10</v>
      </c>
      <c r="J508" s="4" t="s">
        <v>10</v>
      </c>
      <c r="K508" s="4" t="s">
        <v>9</v>
      </c>
      <c r="L508" s="4" t="s">
        <v>9</v>
      </c>
      <c r="M508" s="4" t="s">
        <v>9</v>
      </c>
      <c r="N508" s="4" t="s">
        <v>9</v>
      </c>
      <c r="O508" s="4" t="s">
        <v>6</v>
      </c>
    </row>
    <row r="509" spans="1:9">
      <c r="A509" t="n">
        <v>6688</v>
      </c>
      <c r="B509" s="18" t="n">
        <v>50</v>
      </c>
      <c r="C509" s="7" t="n">
        <v>0</v>
      </c>
      <c r="D509" s="7" t="n">
        <v>2006</v>
      </c>
      <c r="E509" s="7" t="n">
        <v>1</v>
      </c>
      <c r="F509" s="7" t="n">
        <v>0</v>
      </c>
      <c r="G509" s="7" t="n">
        <v>0</v>
      </c>
      <c r="H509" s="7" t="n">
        <v>0</v>
      </c>
      <c r="I509" s="7" t="n">
        <v>0</v>
      </c>
      <c r="J509" s="7" t="n">
        <v>65533</v>
      </c>
      <c r="K509" s="7" t="n">
        <v>0</v>
      </c>
      <c r="L509" s="7" t="n">
        <v>0</v>
      </c>
      <c r="M509" s="7" t="n">
        <v>0</v>
      </c>
      <c r="N509" s="7" t="n">
        <v>0</v>
      </c>
      <c r="O509" s="7" t="s">
        <v>15</v>
      </c>
    </row>
    <row r="510" spans="1:9">
      <c r="A510" t="s">
        <v>4</v>
      </c>
      <c r="B510" s="4" t="s">
        <v>5</v>
      </c>
      <c r="C510" s="4" t="s">
        <v>16</v>
      </c>
      <c r="D510" s="4" t="s">
        <v>10</v>
      </c>
      <c r="E510" s="4" t="s">
        <v>10</v>
      </c>
      <c r="F510" s="4" t="s">
        <v>10</v>
      </c>
      <c r="G510" s="4" t="s">
        <v>10</v>
      </c>
      <c r="H510" s="4" t="s">
        <v>16</v>
      </c>
    </row>
    <row r="511" spans="1:9">
      <c r="A511" t="n">
        <v>6727</v>
      </c>
      <c r="B511" s="27" t="n">
        <v>25</v>
      </c>
      <c r="C511" s="7" t="n">
        <v>5</v>
      </c>
      <c r="D511" s="7" t="n">
        <v>65535</v>
      </c>
      <c r="E511" s="7" t="n">
        <v>500</v>
      </c>
      <c r="F511" s="7" t="n">
        <v>800</v>
      </c>
      <c r="G511" s="7" t="n">
        <v>140</v>
      </c>
      <c r="H511" s="7" t="n">
        <v>0</v>
      </c>
    </row>
    <row r="512" spans="1:9">
      <c r="A512" t="s">
        <v>4</v>
      </c>
      <c r="B512" s="4" t="s">
        <v>5</v>
      </c>
      <c r="C512" s="4" t="s">
        <v>10</v>
      </c>
      <c r="D512" s="4" t="s">
        <v>16</v>
      </c>
      <c r="E512" s="4" t="s">
        <v>69</v>
      </c>
      <c r="F512" s="4" t="s">
        <v>16</v>
      </c>
      <c r="G512" s="4" t="s">
        <v>16</v>
      </c>
    </row>
    <row r="513" spans="1:15">
      <c r="A513" t="n">
        <v>6738</v>
      </c>
      <c r="B513" s="28" t="n">
        <v>24</v>
      </c>
      <c r="C513" s="7" t="n">
        <v>65533</v>
      </c>
      <c r="D513" s="7" t="n">
        <v>11</v>
      </c>
      <c r="E513" s="7" t="s">
        <v>70</v>
      </c>
      <c r="F513" s="7" t="n">
        <v>2</v>
      </c>
      <c r="G513" s="7" t="n">
        <v>0</v>
      </c>
    </row>
    <row r="514" spans="1:15">
      <c r="A514" t="s">
        <v>4</v>
      </c>
      <c r="B514" s="4" t="s">
        <v>5</v>
      </c>
    </row>
    <row r="515" spans="1:15">
      <c r="A515" t="n">
        <v>6776</v>
      </c>
      <c r="B515" s="29" t="n">
        <v>28</v>
      </c>
    </row>
    <row r="516" spans="1:15">
      <c r="A516" t="s">
        <v>4</v>
      </c>
      <c r="B516" s="4" t="s">
        <v>5</v>
      </c>
      <c r="C516" s="4" t="s">
        <v>16</v>
      </c>
    </row>
    <row r="517" spans="1:15">
      <c r="A517" t="n">
        <v>6777</v>
      </c>
      <c r="B517" s="30" t="n">
        <v>27</v>
      </c>
      <c r="C517" s="7" t="n">
        <v>0</v>
      </c>
    </row>
    <row r="518" spans="1:15">
      <c r="A518" t="s">
        <v>4</v>
      </c>
      <c r="B518" s="4" t="s">
        <v>5</v>
      </c>
      <c r="C518" s="4" t="s">
        <v>16</v>
      </c>
    </row>
    <row r="519" spans="1:15">
      <c r="A519" t="n">
        <v>6779</v>
      </c>
      <c r="B519" s="30" t="n">
        <v>27</v>
      </c>
      <c r="C519" s="7" t="n">
        <v>1</v>
      </c>
    </row>
    <row r="520" spans="1:15">
      <c r="A520" t="s">
        <v>4</v>
      </c>
      <c r="B520" s="4" t="s">
        <v>5</v>
      </c>
      <c r="C520" s="4" t="s">
        <v>16</v>
      </c>
      <c r="D520" s="4" t="s">
        <v>10</v>
      </c>
      <c r="E520" s="4" t="s">
        <v>10</v>
      </c>
      <c r="F520" s="4" t="s">
        <v>10</v>
      </c>
      <c r="G520" s="4" t="s">
        <v>10</v>
      </c>
      <c r="H520" s="4" t="s">
        <v>16</v>
      </c>
    </row>
    <row r="521" spans="1:15">
      <c r="A521" t="n">
        <v>6781</v>
      </c>
      <c r="B521" s="27" t="n">
        <v>25</v>
      </c>
      <c r="C521" s="7" t="n">
        <v>5</v>
      </c>
      <c r="D521" s="7" t="n">
        <v>65535</v>
      </c>
      <c r="E521" s="7" t="n">
        <v>65535</v>
      </c>
      <c r="F521" s="7" t="n">
        <v>65535</v>
      </c>
      <c r="G521" s="7" t="n">
        <v>65535</v>
      </c>
      <c r="H521" s="7" t="n">
        <v>0</v>
      </c>
    </row>
    <row r="522" spans="1:15">
      <c r="A522" t="s">
        <v>4</v>
      </c>
      <c r="B522" s="4" t="s">
        <v>5</v>
      </c>
      <c r="C522" s="4" t="s">
        <v>16</v>
      </c>
      <c r="D522" s="4" t="s">
        <v>6</v>
      </c>
    </row>
    <row r="523" spans="1:15">
      <c r="A523" t="n">
        <v>6792</v>
      </c>
      <c r="B523" s="8" t="n">
        <v>2</v>
      </c>
      <c r="C523" s="7" t="n">
        <v>10</v>
      </c>
      <c r="D523" s="7" t="s">
        <v>71</v>
      </c>
    </row>
    <row r="524" spans="1:15">
      <c r="A524" t="s">
        <v>4</v>
      </c>
      <c r="B524" s="4" t="s">
        <v>5</v>
      </c>
      <c r="C524" s="4" t="s">
        <v>10</v>
      </c>
    </row>
    <row r="525" spans="1:15">
      <c r="A525" t="n">
        <v>6815</v>
      </c>
      <c r="B525" s="31" t="n">
        <v>16</v>
      </c>
      <c r="C525" s="7" t="n">
        <v>0</v>
      </c>
    </row>
    <row r="526" spans="1:15">
      <c r="A526" t="s">
        <v>4</v>
      </c>
      <c r="B526" s="4" t="s">
        <v>5</v>
      </c>
      <c r="C526" s="4" t="s">
        <v>16</v>
      </c>
      <c r="D526" s="4" t="s">
        <v>6</v>
      </c>
    </row>
    <row r="527" spans="1:15">
      <c r="A527" t="n">
        <v>6818</v>
      </c>
      <c r="B527" s="8" t="n">
        <v>2</v>
      </c>
      <c r="C527" s="7" t="n">
        <v>10</v>
      </c>
      <c r="D527" s="7" t="s">
        <v>72</v>
      </c>
    </row>
    <row r="528" spans="1:15">
      <c r="A528" t="s">
        <v>4</v>
      </c>
      <c r="B528" s="4" t="s">
        <v>5</v>
      </c>
      <c r="C528" s="4" t="s">
        <v>10</v>
      </c>
    </row>
    <row r="529" spans="1:8">
      <c r="A529" t="n">
        <v>6836</v>
      </c>
      <c r="B529" s="31" t="n">
        <v>16</v>
      </c>
      <c r="C529" s="7" t="n">
        <v>0</v>
      </c>
    </row>
    <row r="530" spans="1:8">
      <c r="A530" t="s">
        <v>4</v>
      </c>
      <c r="B530" s="4" t="s">
        <v>5</v>
      </c>
      <c r="C530" s="4" t="s">
        <v>16</v>
      </c>
      <c r="D530" s="4" t="s">
        <v>6</v>
      </c>
    </row>
    <row r="531" spans="1:8">
      <c r="A531" t="n">
        <v>6839</v>
      </c>
      <c r="B531" s="8" t="n">
        <v>2</v>
      </c>
      <c r="C531" s="7" t="n">
        <v>10</v>
      </c>
      <c r="D531" s="7" t="s">
        <v>73</v>
      </c>
    </row>
    <row r="532" spans="1:8">
      <c r="A532" t="s">
        <v>4</v>
      </c>
      <c r="B532" s="4" t="s">
        <v>5</v>
      </c>
      <c r="C532" s="4" t="s">
        <v>10</v>
      </c>
    </row>
    <row r="533" spans="1:8">
      <c r="A533" t="n">
        <v>6858</v>
      </c>
      <c r="B533" s="31" t="n">
        <v>16</v>
      </c>
      <c r="C533" s="7" t="n">
        <v>0</v>
      </c>
    </row>
    <row r="534" spans="1:8">
      <c r="A534" t="s">
        <v>4</v>
      </c>
      <c r="B534" s="4" t="s">
        <v>5</v>
      </c>
      <c r="C534" s="4" t="s">
        <v>16</v>
      </c>
    </row>
    <row r="535" spans="1:8">
      <c r="A535" t="n">
        <v>6861</v>
      </c>
      <c r="B535" s="32" t="n">
        <v>23</v>
      </c>
      <c r="C535" s="7" t="n">
        <v>20</v>
      </c>
    </row>
    <row r="536" spans="1:8">
      <c r="A536" t="s">
        <v>4</v>
      </c>
      <c r="B536" s="4" t="s">
        <v>5</v>
      </c>
    </row>
    <row r="537" spans="1:8">
      <c r="A537" t="n">
        <v>6863</v>
      </c>
      <c r="B537" s="5" t="n">
        <v>1</v>
      </c>
    </row>
    <row r="538" spans="1:8" s="3" customFormat="1" customHeight="0">
      <c r="A538" s="3" t="s">
        <v>2</v>
      </c>
      <c r="B538" s="3" t="s">
        <v>74</v>
      </c>
    </row>
    <row r="539" spans="1:8">
      <c r="A539" t="s">
        <v>4</v>
      </c>
      <c r="B539" s="4" t="s">
        <v>5</v>
      </c>
      <c r="C539" s="4" t="s">
        <v>16</v>
      </c>
      <c r="D539" s="4" t="s">
        <v>10</v>
      </c>
    </row>
    <row r="540" spans="1:8">
      <c r="A540" t="n">
        <v>6864</v>
      </c>
      <c r="B540" s="26" t="n">
        <v>22</v>
      </c>
      <c r="C540" s="7" t="n">
        <v>20</v>
      </c>
      <c r="D540" s="7" t="n">
        <v>0</v>
      </c>
    </row>
    <row r="541" spans="1:8">
      <c r="A541" t="s">
        <v>4</v>
      </c>
      <c r="B541" s="4" t="s">
        <v>5</v>
      </c>
      <c r="C541" s="4" t="s">
        <v>16</v>
      </c>
      <c r="D541" s="4" t="s">
        <v>10</v>
      </c>
      <c r="E541" s="4" t="s">
        <v>30</v>
      </c>
      <c r="F541" s="4" t="s">
        <v>10</v>
      </c>
      <c r="G541" s="4" t="s">
        <v>9</v>
      </c>
      <c r="H541" s="4" t="s">
        <v>9</v>
      </c>
      <c r="I541" s="4" t="s">
        <v>10</v>
      </c>
      <c r="J541" s="4" t="s">
        <v>10</v>
      </c>
      <c r="K541" s="4" t="s">
        <v>9</v>
      </c>
      <c r="L541" s="4" t="s">
        <v>9</v>
      </c>
      <c r="M541" s="4" t="s">
        <v>9</v>
      </c>
      <c r="N541" s="4" t="s">
        <v>9</v>
      </c>
      <c r="O541" s="4" t="s">
        <v>6</v>
      </c>
    </row>
    <row r="542" spans="1:8">
      <c r="A542" t="n">
        <v>6868</v>
      </c>
      <c r="B542" s="18" t="n">
        <v>50</v>
      </c>
      <c r="C542" s="7" t="n">
        <v>0</v>
      </c>
      <c r="D542" s="7" t="n">
        <v>2006</v>
      </c>
      <c r="E542" s="7" t="n">
        <v>1</v>
      </c>
      <c r="F542" s="7" t="n">
        <v>0</v>
      </c>
      <c r="G542" s="7" t="n">
        <v>0</v>
      </c>
      <c r="H542" s="7" t="n">
        <v>0</v>
      </c>
      <c r="I542" s="7" t="n">
        <v>0</v>
      </c>
      <c r="J542" s="7" t="n">
        <v>65533</v>
      </c>
      <c r="K542" s="7" t="n">
        <v>0</v>
      </c>
      <c r="L542" s="7" t="n">
        <v>0</v>
      </c>
      <c r="M542" s="7" t="n">
        <v>0</v>
      </c>
      <c r="N542" s="7" t="n">
        <v>0</v>
      </c>
      <c r="O542" s="7" t="s">
        <v>15</v>
      </c>
    </row>
    <row r="543" spans="1:8">
      <c r="A543" t="s">
        <v>4</v>
      </c>
      <c r="B543" s="4" t="s">
        <v>5</v>
      </c>
      <c r="C543" s="4" t="s">
        <v>16</v>
      </c>
      <c r="D543" s="4" t="s">
        <v>10</v>
      </c>
      <c r="E543" s="4" t="s">
        <v>10</v>
      </c>
      <c r="F543" s="4" t="s">
        <v>10</v>
      </c>
      <c r="G543" s="4" t="s">
        <v>10</v>
      </c>
      <c r="H543" s="4" t="s">
        <v>16</v>
      </c>
    </row>
    <row r="544" spans="1:8">
      <c r="A544" t="n">
        <v>6907</v>
      </c>
      <c r="B544" s="27" t="n">
        <v>25</v>
      </c>
      <c r="C544" s="7" t="n">
        <v>5</v>
      </c>
      <c r="D544" s="7" t="n">
        <v>65535</v>
      </c>
      <c r="E544" s="7" t="n">
        <v>500</v>
      </c>
      <c r="F544" s="7" t="n">
        <v>800</v>
      </c>
      <c r="G544" s="7" t="n">
        <v>140</v>
      </c>
      <c r="H544" s="7" t="n">
        <v>0</v>
      </c>
    </row>
    <row r="545" spans="1:15">
      <c r="A545" t="s">
        <v>4</v>
      </c>
      <c r="B545" s="4" t="s">
        <v>5</v>
      </c>
      <c r="C545" s="4" t="s">
        <v>10</v>
      </c>
      <c r="D545" s="4" t="s">
        <v>16</v>
      </c>
      <c r="E545" s="4" t="s">
        <v>69</v>
      </c>
      <c r="F545" s="4" t="s">
        <v>16</v>
      </c>
      <c r="G545" s="4" t="s">
        <v>16</v>
      </c>
    </row>
    <row r="546" spans="1:15">
      <c r="A546" t="n">
        <v>6918</v>
      </c>
      <c r="B546" s="28" t="n">
        <v>24</v>
      </c>
      <c r="C546" s="7" t="n">
        <v>65533</v>
      </c>
      <c r="D546" s="7" t="n">
        <v>11</v>
      </c>
      <c r="E546" s="7" t="s">
        <v>75</v>
      </c>
      <c r="F546" s="7" t="n">
        <v>2</v>
      </c>
      <c r="G546" s="7" t="n">
        <v>0</v>
      </c>
    </row>
    <row r="547" spans="1:15">
      <c r="A547" t="s">
        <v>4</v>
      </c>
      <c r="B547" s="4" t="s">
        <v>5</v>
      </c>
    </row>
    <row r="548" spans="1:15">
      <c r="A548" t="n">
        <v>6948</v>
      </c>
      <c r="B548" s="29" t="n">
        <v>28</v>
      </c>
    </row>
    <row r="549" spans="1:15">
      <c r="A549" t="s">
        <v>4</v>
      </c>
      <c r="B549" s="4" t="s">
        <v>5</v>
      </c>
      <c r="C549" s="4" t="s">
        <v>16</v>
      </c>
    </row>
    <row r="550" spans="1:15">
      <c r="A550" t="n">
        <v>6949</v>
      </c>
      <c r="B550" s="30" t="n">
        <v>27</v>
      </c>
      <c r="C550" s="7" t="n">
        <v>0</v>
      </c>
    </row>
    <row r="551" spans="1:15">
      <c r="A551" t="s">
        <v>4</v>
      </c>
      <c r="B551" s="4" t="s">
        <v>5</v>
      </c>
      <c r="C551" s="4" t="s">
        <v>16</v>
      </c>
    </row>
    <row r="552" spans="1:15">
      <c r="A552" t="n">
        <v>6951</v>
      </c>
      <c r="B552" s="30" t="n">
        <v>27</v>
      </c>
      <c r="C552" s="7" t="n">
        <v>1</v>
      </c>
    </row>
    <row r="553" spans="1:15">
      <c r="A553" t="s">
        <v>4</v>
      </c>
      <c r="B553" s="4" t="s">
        <v>5</v>
      </c>
      <c r="C553" s="4" t="s">
        <v>16</v>
      </c>
      <c r="D553" s="4" t="s">
        <v>10</v>
      </c>
      <c r="E553" s="4" t="s">
        <v>10</v>
      </c>
      <c r="F553" s="4" t="s">
        <v>10</v>
      </c>
      <c r="G553" s="4" t="s">
        <v>10</v>
      </c>
      <c r="H553" s="4" t="s">
        <v>16</v>
      </c>
    </row>
    <row r="554" spans="1:15">
      <c r="A554" t="n">
        <v>6953</v>
      </c>
      <c r="B554" s="27" t="n">
        <v>25</v>
      </c>
      <c r="C554" s="7" t="n">
        <v>5</v>
      </c>
      <c r="D554" s="7" t="n">
        <v>65535</v>
      </c>
      <c r="E554" s="7" t="n">
        <v>65535</v>
      </c>
      <c r="F554" s="7" t="n">
        <v>65535</v>
      </c>
      <c r="G554" s="7" t="n">
        <v>65535</v>
      </c>
      <c r="H554" s="7" t="n">
        <v>0</v>
      </c>
    </row>
    <row r="555" spans="1:15">
      <c r="A555" t="s">
        <v>4</v>
      </c>
      <c r="B555" s="4" t="s">
        <v>5</v>
      </c>
      <c r="C555" s="4" t="s">
        <v>16</v>
      </c>
      <c r="D555" s="4" t="s">
        <v>6</v>
      </c>
    </row>
    <row r="556" spans="1:15">
      <c r="A556" t="n">
        <v>6964</v>
      </c>
      <c r="B556" s="8" t="n">
        <v>2</v>
      </c>
      <c r="C556" s="7" t="n">
        <v>10</v>
      </c>
      <c r="D556" s="7" t="s">
        <v>71</v>
      </c>
    </row>
    <row r="557" spans="1:15">
      <c r="A557" t="s">
        <v>4</v>
      </c>
      <c r="B557" s="4" t="s">
        <v>5</v>
      </c>
      <c r="C557" s="4" t="s">
        <v>10</v>
      </c>
    </row>
    <row r="558" spans="1:15">
      <c r="A558" t="n">
        <v>6987</v>
      </c>
      <c r="B558" s="31" t="n">
        <v>16</v>
      </c>
      <c r="C558" s="7" t="n">
        <v>0</v>
      </c>
    </row>
    <row r="559" spans="1:15">
      <c r="A559" t="s">
        <v>4</v>
      </c>
      <c r="B559" s="4" t="s">
        <v>5</v>
      </c>
      <c r="C559" s="4" t="s">
        <v>16</v>
      </c>
      <c r="D559" s="4" t="s">
        <v>6</v>
      </c>
    </row>
    <row r="560" spans="1:15">
      <c r="A560" t="n">
        <v>6990</v>
      </c>
      <c r="B560" s="8" t="n">
        <v>2</v>
      </c>
      <c r="C560" s="7" t="n">
        <v>10</v>
      </c>
      <c r="D560" s="7" t="s">
        <v>72</v>
      </c>
    </row>
    <row r="561" spans="1:8">
      <c r="A561" t="s">
        <v>4</v>
      </c>
      <c r="B561" s="4" t="s">
        <v>5</v>
      </c>
      <c r="C561" s="4" t="s">
        <v>10</v>
      </c>
    </row>
    <row r="562" spans="1:8">
      <c r="A562" t="n">
        <v>7008</v>
      </c>
      <c r="B562" s="31" t="n">
        <v>16</v>
      </c>
      <c r="C562" s="7" t="n">
        <v>0</v>
      </c>
    </row>
    <row r="563" spans="1:8">
      <c r="A563" t="s">
        <v>4</v>
      </c>
      <c r="B563" s="4" t="s">
        <v>5</v>
      </c>
      <c r="C563" s="4" t="s">
        <v>16</v>
      </c>
      <c r="D563" s="4" t="s">
        <v>6</v>
      </c>
    </row>
    <row r="564" spans="1:8">
      <c r="A564" t="n">
        <v>7011</v>
      </c>
      <c r="B564" s="8" t="n">
        <v>2</v>
      </c>
      <c r="C564" s="7" t="n">
        <v>10</v>
      </c>
      <c r="D564" s="7" t="s">
        <v>73</v>
      </c>
    </row>
    <row r="565" spans="1:8">
      <c r="A565" t="s">
        <v>4</v>
      </c>
      <c r="B565" s="4" t="s">
        <v>5</v>
      </c>
      <c r="C565" s="4" t="s">
        <v>10</v>
      </c>
    </row>
    <row r="566" spans="1:8">
      <c r="A566" t="n">
        <v>7030</v>
      </c>
      <c r="B566" s="31" t="n">
        <v>16</v>
      </c>
      <c r="C566" s="7" t="n">
        <v>0</v>
      </c>
    </row>
    <row r="567" spans="1:8">
      <c r="A567" t="s">
        <v>4</v>
      </c>
      <c r="B567" s="4" t="s">
        <v>5</v>
      </c>
      <c r="C567" s="4" t="s">
        <v>16</v>
      </c>
    </row>
    <row r="568" spans="1:8">
      <c r="A568" t="n">
        <v>7033</v>
      </c>
      <c r="B568" s="32" t="n">
        <v>23</v>
      </c>
      <c r="C568" s="7" t="n">
        <v>20</v>
      </c>
    </row>
    <row r="569" spans="1:8">
      <c r="A569" t="s">
        <v>4</v>
      </c>
      <c r="B569" s="4" t="s">
        <v>5</v>
      </c>
    </row>
    <row r="570" spans="1:8">
      <c r="A570" t="n">
        <v>7035</v>
      </c>
      <c r="B570" s="5" t="n">
        <v>1</v>
      </c>
    </row>
    <row r="571" spans="1:8" s="3" customFormat="1" customHeight="0">
      <c r="A571" s="3" t="s">
        <v>2</v>
      </c>
      <c r="B571" s="3" t="s">
        <v>76</v>
      </c>
    </row>
    <row r="572" spans="1:8">
      <c r="A572" t="s">
        <v>4</v>
      </c>
      <c r="B572" s="4" t="s">
        <v>5</v>
      </c>
      <c r="C572" s="4" t="s">
        <v>16</v>
      </c>
      <c r="D572" s="4" t="s">
        <v>10</v>
      </c>
    </row>
    <row r="573" spans="1:8">
      <c r="A573" t="n">
        <v>7036</v>
      </c>
      <c r="B573" s="26" t="n">
        <v>22</v>
      </c>
      <c r="C573" s="7" t="n">
        <v>20</v>
      </c>
      <c r="D573" s="7" t="n">
        <v>0</v>
      </c>
    </row>
    <row r="574" spans="1:8">
      <c r="A574" t="s">
        <v>4</v>
      </c>
      <c r="B574" s="4" t="s">
        <v>5</v>
      </c>
      <c r="C574" s="4" t="s">
        <v>16</v>
      </c>
      <c r="D574" s="4" t="s">
        <v>10</v>
      </c>
      <c r="E574" s="4" t="s">
        <v>30</v>
      </c>
      <c r="F574" s="4" t="s">
        <v>10</v>
      </c>
      <c r="G574" s="4" t="s">
        <v>9</v>
      </c>
      <c r="H574" s="4" t="s">
        <v>9</v>
      </c>
      <c r="I574" s="4" t="s">
        <v>10</v>
      </c>
      <c r="J574" s="4" t="s">
        <v>10</v>
      </c>
      <c r="K574" s="4" t="s">
        <v>9</v>
      </c>
      <c r="L574" s="4" t="s">
        <v>9</v>
      </c>
      <c r="M574" s="4" t="s">
        <v>9</v>
      </c>
      <c r="N574" s="4" t="s">
        <v>9</v>
      </c>
      <c r="O574" s="4" t="s">
        <v>6</v>
      </c>
    </row>
    <row r="575" spans="1:8">
      <c r="A575" t="n">
        <v>7040</v>
      </c>
      <c r="B575" s="18" t="n">
        <v>50</v>
      </c>
      <c r="C575" s="7" t="n">
        <v>0</v>
      </c>
      <c r="D575" s="7" t="n">
        <v>2006</v>
      </c>
      <c r="E575" s="7" t="n">
        <v>1</v>
      </c>
      <c r="F575" s="7" t="n">
        <v>0</v>
      </c>
      <c r="G575" s="7" t="n">
        <v>0</v>
      </c>
      <c r="H575" s="7" t="n">
        <v>0</v>
      </c>
      <c r="I575" s="7" t="n">
        <v>0</v>
      </c>
      <c r="J575" s="7" t="n">
        <v>65533</v>
      </c>
      <c r="K575" s="7" t="n">
        <v>0</v>
      </c>
      <c r="L575" s="7" t="n">
        <v>0</v>
      </c>
      <c r="M575" s="7" t="n">
        <v>0</v>
      </c>
      <c r="N575" s="7" t="n">
        <v>0</v>
      </c>
      <c r="O575" s="7" t="s">
        <v>15</v>
      </c>
    </row>
    <row r="576" spans="1:8">
      <c r="A576" t="s">
        <v>4</v>
      </c>
      <c r="B576" s="4" t="s">
        <v>5</v>
      </c>
      <c r="C576" s="4" t="s">
        <v>16</v>
      </c>
      <c r="D576" s="4" t="s">
        <v>10</v>
      </c>
      <c r="E576" s="4" t="s">
        <v>10</v>
      </c>
      <c r="F576" s="4" t="s">
        <v>10</v>
      </c>
      <c r="G576" s="4" t="s">
        <v>10</v>
      </c>
      <c r="H576" s="4" t="s">
        <v>16</v>
      </c>
    </row>
    <row r="577" spans="1:15">
      <c r="A577" t="n">
        <v>7079</v>
      </c>
      <c r="B577" s="27" t="n">
        <v>25</v>
      </c>
      <c r="C577" s="7" t="n">
        <v>5</v>
      </c>
      <c r="D577" s="7" t="n">
        <v>65535</v>
      </c>
      <c r="E577" s="7" t="n">
        <v>500</v>
      </c>
      <c r="F577" s="7" t="n">
        <v>800</v>
      </c>
      <c r="G577" s="7" t="n">
        <v>140</v>
      </c>
      <c r="H577" s="7" t="n">
        <v>0</v>
      </c>
    </row>
    <row r="578" spans="1:15">
      <c r="A578" t="s">
        <v>4</v>
      </c>
      <c r="B578" s="4" t="s">
        <v>5</v>
      </c>
      <c r="C578" s="4" t="s">
        <v>10</v>
      </c>
      <c r="D578" s="4" t="s">
        <v>16</v>
      </c>
      <c r="E578" s="4" t="s">
        <v>69</v>
      </c>
      <c r="F578" s="4" t="s">
        <v>16</v>
      </c>
      <c r="G578" s="4" t="s">
        <v>16</v>
      </c>
    </row>
    <row r="579" spans="1:15">
      <c r="A579" t="n">
        <v>7090</v>
      </c>
      <c r="B579" s="28" t="n">
        <v>24</v>
      </c>
      <c r="C579" s="7" t="n">
        <v>65533</v>
      </c>
      <c r="D579" s="7" t="n">
        <v>11</v>
      </c>
      <c r="E579" s="7" t="s">
        <v>77</v>
      </c>
      <c r="F579" s="7" t="n">
        <v>2</v>
      </c>
      <c r="G579" s="7" t="n">
        <v>0</v>
      </c>
    </row>
    <row r="580" spans="1:15">
      <c r="A580" t="s">
        <v>4</v>
      </c>
      <c r="B580" s="4" t="s">
        <v>5</v>
      </c>
    </row>
    <row r="581" spans="1:15">
      <c r="A581" t="n">
        <v>7131</v>
      </c>
      <c r="B581" s="29" t="n">
        <v>28</v>
      </c>
    </row>
    <row r="582" spans="1:15">
      <c r="A582" t="s">
        <v>4</v>
      </c>
      <c r="B582" s="4" t="s">
        <v>5</v>
      </c>
      <c r="C582" s="4" t="s">
        <v>16</v>
      </c>
    </row>
    <row r="583" spans="1:15">
      <c r="A583" t="n">
        <v>7132</v>
      </c>
      <c r="B583" s="30" t="n">
        <v>27</v>
      </c>
      <c r="C583" s="7" t="n">
        <v>0</v>
      </c>
    </row>
    <row r="584" spans="1:15">
      <c r="A584" t="s">
        <v>4</v>
      </c>
      <c r="B584" s="4" t="s">
        <v>5</v>
      </c>
      <c r="C584" s="4" t="s">
        <v>16</v>
      </c>
    </row>
    <row r="585" spans="1:15">
      <c r="A585" t="n">
        <v>7134</v>
      </c>
      <c r="B585" s="30" t="n">
        <v>27</v>
      </c>
      <c r="C585" s="7" t="n">
        <v>1</v>
      </c>
    </row>
    <row r="586" spans="1:15">
      <c r="A586" t="s">
        <v>4</v>
      </c>
      <c r="B586" s="4" t="s">
        <v>5</v>
      </c>
      <c r="C586" s="4" t="s">
        <v>16</v>
      </c>
      <c r="D586" s="4" t="s">
        <v>10</v>
      </c>
      <c r="E586" s="4" t="s">
        <v>10</v>
      </c>
      <c r="F586" s="4" t="s">
        <v>10</v>
      </c>
      <c r="G586" s="4" t="s">
        <v>10</v>
      </c>
      <c r="H586" s="4" t="s">
        <v>16</v>
      </c>
    </row>
    <row r="587" spans="1:15">
      <c r="A587" t="n">
        <v>7136</v>
      </c>
      <c r="B587" s="27" t="n">
        <v>25</v>
      </c>
      <c r="C587" s="7" t="n">
        <v>5</v>
      </c>
      <c r="D587" s="7" t="n">
        <v>65535</v>
      </c>
      <c r="E587" s="7" t="n">
        <v>65535</v>
      </c>
      <c r="F587" s="7" t="n">
        <v>65535</v>
      </c>
      <c r="G587" s="7" t="n">
        <v>65535</v>
      </c>
      <c r="H587" s="7" t="n">
        <v>0</v>
      </c>
    </row>
    <row r="588" spans="1:15">
      <c r="A588" t="s">
        <v>4</v>
      </c>
      <c r="B588" s="4" t="s">
        <v>5</v>
      </c>
      <c r="C588" s="4" t="s">
        <v>16</v>
      </c>
      <c r="D588" s="4" t="s">
        <v>6</v>
      </c>
    </row>
    <row r="589" spans="1:15">
      <c r="A589" t="n">
        <v>7147</v>
      </c>
      <c r="B589" s="8" t="n">
        <v>2</v>
      </c>
      <c r="C589" s="7" t="n">
        <v>10</v>
      </c>
      <c r="D589" s="7" t="s">
        <v>71</v>
      </c>
    </row>
    <row r="590" spans="1:15">
      <c r="A590" t="s">
        <v>4</v>
      </c>
      <c r="B590" s="4" t="s">
        <v>5</v>
      </c>
      <c r="C590" s="4" t="s">
        <v>10</v>
      </c>
    </row>
    <row r="591" spans="1:15">
      <c r="A591" t="n">
        <v>7170</v>
      </c>
      <c r="B591" s="31" t="n">
        <v>16</v>
      </c>
      <c r="C591" s="7" t="n">
        <v>0</v>
      </c>
    </row>
    <row r="592" spans="1:15">
      <c r="A592" t="s">
        <v>4</v>
      </c>
      <c r="B592" s="4" t="s">
        <v>5</v>
      </c>
      <c r="C592" s="4" t="s">
        <v>16</v>
      </c>
      <c r="D592" s="4" t="s">
        <v>6</v>
      </c>
    </row>
    <row r="593" spans="1:8">
      <c r="A593" t="n">
        <v>7173</v>
      </c>
      <c r="B593" s="8" t="n">
        <v>2</v>
      </c>
      <c r="C593" s="7" t="n">
        <v>10</v>
      </c>
      <c r="D593" s="7" t="s">
        <v>72</v>
      </c>
    </row>
    <row r="594" spans="1:8">
      <c r="A594" t="s">
        <v>4</v>
      </c>
      <c r="B594" s="4" t="s">
        <v>5</v>
      </c>
      <c r="C594" s="4" t="s">
        <v>10</v>
      </c>
    </row>
    <row r="595" spans="1:8">
      <c r="A595" t="n">
        <v>7191</v>
      </c>
      <c r="B595" s="31" t="n">
        <v>16</v>
      </c>
      <c r="C595" s="7" t="n">
        <v>0</v>
      </c>
    </row>
    <row r="596" spans="1:8">
      <c r="A596" t="s">
        <v>4</v>
      </c>
      <c r="B596" s="4" t="s">
        <v>5</v>
      </c>
      <c r="C596" s="4" t="s">
        <v>16</v>
      </c>
      <c r="D596" s="4" t="s">
        <v>6</v>
      </c>
    </row>
    <row r="597" spans="1:8">
      <c r="A597" t="n">
        <v>7194</v>
      </c>
      <c r="B597" s="8" t="n">
        <v>2</v>
      </c>
      <c r="C597" s="7" t="n">
        <v>10</v>
      </c>
      <c r="D597" s="7" t="s">
        <v>73</v>
      </c>
    </row>
    <row r="598" spans="1:8">
      <c r="A598" t="s">
        <v>4</v>
      </c>
      <c r="B598" s="4" t="s">
        <v>5</v>
      </c>
      <c r="C598" s="4" t="s">
        <v>10</v>
      </c>
    </row>
    <row r="599" spans="1:8">
      <c r="A599" t="n">
        <v>7213</v>
      </c>
      <c r="B599" s="31" t="n">
        <v>16</v>
      </c>
      <c r="C599" s="7" t="n">
        <v>0</v>
      </c>
    </row>
    <row r="600" spans="1:8">
      <c r="A600" t="s">
        <v>4</v>
      </c>
      <c r="B600" s="4" t="s">
        <v>5</v>
      </c>
      <c r="C600" s="4" t="s">
        <v>16</v>
      </c>
    </row>
    <row r="601" spans="1:8">
      <c r="A601" t="n">
        <v>7216</v>
      </c>
      <c r="B601" s="32" t="n">
        <v>23</v>
      </c>
      <c r="C601" s="7" t="n">
        <v>20</v>
      </c>
    </row>
    <row r="602" spans="1:8">
      <c r="A602" t="s">
        <v>4</v>
      </c>
      <c r="B602" s="4" t="s">
        <v>5</v>
      </c>
    </row>
    <row r="603" spans="1:8">
      <c r="A603" t="n">
        <v>7218</v>
      </c>
      <c r="B603" s="5" t="n">
        <v>1</v>
      </c>
    </row>
    <row r="604" spans="1:8" s="3" customFormat="1" customHeight="0">
      <c r="A604" s="3" t="s">
        <v>2</v>
      </c>
      <c r="B604" s="3" t="s">
        <v>78</v>
      </c>
    </row>
    <row r="605" spans="1:8">
      <c r="A605" t="s">
        <v>4</v>
      </c>
      <c r="B605" s="4" t="s">
        <v>5</v>
      </c>
      <c r="C605" s="4" t="s">
        <v>16</v>
      </c>
      <c r="D605" s="4" t="s">
        <v>10</v>
      </c>
    </row>
    <row r="606" spans="1:8">
      <c r="A606" t="n">
        <v>7220</v>
      </c>
      <c r="B606" s="26" t="n">
        <v>22</v>
      </c>
      <c r="C606" s="7" t="n">
        <v>20</v>
      </c>
      <c r="D606" s="7" t="n">
        <v>0</v>
      </c>
    </row>
    <row r="607" spans="1:8">
      <c r="A607" t="s">
        <v>4</v>
      </c>
      <c r="B607" s="4" t="s">
        <v>5</v>
      </c>
      <c r="C607" s="4" t="s">
        <v>16</v>
      </c>
      <c r="D607" s="4" t="s">
        <v>10</v>
      </c>
      <c r="E607" s="4" t="s">
        <v>30</v>
      </c>
      <c r="F607" s="4" t="s">
        <v>10</v>
      </c>
      <c r="G607" s="4" t="s">
        <v>9</v>
      </c>
      <c r="H607" s="4" t="s">
        <v>9</v>
      </c>
      <c r="I607" s="4" t="s">
        <v>10</v>
      </c>
      <c r="J607" s="4" t="s">
        <v>10</v>
      </c>
      <c r="K607" s="4" t="s">
        <v>9</v>
      </c>
      <c r="L607" s="4" t="s">
        <v>9</v>
      </c>
      <c r="M607" s="4" t="s">
        <v>9</v>
      </c>
      <c r="N607" s="4" t="s">
        <v>9</v>
      </c>
      <c r="O607" s="4" t="s">
        <v>6</v>
      </c>
    </row>
    <row r="608" spans="1:8">
      <c r="A608" t="n">
        <v>7224</v>
      </c>
      <c r="B608" s="18" t="n">
        <v>50</v>
      </c>
      <c r="C608" s="7" t="n">
        <v>0</v>
      </c>
      <c r="D608" s="7" t="n">
        <v>2006</v>
      </c>
      <c r="E608" s="7" t="n">
        <v>1</v>
      </c>
      <c r="F608" s="7" t="n">
        <v>0</v>
      </c>
      <c r="G608" s="7" t="n">
        <v>0</v>
      </c>
      <c r="H608" s="7" t="n">
        <v>0</v>
      </c>
      <c r="I608" s="7" t="n">
        <v>0</v>
      </c>
      <c r="J608" s="7" t="n">
        <v>65533</v>
      </c>
      <c r="K608" s="7" t="n">
        <v>0</v>
      </c>
      <c r="L608" s="7" t="n">
        <v>0</v>
      </c>
      <c r="M608" s="7" t="n">
        <v>0</v>
      </c>
      <c r="N608" s="7" t="n">
        <v>0</v>
      </c>
      <c r="O608" s="7" t="s">
        <v>15</v>
      </c>
    </row>
    <row r="609" spans="1:15">
      <c r="A609" t="s">
        <v>4</v>
      </c>
      <c r="B609" s="4" t="s">
        <v>5</v>
      </c>
      <c r="C609" s="4" t="s">
        <v>16</v>
      </c>
      <c r="D609" s="4" t="s">
        <v>10</v>
      </c>
      <c r="E609" s="4" t="s">
        <v>10</v>
      </c>
      <c r="F609" s="4" t="s">
        <v>10</v>
      </c>
      <c r="G609" s="4" t="s">
        <v>10</v>
      </c>
      <c r="H609" s="4" t="s">
        <v>16</v>
      </c>
    </row>
    <row r="610" spans="1:15">
      <c r="A610" t="n">
        <v>7263</v>
      </c>
      <c r="B610" s="27" t="n">
        <v>25</v>
      </c>
      <c r="C610" s="7" t="n">
        <v>5</v>
      </c>
      <c r="D610" s="7" t="n">
        <v>65535</v>
      </c>
      <c r="E610" s="7" t="n">
        <v>500</v>
      </c>
      <c r="F610" s="7" t="n">
        <v>800</v>
      </c>
      <c r="G610" s="7" t="n">
        <v>140</v>
      </c>
      <c r="H610" s="7" t="n">
        <v>0</v>
      </c>
    </row>
    <row r="611" spans="1:15">
      <c r="A611" t="s">
        <v>4</v>
      </c>
      <c r="B611" s="4" t="s">
        <v>5</v>
      </c>
      <c r="C611" s="4" t="s">
        <v>10</v>
      </c>
      <c r="D611" s="4" t="s">
        <v>16</v>
      </c>
      <c r="E611" s="4" t="s">
        <v>69</v>
      </c>
      <c r="F611" s="4" t="s">
        <v>16</v>
      </c>
      <c r="G611" s="4" t="s">
        <v>16</v>
      </c>
    </row>
    <row r="612" spans="1:15">
      <c r="A612" t="n">
        <v>7274</v>
      </c>
      <c r="B612" s="28" t="n">
        <v>24</v>
      </c>
      <c r="C612" s="7" t="n">
        <v>65533</v>
      </c>
      <c r="D612" s="7" t="n">
        <v>11</v>
      </c>
      <c r="E612" s="7" t="s">
        <v>79</v>
      </c>
      <c r="F612" s="7" t="n">
        <v>2</v>
      </c>
      <c r="G612" s="7" t="n">
        <v>0</v>
      </c>
    </row>
    <row r="613" spans="1:15">
      <c r="A613" t="s">
        <v>4</v>
      </c>
      <c r="B613" s="4" t="s">
        <v>5</v>
      </c>
    </row>
    <row r="614" spans="1:15">
      <c r="A614" t="n">
        <v>7304</v>
      </c>
      <c r="B614" s="29" t="n">
        <v>28</v>
      </c>
    </row>
    <row r="615" spans="1:15">
      <c r="A615" t="s">
        <v>4</v>
      </c>
      <c r="B615" s="4" t="s">
        <v>5</v>
      </c>
      <c r="C615" s="4" t="s">
        <v>16</v>
      </c>
    </row>
    <row r="616" spans="1:15">
      <c r="A616" t="n">
        <v>7305</v>
      </c>
      <c r="B616" s="30" t="n">
        <v>27</v>
      </c>
      <c r="C616" s="7" t="n">
        <v>0</v>
      </c>
    </row>
    <row r="617" spans="1:15">
      <c r="A617" t="s">
        <v>4</v>
      </c>
      <c r="B617" s="4" t="s">
        <v>5</v>
      </c>
      <c r="C617" s="4" t="s">
        <v>16</v>
      </c>
    </row>
    <row r="618" spans="1:15">
      <c r="A618" t="n">
        <v>7307</v>
      </c>
      <c r="B618" s="30" t="n">
        <v>27</v>
      </c>
      <c r="C618" s="7" t="n">
        <v>1</v>
      </c>
    </row>
    <row r="619" spans="1:15">
      <c r="A619" t="s">
        <v>4</v>
      </c>
      <c r="B619" s="4" t="s">
        <v>5</v>
      </c>
      <c r="C619" s="4" t="s">
        <v>16</v>
      </c>
      <c r="D619" s="4" t="s">
        <v>10</v>
      </c>
      <c r="E619" s="4" t="s">
        <v>10</v>
      </c>
      <c r="F619" s="4" t="s">
        <v>10</v>
      </c>
      <c r="G619" s="4" t="s">
        <v>10</v>
      </c>
      <c r="H619" s="4" t="s">
        <v>16</v>
      </c>
    </row>
    <row r="620" spans="1:15">
      <c r="A620" t="n">
        <v>7309</v>
      </c>
      <c r="B620" s="27" t="n">
        <v>25</v>
      </c>
      <c r="C620" s="7" t="n">
        <v>5</v>
      </c>
      <c r="D620" s="7" t="n">
        <v>65535</v>
      </c>
      <c r="E620" s="7" t="n">
        <v>65535</v>
      </c>
      <c r="F620" s="7" t="n">
        <v>65535</v>
      </c>
      <c r="G620" s="7" t="n">
        <v>65535</v>
      </c>
      <c r="H620" s="7" t="n">
        <v>0</v>
      </c>
    </row>
    <row r="621" spans="1:15">
      <c r="A621" t="s">
        <v>4</v>
      </c>
      <c r="B621" s="4" t="s">
        <v>5</v>
      </c>
      <c r="C621" s="4" t="s">
        <v>16</v>
      </c>
      <c r="D621" s="4" t="s">
        <v>6</v>
      </c>
    </row>
    <row r="622" spans="1:15">
      <c r="A622" t="n">
        <v>7320</v>
      </c>
      <c r="B622" s="8" t="n">
        <v>2</v>
      </c>
      <c r="C622" s="7" t="n">
        <v>10</v>
      </c>
      <c r="D622" s="7" t="s">
        <v>71</v>
      </c>
    </row>
    <row r="623" spans="1:15">
      <c r="A623" t="s">
        <v>4</v>
      </c>
      <c r="B623" s="4" t="s">
        <v>5</v>
      </c>
      <c r="C623" s="4" t="s">
        <v>10</v>
      </c>
    </row>
    <row r="624" spans="1:15">
      <c r="A624" t="n">
        <v>7343</v>
      </c>
      <c r="B624" s="31" t="n">
        <v>16</v>
      </c>
      <c r="C624" s="7" t="n">
        <v>0</v>
      </c>
    </row>
    <row r="625" spans="1:8">
      <c r="A625" t="s">
        <v>4</v>
      </c>
      <c r="B625" s="4" t="s">
        <v>5</v>
      </c>
      <c r="C625" s="4" t="s">
        <v>16</v>
      </c>
      <c r="D625" s="4" t="s">
        <v>6</v>
      </c>
    </row>
    <row r="626" spans="1:8">
      <c r="A626" t="n">
        <v>7346</v>
      </c>
      <c r="B626" s="8" t="n">
        <v>2</v>
      </c>
      <c r="C626" s="7" t="n">
        <v>10</v>
      </c>
      <c r="D626" s="7" t="s">
        <v>72</v>
      </c>
    </row>
    <row r="627" spans="1:8">
      <c r="A627" t="s">
        <v>4</v>
      </c>
      <c r="B627" s="4" t="s">
        <v>5</v>
      </c>
      <c r="C627" s="4" t="s">
        <v>10</v>
      </c>
    </row>
    <row r="628" spans="1:8">
      <c r="A628" t="n">
        <v>7364</v>
      </c>
      <c r="B628" s="31" t="n">
        <v>16</v>
      </c>
      <c r="C628" s="7" t="n">
        <v>0</v>
      </c>
    </row>
    <row r="629" spans="1:8">
      <c r="A629" t="s">
        <v>4</v>
      </c>
      <c r="B629" s="4" t="s">
        <v>5</v>
      </c>
      <c r="C629" s="4" t="s">
        <v>16</v>
      </c>
      <c r="D629" s="4" t="s">
        <v>6</v>
      </c>
    </row>
    <row r="630" spans="1:8">
      <c r="A630" t="n">
        <v>7367</v>
      </c>
      <c r="B630" s="8" t="n">
        <v>2</v>
      </c>
      <c r="C630" s="7" t="n">
        <v>10</v>
      </c>
      <c r="D630" s="7" t="s">
        <v>73</v>
      </c>
    </row>
    <row r="631" spans="1:8">
      <c r="A631" t="s">
        <v>4</v>
      </c>
      <c r="B631" s="4" t="s">
        <v>5</v>
      </c>
      <c r="C631" s="4" t="s">
        <v>10</v>
      </c>
    </row>
    <row r="632" spans="1:8">
      <c r="A632" t="n">
        <v>7386</v>
      </c>
      <c r="B632" s="31" t="n">
        <v>16</v>
      </c>
      <c r="C632" s="7" t="n">
        <v>0</v>
      </c>
    </row>
    <row r="633" spans="1:8">
      <c r="A633" t="s">
        <v>4</v>
      </c>
      <c r="B633" s="4" t="s">
        <v>5</v>
      </c>
      <c r="C633" s="4" t="s">
        <v>16</v>
      </c>
    </row>
    <row r="634" spans="1:8">
      <c r="A634" t="n">
        <v>7389</v>
      </c>
      <c r="B634" s="32" t="n">
        <v>23</v>
      </c>
      <c r="C634" s="7" t="n">
        <v>20</v>
      </c>
    </row>
    <row r="635" spans="1:8">
      <c r="A635" t="s">
        <v>4</v>
      </c>
      <c r="B635" s="4" t="s">
        <v>5</v>
      </c>
    </row>
    <row r="636" spans="1:8">
      <c r="A636" t="n">
        <v>7391</v>
      </c>
      <c r="B636" s="5" t="n">
        <v>1</v>
      </c>
    </row>
    <row r="637" spans="1:8" s="3" customFormat="1" customHeight="0">
      <c r="A637" s="3" t="s">
        <v>2</v>
      </c>
      <c r="B637" s="3" t="s">
        <v>80</v>
      </c>
    </row>
    <row r="638" spans="1:8">
      <c r="A638" t="s">
        <v>4</v>
      </c>
      <c r="B638" s="4" t="s">
        <v>5</v>
      </c>
      <c r="C638" s="4" t="s">
        <v>16</v>
      </c>
      <c r="D638" s="4" t="s">
        <v>10</v>
      </c>
    </row>
    <row r="639" spans="1:8">
      <c r="A639" t="n">
        <v>7392</v>
      </c>
      <c r="B639" s="26" t="n">
        <v>22</v>
      </c>
      <c r="C639" s="7" t="n">
        <v>20</v>
      </c>
      <c r="D639" s="7" t="n">
        <v>0</v>
      </c>
    </row>
    <row r="640" spans="1:8">
      <c r="A640" t="s">
        <v>4</v>
      </c>
      <c r="B640" s="4" t="s">
        <v>5</v>
      </c>
      <c r="C640" s="4" t="s">
        <v>16</v>
      </c>
      <c r="D640" s="4" t="s">
        <v>10</v>
      </c>
      <c r="E640" s="4" t="s">
        <v>30</v>
      </c>
      <c r="F640" s="4" t="s">
        <v>10</v>
      </c>
      <c r="G640" s="4" t="s">
        <v>9</v>
      </c>
      <c r="H640" s="4" t="s">
        <v>9</v>
      </c>
      <c r="I640" s="4" t="s">
        <v>10</v>
      </c>
      <c r="J640" s="4" t="s">
        <v>10</v>
      </c>
      <c r="K640" s="4" t="s">
        <v>9</v>
      </c>
      <c r="L640" s="4" t="s">
        <v>9</v>
      </c>
      <c r="M640" s="4" t="s">
        <v>9</v>
      </c>
      <c r="N640" s="4" t="s">
        <v>9</v>
      </c>
      <c r="O640" s="4" t="s">
        <v>6</v>
      </c>
    </row>
    <row r="641" spans="1:15">
      <c r="A641" t="n">
        <v>7396</v>
      </c>
      <c r="B641" s="18" t="n">
        <v>50</v>
      </c>
      <c r="C641" s="7" t="n">
        <v>0</v>
      </c>
      <c r="D641" s="7" t="n">
        <v>2006</v>
      </c>
      <c r="E641" s="7" t="n">
        <v>1</v>
      </c>
      <c r="F641" s="7" t="n">
        <v>0</v>
      </c>
      <c r="G641" s="7" t="n">
        <v>0</v>
      </c>
      <c r="H641" s="7" t="n">
        <v>0</v>
      </c>
      <c r="I641" s="7" t="n">
        <v>0</v>
      </c>
      <c r="J641" s="7" t="n">
        <v>65533</v>
      </c>
      <c r="K641" s="7" t="n">
        <v>0</v>
      </c>
      <c r="L641" s="7" t="n">
        <v>0</v>
      </c>
      <c r="M641" s="7" t="n">
        <v>0</v>
      </c>
      <c r="N641" s="7" t="n">
        <v>0</v>
      </c>
      <c r="O641" s="7" t="s">
        <v>15</v>
      </c>
    </row>
    <row r="642" spans="1:15">
      <c r="A642" t="s">
        <v>4</v>
      </c>
      <c r="B642" s="4" t="s">
        <v>5</v>
      </c>
      <c r="C642" s="4" t="s">
        <v>16</v>
      </c>
      <c r="D642" s="4" t="s">
        <v>10</v>
      </c>
      <c r="E642" s="4" t="s">
        <v>10</v>
      </c>
      <c r="F642" s="4" t="s">
        <v>10</v>
      </c>
      <c r="G642" s="4" t="s">
        <v>10</v>
      </c>
      <c r="H642" s="4" t="s">
        <v>16</v>
      </c>
    </row>
    <row r="643" spans="1:15">
      <c r="A643" t="n">
        <v>7435</v>
      </c>
      <c r="B643" s="27" t="n">
        <v>25</v>
      </c>
      <c r="C643" s="7" t="n">
        <v>5</v>
      </c>
      <c r="D643" s="7" t="n">
        <v>65535</v>
      </c>
      <c r="E643" s="7" t="n">
        <v>500</v>
      </c>
      <c r="F643" s="7" t="n">
        <v>800</v>
      </c>
      <c r="G643" s="7" t="n">
        <v>140</v>
      </c>
      <c r="H643" s="7" t="n">
        <v>0</v>
      </c>
    </row>
    <row r="644" spans="1:15">
      <c r="A644" t="s">
        <v>4</v>
      </c>
      <c r="B644" s="4" t="s">
        <v>5</v>
      </c>
      <c r="C644" s="4" t="s">
        <v>10</v>
      </c>
      <c r="D644" s="4" t="s">
        <v>16</v>
      </c>
      <c r="E644" s="4" t="s">
        <v>69</v>
      </c>
      <c r="F644" s="4" t="s">
        <v>16</v>
      </c>
      <c r="G644" s="4" t="s">
        <v>16</v>
      </c>
    </row>
    <row r="645" spans="1:15">
      <c r="A645" t="n">
        <v>7446</v>
      </c>
      <c r="B645" s="28" t="n">
        <v>24</v>
      </c>
      <c r="C645" s="7" t="n">
        <v>65533</v>
      </c>
      <c r="D645" s="7" t="n">
        <v>11</v>
      </c>
      <c r="E645" s="7" t="s">
        <v>81</v>
      </c>
      <c r="F645" s="7" t="n">
        <v>2</v>
      </c>
      <c r="G645" s="7" t="n">
        <v>0</v>
      </c>
    </row>
    <row r="646" spans="1:15">
      <c r="A646" t="s">
        <v>4</v>
      </c>
      <c r="B646" s="4" t="s">
        <v>5</v>
      </c>
    </row>
    <row r="647" spans="1:15">
      <c r="A647" t="n">
        <v>7499</v>
      </c>
      <c r="B647" s="29" t="n">
        <v>28</v>
      </c>
    </row>
    <row r="648" spans="1:15">
      <c r="A648" t="s">
        <v>4</v>
      </c>
      <c r="B648" s="4" t="s">
        <v>5</v>
      </c>
      <c r="C648" s="4" t="s">
        <v>16</v>
      </c>
    </row>
    <row r="649" spans="1:15">
      <c r="A649" t="n">
        <v>7500</v>
      </c>
      <c r="B649" s="30" t="n">
        <v>27</v>
      </c>
      <c r="C649" s="7" t="n">
        <v>0</v>
      </c>
    </row>
    <row r="650" spans="1:15">
      <c r="A650" t="s">
        <v>4</v>
      </c>
      <c r="B650" s="4" t="s">
        <v>5</v>
      </c>
      <c r="C650" s="4" t="s">
        <v>16</v>
      </c>
    </row>
    <row r="651" spans="1:15">
      <c r="A651" t="n">
        <v>7502</v>
      </c>
      <c r="B651" s="30" t="n">
        <v>27</v>
      </c>
      <c r="C651" s="7" t="n">
        <v>1</v>
      </c>
    </row>
    <row r="652" spans="1:15">
      <c r="A652" t="s">
        <v>4</v>
      </c>
      <c r="B652" s="4" t="s">
        <v>5</v>
      </c>
      <c r="C652" s="4" t="s">
        <v>16</v>
      </c>
      <c r="D652" s="4" t="s">
        <v>10</v>
      </c>
      <c r="E652" s="4" t="s">
        <v>10</v>
      </c>
      <c r="F652" s="4" t="s">
        <v>10</v>
      </c>
      <c r="G652" s="4" t="s">
        <v>10</v>
      </c>
      <c r="H652" s="4" t="s">
        <v>16</v>
      </c>
    </row>
    <row r="653" spans="1:15">
      <c r="A653" t="n">
        <v>7504</v>
      </c>
      <c r="B653" s="27" t="n">
        <v>25</v>
      </c>
      <c r="C653" s="7" t="n">
        <v>5</v>
      </c>
      <c r="D653" s="7" t="n">
        <v>65535</v>
      </c>
      <c r="E653" s="7" t="n">
        <v>65535</v>
      </c>
      <c r="F653" s="7" t="n">
        <v>65535</v>
      </c>
      <c r="G653" s="7" t="n">
        <v>65535</v>
      </c>
      <c r="H653" s="7" t="n">
        <v>0</v>
      </c>
    </row>
    <row r="654" spans="1:15">
      <c r="A654" t="s">
        <v>4</v>
      </c>
      <c r="B654" s="4" t="s">
        <v>5</v>
      </c>
      <c r="C654" s="4" t="s">
        <v>16</v>
      </c>
      <c r="D654" s="4" t="s">
        <v>6</v>
      </c>
    </row>
    <row r="655" spans="1:15">
      <c r="A655" t="n">
        <v>7515</v>
      </c>
      <c r="B655" s="8" t="n">
        <v>2</v>
      </c>
      <c r="C655" s="7" t="n">
        <v>10</v>
      </c>
      <c r="D655" s="7" t="s">
        <v>71</v>
      </c>
    </row>
    <row r="656" spans="1:15">
      <c r="A656" t="s">
        <v>4</v>
      </c>
      <c r="B656" s="4" t="s">
        <v>5</v>
      </c>
      <c r="C656" s="4" t="s">
        <v>10</v>
      </c>
    </row>
    <row r="657" spans="1:15">
      <c r="A657" t="n">
        <v>7538</v>
      </c>
      <c r="B657" s="31" t="n">
        <v>16</v>
      </c>
      <c r="C657" s="7" t="n">
        <v>0</v>
      </c>
    </row>
    <row r="658" spans="1:15">
      <c r="A658" t="s">
        <v>4</v>
      </c>
      <c r="B658" s="4" t="s">
        <v>5</v>
      </c>
      <c r="C658" s="4" t="s">
        <v>16</v>
      </c>
      <c r="D658" s="4" t="s">
        <v>6</v>
      </c>
    </row>
    <row r="659" spans="1:15">
      <c r="A659" t="n">
        <v>7541</v>
      </c>
      <c r="B659" s="8" t="n">
        <v>2</v>
      </c>
      <c r="C659" s="7" t="n">
        <v>10</v>
      </c>
      <c r="D659" s="7" t="s">
        <v>72</v>
      </c>
    </row>
    <row r="660" spans="1:15">
      <c r="A660" t="s">
        <v>4</v>
      </c>
      <c r="B660" s="4" t="s">
        <v>5</v>
      </c>
      <c r="C660" s="4" t="s">
        <v>10</v>
      </c>
    </row>
    <row r="661" spans="1:15">
      <c r="A661" t="n">
        <v>7559</v>
      </c>
      <c r="B661" s="31" t="n">
        <v>16</v>
      </c>
      <c r="C661" s="7" t="n">
        <v>0</v>
      </c>
    </row>
    <row r="662" spans="1:15">
      <c r="A662" t="s">
        <v>4</v>
      </c>
      <c r="B662" s="4" t="s">
        <v>5</v>
      </c>
      <c r="C662" s="4" t="s">
        <v>16</v>
      </c>
      <c r="D662" s="4" t="s">
        <v>6</v>
      </c>
    </row>
    <row r="663" spans="1:15">
      <c r="A663" t="n">
        <v>7562</v>
      </c>
      <c r="B663" s="8" t="n">
        <v>2</v>
      </c>
      <c r="C663" s="7" t="n">
        <v>10</v>
      </c>
      <c r="D663" s="7" t="s">
        <v>73</v>
      </c>
    </row>
    <row r="664" spans="1:15">
      <c r="A664" t="s">
        <v>4</v>
      </c>
      <c r="B664" s="4" t="s">
        <v>5</v>
      </c>
      <c r="C664" s="4" t="s">
        <v>10</v>
      </c>
    </row>
    <row r="665" spans="1:15">
      <c r="A665" t="n">
        <v>7581</v>
      </c>
      <c r="B665" s="31" t="n">
        <v>16</v>
      </c>
      <c r="C665" s="7" t="n">
        <v>0</v>
      </c>
    </row>
    <row r="666" spans="1:15">
      <c r="A666" t="s">
        <v>4</v>
      </c>
      <c r="B666" s="4" t="s">
        <v>5</v>
      </c>
      <c r="C666" s="4" t="s">
        <v>16</v>
      </c>
    </row>
    <row r="667" spans="1:15">
      <c r="A667" t="n">
        <v>7584</v>
      </c>
      <c r="B667" s="32" t="n">
        <v>23</v>
      </c>
      <c r="C667" s="7" t="n">
        <v>20</v>
      </c>
    </row>
    <row r="668" spans="1:15">
      <c r="A668" t="s">
        <v>4</v>
      </c>
      <c r="B668" s="4" t="s">
        <v>5</v>
      </c>
    </row>
    <row r="669" spans="1:15">
      <c r="A669" t="n">
        <v>7586</v>
      </c>
      <c r="B669" s="5" t="n">
        <v>1</v>
      </c>
    </row>
    <row r="670" spans="1:15" s="3" customFormat="1" customHeight="0">
      <c r="A670" s="3" t="s">
        <v>2</v>
      </c>
      <c r="B670" s="3" t="s">
        <v>82</v>
      </c>
    </row>
    <row r="671" spans="1:15">
      <c r="A671" t="s">
        <v>4</v>
      </c>
      <c r="B671" s="4" t="s">
        <v>5</v>
      </c>
      <c r="C671" s="4" t="s">
        <v>16</v>
      </c>
      <c r="D671" s="4" t="s">
        <v>10</v>
      </c>
    </row>
    <row r="672" spans="1:15">
      <c r="A672" t="n">
        <v>7588</v>
      </c>
      <c r="B672" s="26" t="n">
        <v>22</v>
      </c>
      <c r="C672" s="7" t="n">
        <v>20</v>
      </c>
      <c r="D672" s="7" t="n">
        <v>0</v>
      </c>
    </row>
    <row r="673" spans="1:4">
      <c r="A673" t="s">
        <v>4</v>
      </c>
      <c r="B673" s="4" t="s">
        <v>5</v>
      </c>
      <c r="C673" s="4" t="s">
        <v>16</v>
      </c>
      <c r="D673" s="4" t="s">
        <v>10</v>
      </c>
      <c r="E673" s="4" t="s">
        <v>30</v>
      </c>
      <c r="F673" s="4" t="s">
        <v>10</v>
      </c>
      <c r="G673" s="4" t="s">
        <v>9</v>
      </c>
      <c r="H673" s="4" t="s">
        <v>9</v>
      </c>
      <c r="I673" s="4" t="s">
        <v>10</v>
      </c>
      <c r="J673" s="4" t="s">
        <v>10</v>
      </c>
      <c r="K673" s="4" t="s">
        <v>9</v>
      </c>
      <c r="L673" s="4" t="s">
        <v>9</v>
      </c>
      <c r="M673" s="4" t="s">
        <v>9</v>
      </c>
      <c r="N673" s="4" t="s">
        <v>9</v>
      </c>
      <c r="O673" s="4" t="s">
        <v>6</v>
      </c>
    </row>
    <row r="674" spans="1:4">
      <c r="A674" t="n">
        <v>7592</v>
      </c>
      <c r="B674" s="18" t="n">
        <v>50</v>
      </c>
      <c r="C674" s="7" t="n">
        <v>0</v>
      </c>
      <c r="D674" s="7" t="n">
        <v>2006</v>
      </c>
      <c r="E674" s="7" t="n">
        <v>1</v>
      </c>
      <c r="F674" s="7" t="n">
        <v>0</v>
      </c>
      <c r="G674" s="7" t="n">
        <v>0</v>
      </c>
      <c r="H674" s="7" t="n">
        <v>0</v>
      </c>
      <c r="I674" s="7" t="n">
        <v>0</v>
      </c>
      <c r="J674" s="7" t="n">
        <v>65533</v>
      </c>
      <c r="K674" s="7" t="n">
        <v>0</v>
      </c>
      <c r="L674" s="7" t="n">
        <v>0</v>
      </c>
      <c r="M674" s="7" t="n">
        <v>0</v>
      </c>
      <c r="N674" s="7" t="n">
        <v>0</v>
      </c>
      <c r="O674" s="7" t="s">
        <v>15</v>
      </c>
    </row>
    <row r="675" spans="1:4">
      <c r="A675" t="s">
        <v>4</v>
      </c>
      <c r="B675" s="4" t="s">
        <v>5</v>
      </c>
      <c r="C675" s="4" t="s">
        <v>16</v>
      </c>
      <c r="D675" s="4" t="s">
        <v>10</v>
      </c>
      <c r="E675" s="4" t="s">
        <v>10</v>
      </c>
      <c r="F675" s="4" t="s">
        <v>10</v>
      </c>
      <c r="G675" s="4" t="s">
        <v>10</v>
      </c>
      <c r="H675" s="4" t="s">
        <v>16</v>
      </c>
    </row>
    <row r="676" spans="1:4">
      <c r="A676" t="n">
        <v>7631</v>
      </c>
      <c r="B676" s="27" t="n">
        <v>25</v>
      </c>
      <c r="C676" s="7" t="n">
        <v>5</v>
      </c>
      <c r="D676" s="7" t="n">
        <v>65535</v>
      </c>
      <c r="E676" s="7" t="n">
        <v>500</v>
      </c>
      <c r="F676" s="7" t="n">
        <v>800</v>
      </c>
      <c r="G676" s="7" t="n">
        <v>140</v>
      </c>
      <c r="H676" s="7" t="n">
        <v>0</v>
      </c>
    </row>
    <row r="677" spans="1:4">
      <c r="A677" t="s">
        <v>4</v>
      </c>
      <c r="B677" s="4" t="s">
        <v>5</v>
      </c>
      <c r="C677" s="4" t="s">
        <v>10</v>
      </c>
      <c r="D677" s="4" t="s">
        <v>16</v>
      </c>
      <c r="E677" s="4" t="s">
        <v>69</v>
      </c>
      <c r="F677" s="4" t="s">
        <v>16</v>
      </c>
      <c r="G677" s="4" t="s">
        <v>16</v>
      </c>
    </row>
    <row r="678" spans="1:4">
      <c r="A678" t="n">
        <v>7642</v>
      </c>
      <c r="B678" s="28" t="n">
        <v>24</v>
      </c>
      <c r="C678" s="7" t="n">
        <v>65533</v>
      </c>
      <c r="D678" s="7" t="n">
        <v>11</v>
      </c>
      <c r="E678" s="7" t="s">
        <v>83</v>
      </c>
      <c r="F678" s="7" t="n">
        <v>2</v>
      </c>
      <c r="G678" s="7" t="n">
        <v>0</v>
      </c>
    </row>
    <row r="679" spans="1:4">
      <c r="A679" t="s">
        <v>4</v>
      </c>
      <c r="B679" s="4" t="s">
        <v>5</v>
      </c>
    </row>
    <row r="680" spans="1:4">
      <c r="A680" t="n">
        <v>7678</v>
      </c>
      <c r="B680" s="29" t="n">
        <v>28</v>
      </c>
    </row>
    <row r="681" spans="1:4">
      <c r="A681" t="s">
        <v>4</v>
      </c>
      <c r="B681" s="4" t="s">
        <v>5</v>
      </c>
      <c r="C681" s="4" t="s">
        <v>16</v>
      </c>
    </row>
    <row r="682" spans="1:4">
      <c r="A682" t="n">
        <v>7679</v>
      </c>
      <c r="B682" s="30" t="n">
        <v>27</v>
      </c>
      <c r="C682" s="7" t="n">
        <v>0</v>
      </c>
    </row>
    <row r="683" spans="1:4">
      <c r="A683" t="s">
        <v>4</v>
      </c>
      <c r="B683" s="4" t="s">
        <v>5</v>
      </c>
      <c r="C683" s="4" t="s">
        <v>16</v>
      </c>
    </row>
    <row r="684" spans="1:4">
      <c r="A684" t="n">
        <v>7681</v>
      </c>
      <c r="B684" s="30" t="n">
        <v>27</v>
      </c>
      <c r="C684" s="7" t="n">
        <v>1</v>
      </c>
    </row>
    <row r="685" spans="1:4">
      <c r="A685" t="s">
        <v>4</v>
      </c>
      <c r="B685" s="4" t="s">
        <v>5</v>
      </c>
      <c r="C685" s="4" t="s">
        <v>16</v>
      </c>
      <c r="D685" s="4" t="s">
        <v>10</v>
      </c>
      <c r="E685" s="4" t="s">
        <v>10</v>
      </c>
      <c r="F685" s="4" t="s">
        <v>10</v>
      </c>
      <c r="G685" s="4" t="s">
        <v>10</v>
      </c>
      <c r="H685" s="4" t="s">
        <v>16</v>
      </c>
    </row>
    <row r="686" spans="1:4">
      <c r="A686" t="n">
        <v>7683</v>
      </c>
      <c r="B686" s="27" t="n">
        <v>25</v>
      </c>
      <c r="C686" s="7" t="n">
        <v>5</v>
      </c>
      <c r="D686" s="7" t="n">
        <v>65535</v>
      </c>
      <c r="E686" s="7" t="n">
        <v>65535</v>
      </c>
      <c r="F686" s="7" t="n">
        <v>65535</v>
      </c>
      <c r="G686" s="7" t="n">
        <v>65535</v>
      </c>
      <c r="H686" s="7" t="n">
        <v>0</v>
      </c>
    </row>
    <row r="687" spans="1:4">
      <c r="A687" t="s">
        <v>4</v>
      </c>
      <c r="B687" s="4" t="s">
        <v>5</v>
      </c>
      <c r="C687" s="4" t="s">
        <v>16</v>
      </c>
      <c r="D687" s="4" t="s">
        <v>6</v>
      </c>
    </row>
    <row r="688" spans="1:4">
      <c r="A688" t="n">
        <v>7694</v>
      </c>
      <c r="B688" s="8" t="n">
        <v>2</v>
      </c>
      <c r="C688" s="7" t="n">
        <v>10</v>
      </c>
      <c r="D688" s="7" t="s">
        <v>71</v>
      </c>
    </row>
    <row r="689" spans="1:15">
      <c r="A689" t="s">
        <v>4</v>
      </c>
      <c r="B689" s="4" t="s">
        <v>5</v>
      </c>
      <c r="C689" s="4" t="s">
        <v>10</v>
      </c>
    </row>
    <row r="690" spans="1:15">
      <c r="A690" t="n">
        <v>7717</v>
      </c>
      <c r="B690" s="31" t="n">
        <v>16</v>
      </c>
      <c r="C690" s="7" t="n">
        <v>0</v>
      </c>
    </row>
    <row r="691" spans="1:15">
      <c r="A691" t="s">
        <v>4</v>
      </c>
      <c r="B691" s="4" t="s">
        <v>5</v>
      </c>
      <c r="C691" s="4" t="s">
        <v>16</v>
      </c>
      <c r="D691" s="4" t="s">
        <v>6</v>
      </c>
    </row>
    <row r="692" spans="1:15">
      <c r="A692" t="n">
        <v>7720</v>
      </c>
      <c r="B692" s="8" t="n">
        <v>2</v>
      </c>
      <c r="C692" s="7" t="n">
        <v>10</v>
      </c>
      <c r="D692" s="7" t="s">
        <v>72</v>
      </c>
    </row>
    <row r="693" spans="1:15">
      <c r="A693" t="s">
        <v>4</v>
      </c>
      <c r="B693" s="4" t="s">
        <v>5</v>
      </c>
      <c r="C693" s="4" t="s">
        <v>10</v>
      </c>
    </row>
    <row r="694" spans="1:15">
      <c r="A694" t="n">
        <v>7738</v>
      </c>
      <c r="B694" s="31" t="n">
        <v>16</v>
      </c>
      <c r="C694" s="7" t="n">
        <v>0</v>
      </c>
    </row>
    <row r="695" spans="1:15">
      <c r="A695" t="s">
        <v>4</v>
      </c>
      <c r="B695" s="4" t="s">
        <v>5</v>
      </c>
      <c r="C695" s="4" t="s">
        <v>16</v>
      </c>
      <c r="D695" s="4" t="s">
        <v>6</v>
      </c>
    </row>
    <row r="696" spans="1:15">
      <c r="A696" t="n">
        <v>7741</v>
      </c>
      <c r="B696" s="8" t="n">
        <v>2</v>
      </c>
      <c r="C696" s="7" t="n">
        <v>10</v>
      </c>
      <c r="D696" s="7" t="s">
        <v>73</v>
      </c>
    </row>
    <row r="697" spans="1:15">
      <c r="A697" t="s">
        <v>4</v>
      </c>
      <c r="B697" s="4" t="s">
        <v>5</v>
      </c>
      <c r="C697" s="4" t="s">
        <v>10</v>
      </c>
    </row>
    <row r="698" spans="1:15">
      <c r="A698" t="n">
        <v>7760</v>
      </c>
      <c r="B698" s="31" t="n">
        <v>16</v>
      </c>
      <c r="C698" s="7" t="n">
        <v>0</v>
      </c>
    </row>
    <row r="699" spans="1:15">
      <c r="A699" t="s">
        <v>4</v>
      </c>
      <c r="B699" s="4" t="s">
        <v>5</v>
      </c>
      <c r="C699" s="4" t="s">
        <v>16</v>
      </c>
    </row>
    <row r="700" spans="1:15">
      <c r="A700" t="n">
        <v>7763</v>
      </c>
      <c r="B700" s="32" t="n">
        <v>23</v>
      </c>
      <c r="C700" s="7" t="n">
        <v>20</v>
      </c>
    </row>
    <row r="701" spans="1:15">
      <c r="A701" t="s">
        <v>4</v>
      </c>
      <c r="B701" s="4" t="s">
        <v>5</v>
      </c>
    </row>
    <row r="702" spans="1:15">
      <c r="A702" t="n">
        <v>7765</v>
      </c>
      <c r="B702" s="5" t="n">
        <v>1</v>
      </c>
    </row>
    <row r="703" spans="1:15" s="3" customFormat="1" customHeight="0">
      <c r="A703" s="3" t="s">
        <v>2</v>
      </c>
      <c r="B703" s="3" t="s">
        <v>84</v>
      </c>
    </row>
    <row r="704" spans="1:15">
      <c r="A704" t="s">
        <v>4</v>
      </c>
      <c r="B704" s="4" t="s">
        <v>5</v>
      </c>
      <c r="C704" s="4" t="s">
        <v>16</v>
      </c>
      <c r="D704" s="4" t="s">
        <v>10</v>
      </c>
    </row>
    <row r="705" spans="1:4">
      <c r="A705" t="n">
        <v>7768</v>
      </c>
      <c r="B705" s="26" t="n">
        <v>22</v>
      </c>
      <c r="C705" s="7" t="n">
        <v>20</v>
      </c>
      <c r="D705" s="7" t="n">
        <v>0</v>
      </c>
    </row>
    <row r="706" spans="1:4">
      <c r="A706" t="s">
        <v>4</v>
      </c>
      <c r="B706" s="4" t="s">
        <v>5</v>
      </c>
      <c r="C706" s="4" t="s">
        <v>16</v>
      </c>
      <c r="D706" s="4" t="s">
        <v>10</v>
      </c>
      <c r="E706" s="4" t="s">
        <v>10</v>
      </c>
      <c r="F706" s="4" t="s">
        <v>10</v>
      </c>
      <c r="G706" s="4" t="s">
        <v>10</v>
      </c>
      <c r="H706" s="4" t="s">
        <v>16</v>
      </c>
    </row>
    <row r="707" spans="1:4">
      <c r="A707" t="n">
        <v>7772</v>
      </c>
      <c r="B707" s="27" t="n">
        <v>25</v>
      </c>
      <c r="C707" s="7" t="n">
        <v>5</v>
      </c>
      <c r="D707" s="7" t="n">
        <v>65535</v>
      </c>
      <c r="E707" s="7" t="n">
        <v>500</v>
      </c>
      <c r="F707" s="7" t="n">
        <v>800</v>
      </c>
      <c r="G707" s="7" t="n">
        <v>140</v>
      </c>
      <c r="H707" s="7" t="n">
        <v>0</v>
      </c>
    </row>
    <row r="708" spans="1:4">
      <c r="A708" t="s">
        <v>4</v>
      </c>
      <c r="B708" s="4" t="s">
        <v>5</v>
      </c>
      <c r="C708" s="4" t="s">
        <v>16</v>
      </c>
      <c r="D708" s="4" t="s">
        <v>10</v>
      </c>
      <c r="E708" s="4" t="s">
        <v>16</v>
      </c>
      <c r="F708" s="4" t="s">
        <v>25</v>
      </c>
    </row>
    <row r="709" spans="1:4">
      <c r="A709" t="n">
        <v>7783</v>
      </c>
      <c r="B709" s="10" t="n">
        <v>5</v>
      </c>
      <c r="C709" s="7" t="n">
        <v>30</v>
      </c>
      <c r="D709" s="7" t="n">
        <v>10496</v>
      </c>
      <c r="E709" s="7" t="n">
        <v>1</v>
      </c>
      <c r="F709" s="11" t="n">
        <f t="normal" ca="1">A717</f>
        <v>0</v>
      </c>
    </row>
    <row r="710" spans="1:4">
      <c r="A710" t="s">
        <v>4</v>
      </c>
      <c r="B710" s="4" t="s">
        <v>5</v>
      </c>
      <c r="C710" s="4" t="s">
        <v>10</v>
      </c>
      <c r="D710" s="4" t="s">
        <v>16</v>
      </c>
      <c r="E710" s="4" t="s">
        <v>69</v>
      </c>
      <c r="F710" s="4" t="s">
        <v>16</v>
      </c>
      <c r="G710" s="4" t="s">
        <v>16</v>
      </c>
    </row>
    <row r="711" spans="1:4">
      <c r="A711" t="n">
        <v>7792</v>
      </c>
      <c r="B711" s="28" t="n">
        <v>24</v>
      </c>
      <c r="C711" s="7" t="n">
        <v>65533</v>
      </c>
      <c r="D711" s="7" t="n">
        <v>11</v>
      </c>
      <c r="E711" s="7" t="s">
        <v>85</v>
      </c>
      <c r="F711" s="7" t="n">
        <v>2</v>
      </c>
      <c r="G711" s="7" t="n">
        <v>0</v>
      </c>
    </row>
    <row r="712" spans="1:4">
      <c r="A712" t="s">
        <v>4</v>
      </c>
      <c r="B712" s="4" t="s">
        <v>5</v>
      </c>
    </row>
    <row r="713" spans="1:4">
      <c r="A713" t="n">
        <v>7848</v>
      </c>
      <c r="B713" s="29" t="n">
        <v>28</v>
      </c>
    </row>
    <row r="714" spans="1:4">
      <c r="A714" t="s">
        <v>4</v>
      </c>
      <c r="B714" s="4" t="s">
        <v>5</v>
      </c>
      <c r="C714" s="4" t="s">
        <v>25</v>
      </c>
    </row>
    <row r="715" spans="1:4">
      <c r="A715" t="n">
        <v>7849</v>
      </c>
      <c r="B715" s="13" t="n">
        <v>3</v>
      </c>
      <c r="C715" s="11" t="n">
        <f t="normal" ca="1">A723</f>
        <v>0</v>
      </c>
    </row>
    <row r="716" spans="1:4">
      <c r="A716" t="s">
        <v>4</v>
      </c>
      <c r="B716" s="4" t="s">
        <v>5</v>
      </c>
      <c r="C716" s="4" t="s">
        <v>16</v>
      </c>
      <c r="D716" s="4" t="s">
        <v>10</v>
      </c>
      <c r="E716" s="4" t="s">
        <v>16</v>
      </c>
      <c r="F716" s="4" t="s">
        <v>25</v>
      </c>
    </row>
    <row r="717" spans="1:4">
      <c r="A717" t="n">
        <v>7854</v>
      </c>
      <c r="B717" s="10" t="n">
        <v>5</v>
      </c>
      <c r="C717" s="7" t="n">
        <v>30</v>
      </c>
      <c r="D717" s="7" t="n">
        <v>9728</v>
      </c>
      <c r="E717" s="7" t="n">
        <v>1</v>
      </c>
      <c r="F717" s="11" t="n">
        <f t="normal" ca="1">A723</f>
        <v>0</v>
      </c>
    </row>
    <row r="718" spans="1:4">
      <c r="A718" t="s">
        <v>4</v>
      </c>
      <c r="B718" s="4" t="s">
        <v>5</v>
      </c>
      <c r="C718" s="4" t="s">
        <v>10</v>
      </c>
      <c r="D718" s="4" t="s">
        <v>16</v>
      </c>
      <c r="E718" s="4" t="s">
        <v>69</v>
      </c>
      <c r="F718" s="4" t="s">
        <v>16</v>
      </c>
      <c r="G718" s="4" t="s">
        <v>16</v>
      </c>
    </row>
    <row r="719" spans="1:4">
      <c r="A719" t="n">
        <v>7863</v>
      </c>
      <c r="B719" s="28" t="n">
        <v>24</v>
      </c>
      <c r="C719" s="7" t="n">
        <v>65533</v>
      </c>
      <c r="D719" s="7" t="n">
        <v>11</v>
      </c>
      <c r="E719" s="7" t="s">
        <v>86</v>
      </c>
      <c r="F719" s="7" t="n">
        <v>2</v>
      </c>
      <c r="G719" s="7" t="n">
        <v>0</v>
      </c>
    </row>
    <row r="720" spans="1:4">
      <c r="A720" t="s">
        <v>4</v>
      </c>
      <c r="B720" s="4" t="s">
        <v>5</v>
      </c>
    </row>
    <row r="721" spans="1:8">
      <c r="A721" t="n">
        <v>7936</v>
      </c>
      <c r="B721" s="29" t="n">
        <v>28</v>
      </c>
    </row>
    <row r="722" spans="1:8">
      <c r="A722" t="s">
        <v>4</v>
      </c>
      <c r="B722" s="4" t="s">
        <v>5</v>
      </c>
      <c r="C722" s="4" t="s">
        <v>16</v>
      </c>
    </row>
    <row r="723" spans="1:8">
      <c r="A723" t="n">
        <v>7937</v>
      </c>
      <c r="B723" s="30" t="n">
        <v>27</v>
      </c>
      <c r="C723" s="7" t="n">
        <v>0</v>
      </c>
    </row>
    <row r="724" spans="1:8">
      <c r="A724" t="s">
        <v>4</v>
      </c>
      <c r="B724" s="4" t="s">
        <v>5</v>
      </c>
      <c r="C724" s="4" t="s">
        <v>16</v>
      </c>
    </row>
    <row r="725" spans="1:8">
      <c r="A725" t="n">
        <v>7939</v>
      </c>
      <c r="B725" s="30" t="n">
        <v>27</v>
      </c>
      <c r="C725" s="7" t="n">
        <v>1</v>
      </c>
    </row>
    <row r="726" spans="1:8">
      <c r="A726" t="s">
        <v>4</v>
      </c>
      <c r="B726" s="4" t="s">
        <v>5</v>
      </c>
      <c r="C726" s="4" t="s">
        <v>16</v>
      </c>
      <c r="D726" s="4" t="s">
        <v>10</v>
      </c>
      <c r="E726" s="4" t="s">
        <v>10</v>
      </c>
      <c r="F726" s="4" t="s">
        <v>10</v>
      </c>
      <c r="G726" s="4" t="s">
        <v>10</v>
      </c>
      <c r="H726" s="4" t="s">
        <v>16</v>
      </c>
    </row>
    <row r="727" spans="1:8">
      <c r="A727" t="n">
        <v>7941</v>
      </c>
      <c r="B727" s="27" t="n">
        <v>25</v>
      </c>
      <c r="C727" s="7" t="n">
        <v>5</v>
      </c>
      <c r="D727" s="7" t="n">
        <v>65535</v>
      </c>
      <c r="E727" s="7" t="n">
        <v>65535</v>
      </c>
      <c r="F727" s="7" t="n">
        <v>65535</v>
      </c>
      <c r="G727" s="7" t="n">
        <v>65535</v>
      </c>
      <c r="H727" s="7" t="n">
        <v>0</v>
      </c>
    </row>
    <row r="728" spans="1:8">
      <c r="A728" t="s">
        <v>4</v>
      </c>
      <c r="B728" s="4" t="s">
        <v>5</v>
      </c>
      <c r="C728" s="4" t="s">
        <v>16</v>
      </c>
      <c r="D728" s="4" t="s">
        <v>6</v>
      </c>
    </row>
    <row r="729" spans="1:8">
      <c r="A729" t="n">
        <v>7952</v>
      </c>
      <c r="B729" s="8" t="n">
        <v>2</v>
      </c>
      <c r="C729" s="7" t="n">
        <v>10</v>
      </c>
      <c r="D729" s="7" t="s">
        <v>71</v>
      </c>
    </row>
    <row r="730" spans="1:8">
      <c r="A730" t="s">
        <v>4</v>
      </c>
      <c r="B730" s="4" t="s">
        <v>5</v>
      </c>
      <c r="C730" s="4" t="s">
        <v>10</v>
      </c>
    </row>
    <row r="731" spans="1:8">
      <c r="A731" t="n">
        <v>7975</v>
      </c>
      <c r="B731" s="31" t="n">
        <v>16</v>
      </c>
      <c r="C731" s="7" t="n">
        <v>0</v>
      </c>
    </row>
    <row r="732" spans="1:8">
      <c r="A732" t="s">
        <v>4</v>
      </c>
      <c r="B732" s="4" t="s">
        <v>5</v>
      </c>
      <c r="C732" s="4" t="s">
        <v>16</v>
      </c>
      <c r="D732" s="4" t="s">
        <v>6</v>
      </c>
    </row>
    <row r="733" spans="1:8">
      <c r="A733" t="n">
        <v>7978</v>
      </c>
      <c r="B733" s="8" t="n">
        <v>2</v>
      </c>
      <c r="C733" s="7" t="n">
        <v>10</v>
      </c>
      <c r="D733" s="7" t="s">
        <v>72</v>
      </c>
    </row>
    <row r="734" spans="1:8">
      <c r="A734" t="s">
        <v>4</v>
      </c>
      <c r="B734" s="4" t="s">
        <v>5</v>
      </c>
      <c r="C734" s="4" t="s">
        <v>10</v>
      </c>
    </row>
    <row r="735" spans="1:8">
      <c r="A735" t="n">
        <v>7996</v>
      </c>
      <c r="B735" s="31" t="n">
        <v>16</v>
      </c>
      <c r="C735" s="7" t="n">
        <v>0</v>
      </c>
    </row>
    <row r="736" spans="1:8">
      <c r="A736" t="s">
        <v>4</v>
      </c>
      <c r="B736" s="4" t="s">
        <v>5</v>
      </c>
      <c r="C736" s="4" t="s">
        <v>16</v>
      </c>
      <c r="D736" s="4" t="s">
        <v>6</v>
      </c>
    </row>
    <row r="737" spans="1:8">
      <c r="A737" t="n">
        <v>7999</v>
      </c>
      <c r="B737" s="8" t="n">
        <v>2</v>
      </c>
      <c r="C737" s="7" t="n">
        <v>10</v>
      </c>
      <c r="D737" s="7" t="s">
        <v>73</v>
      </c>
    </row>
    <row r="738" spans="1:8">
      <c r="A738" t="s">
        <v>4</v>
      </c>
      <c r="B738" s="4" t="s">
        <v>5</v>
      </c>
      <c r="C738" s="4" t="s">
        <v>10</v>
      </c>
    </row>
    <row r="739" spans="1:8">
      <c r="A739" t="n">
        <v>8018</v>
      </c>
      <c r="B739" s="31" t="n">
        <v>16</v>
      </c>
      <c r="C739" s="7" t="n">
        <v>0</v>
      </c>
    </row>
    <row r="740" spans="1:8">
      <c r="A740" t="s">
        <v>4</v>
      </c>
      <c r="B740" s="4" t="s">
        <v>5</v>
      </c>
      <c r="C740" s="4" t="s">
        <v>16</v>
      </c>
    </row>
    <row r="741" spans="1:8">
      <c r="A741" t="n">
        <v>8021</v>
      </c>
      <c r="B741" s="32" t="n">
        <v>23</v>
      </c>
      <c r="C741" s="7" t="n">
        <v>20</v>
      </c>
    </row>
    <row r="742" spans="1:8">
      <c r="A742" t="s">
        <v>4</v>
      </c>
      <c r="B742" s="4" t="s">
        <v>5</v>
      </c>
    </row>
    <row r="743" spans="1:8">
      <c r="A743" t="n">
        <v>8023</v>
      </c>
      <c r="B743" s="5" t="n">
        <v>1</v>
      </c>
    </row>
    <row r="744" spans="1:8" s="3" customFormat="1" customHeight="0">
      <c r="A744" s="3" t="s">
        <v>2</v>
      </c>
      <c r="B744" s="3" t="s">
        <v>87</v>
      </c>
    </row>
    <row r="745" spans="1:8">
      <c r="A745" t="s">
        <v>4</v>
      </c>
      <c r="B745" s="4" t="s">
        <v>5</v>
      </c>
      <c r="C745" s="4" t="s">
        <v>16</v>
      </c>
      <c r="D745" s="4" t="s">
        <v>16</v>
      </c>
      <c r="E745" s="4" t="s">
        <v>16</v>
      </c>
      <c r="F745" s="4" t="s">
        <v>16</v>
      </c>
    </row>
    <row r="746" spans="1:8">
      <c r="A746" t="n">
        <v>8024</v>
      </c>
      <c r="B746" s="15" t="n">
        <v>14</v>
      </c>
      <c r="C746" s="7" t="n">
        <v>2</v>
      </c>
      <c r="D746" s="7" t="n">
        <v>0</v>
      </c>
      <c r="E746" s="7" t="n">
        <v>0</v>
      </c>
      <c r="F746" s="7" t="n">
        <v>0</v>
      </c>
    </row>
    <row r="747" spans="1:8">
      <c r="A747" t="s">
        <v>4</v>
      </c>
      <c r="B747" s="4" t="s">
        <v>5</v>
      </c>
      <c r="C747" s="4" t="s">
        <v>16</v>
      </c>
      <c r="D747" s="4" t="s">
        <v>16</v>
      </c>
      <c r="E747" s="4" t="s">
        <v>16</v>
      </c>
      <c r="F747" s="4" t="s">
        <v>16</v>
      </c>
    </row>
    <row r="748" spans="1:8">
      <c r="A748" t="n">
        <v>8029</v>
      </c>
      <c r="B748" s="15" t="n">
        <v>14</v>
      </c>
      <c r="C748" s="7" t="n">
        <v>4</v>
      </c>
      <c r="D748" s="7" t="n">
        <v>0</v>
      </c>
      <c r="E748" s="7" t="n">
        <v>0</v>
      </c>
      <c r="F748" s="7" t="n">
        <v>0</v>
      </c>
    </row>
    <row r="749" spans="1:8">
      <c r="A749" t="s">
        <v>4</v>
      </c>
      <c r="B749" s="4" t="s">
        <v>5</v>
      </c>
      <c r="C749" s="4" t="s">
        <v>10</v>
      </c>
      <c r="D749" s="4" t="s">
        <v>30</v>
      </c>
      <c r="E749" s="4" t="s">
        <v>30</v>
      </c>
      <c r="F749" s="4" t="s">
        <v>30</v>
      </c>
      <c r="G749" s="4" t="s">
        <v>10</v>
      </c>
      <c r="H749" s="4" t="s">
        <v>10</v>
      </c>
    </row>
    <row r="750" spans="1:8">
      <c r="A750" t="n">
        <v>8034</v>
      </c>
      <c r="B750" s="33" t="n">
        <v>60</v>
      </c>
      <c r="C750" s="7" t="n">
        <v>61456</v>
      </c>
      <c r="D750" s="7" t="n">
        <v>0</v>
      </c>
      <c r="E750" s="7" t="n">
        <v>0</v>
      </c>
      <c r="F750" s="7" t="n">
        <v>0</v>
      </c>
      <c r="G750" s="7" t="n">
        <v>0</v>
      </c>
      <c r="H750" s="7" t="n">
        <v>1</v>
      </c>
    </row>
    <row r="751" spans="1:8">
      <c r="A751" t="s">
        <v>4</v>
      </c>
      <c r="B751" s="4" t="s">
        <v>5</v>
      </c>
      <c r="C751" s="4" t="s">
        <v>10</v>
      </c>
      <c r="D751" s="4" t="s">
        <v>30</v>
      </c>
      <c r="E751" s="4" t="s">
        <v>30</v>
      </c>
      <c r="F751" s="4" t="s">
        <v>30</v>
      </c>
      <c r="G751" s="4" t="s">
        <v>10</v>
      </c>
      <c r="H751" s="4" t="s">
        <v>10</v>
      </c>
    </row>
    <row r="752" spans="1:8">
      <c r="A752" t="n">
        <v>8053</v>
      </c>
      <c r="B752" s="33" t="n">
        <v>60</v>
      </c>
      <c r="C752" s="7" t="n">
        <v>61456</v>
      </c>
      <c r="D752" s="7" t="n">
        <v>0</v>
      </c>
      <c r="E752" s="7" t="n">
        <v>0</v>
      </c>
      <c r="F752" s="7" t="n">
        <v>0</v>
      </c>
      <c r="G752" s="7" t="n">
        <v>0</v>
      </c>
      <c r="H752" s="7" t="n">
        <v>0</v>
      </c>
    </row>
    <row r="753" spans="1:8">
      <c r="A753" t="s">
        <v>4</v>
      </c>
      <c r="B753" s="4" t="s">
        <v>5</v>
      </c>
      <c r="C753" s="4" t="s">
        <v>10</v>
      </c>
      <c r="D753" s="4" t="s">
        <v>10</v>
      </c>
      <c r="E753" s="4" t="s">
        <v>10</v>
      </c>
    </row>
    <row r="754" spans="1:8">
      <c r="A754" t="n">
        <v>8072</v>
      </c>
      <c r="B754" s="34" t="n">
        <v>61</v>
      </c>
      <c r="C754" s="7" t="n">
        <v>61456</v>
      </c>
      <c r="D754" s="7" t="n">
        <v>65533</v>
      </c>
      <c r="E754" s="7" t="n">
        <v>0</v>
      </c>
    </row>
    <row r="755" spans="1:8">
      <c r="A755" t="s">
        <v>4</v>
      </c>
      <c r="B755" s="4" t="s">
        <v>5</v>
      </c>
      <c r="C755" s="4" t="s">
        <v>10</v>
      </c>
      <c r="D755" s="4" t="s">
        <v>30</v>
      </c>
      <c r="E755" s="4" t="s">
        <v>9</v>
      </c>
      <c r="F755" s="4" t="s">
        <v>30</v>
      </c>
      <c r="G755" s="4" t="s">
        <v>30</v>
      </c>
      <c r="H755" s="4" t="s">
        <v>16</v>
      </c>
    </row>
    <row r="756" spans="1:8">
      <c r="A756" t="n">
        <v>8079</v>
      </c>
      <c r="B756" s="35" t="n">
        <v>100</v>
      </c>
      <c r="C756" s="7" t="n">
        <v>61456</v>
      </c>
      <c r="D756" s="7" t="n">
        <v>7.67600011825562</v>
      </c>
      <c r="E756" s="7" t="n">
        <v>-1084898673</v>
      </c>
      <c r="F756" s="7" t="n">
        <v>-106.069000244141</v>
      </c>
      <c r="G756" s="7" t="n">
        <v>10</v>
      </c>
      <c r="H756" s="7" t="n">
        <v>0</v>
      </c>
    </row>
    <row r="757" spans="1:8">
      <c r="A757" t="s">
        <v>4</v>
      </c>
      <c r="B757" s="4" t="s">
        <v>5</v>
      </c>
      <c r="C757" s="4" t="s">
        <v>10</v>
      </c>
    </row>
    <row r="758" spans="1:8">
      <c r="A758" t="n">
        <v>8099</v>
      </c>
      <c r="B758" s="36" t="n">
        <v>54</v>
      </c>
      <c r="C758" s="7" t="n">
        <v>61456</v>
      </c>
    </row>
    <row r="759" spans="1:8">
      <c r="A759" t="s">
        <v>4</v>
      </c>
      <c r="B759" s="4" t="s">
        <v>5</v>
      </c>
      <c r="C759" s="4" t="s">
        <v>16</v>
      </c>
      <c r="D759" s="4" t="s">
        <v>10</v>
      </c>
      <c r="E759" s="4" t="s">
        <v>30</v>
      </c>
    </row>
    <row r="760" spans="1:8">
      <c r="A760" t="n">
        <v>8102</v>
      </c>
      <c r="B760" s="37" t="n">
        <v>58</v>
      </c>
      <c r="C760" s="7" t="n">
        <v>0</v>
      </c>
      <c r="D760" s="7" t="n">
        <v>300</v>
      </c>
      <c r="E760" s="7" t="n">
        <v>1</v>
      </c>
    </row>
    <row r="761" spans="1:8">
      <c r="A761" t="s">
        <v>4</v>
      </c>
      <c r="B761" s="4" t="s">
        <v>5</v>
      </c>
      <c r="C761" s="4" t="s">
        <v>16</v>
      </c>
      <c r="D761" s="4" t="s">
        <v>10</v>
      </c>
    </row>
    <row r="762" spans="1:8">
      <c r="A762" t="n">
        <v>8110</v>
      </c>
      <c r="B762" s="37" t="n">
        <v>58</v>
      </c>
      <c r="C762" s="7" t="n">
        <v>255</v>
      </c>
      <c r="D762" s="7" t="n">
        <v>0</v>
      </c>
    </row>
    <row r="763" spans="1:8">
      <c r="A763" t="s">
        <v>4</v>
      </c>
      <c r="B763" s="4" t="s">
        <v>5</v>
      </c>
      <c r="C763" s="4" t="s">
        <v>16</v>
      </c>
      <c r="D763" s="4" t="s">
        <v>10</v>
      </c>
    </row>
    <row r="764" spans="1:8">
      <c r="A764" t="n">
        <v>8114</v>
      </c>
      <c r="B764" s="26" t="n">
        <v>22</v>
      </c>
      <c r="C764" s="7" t="n">
        <v>0</v>
      </c>
      <c r="D764" s="7" t="n">
        <v>0</v>
      </c>
    </row>
    <row r="765" spans="1:8">
      <c r="A765" t="s">
        <v>4</v>
      </c>
      <c r="B765" s="4" t="s">
        <v>5</v>
      </c>
      <c r="C765" s="4" t="s">
        <v>16</v>
      </c>
      <c r="D765" s="4" t="s">
        <v>16</v>
      </c>
      <c r="E765" s="4" t="s">
        <v>30</v>
      </c>
      <c r="F765" s="4" t="s">
        <v>30</v>
      </c>
      <c r="G765" s="4" t="s">
        <v>30</v>
      </c>
      <c r="H765" s="4" t="s">
        <v>10</v>
      </c>
    </row>
    <row r="766" spans="1:8">
      <c r="A766" t="n">
        <v>8118</v>
      </c>
      <c r="B766" s="38" t="n">
        <v>45</v>
      </c>
      <c r="C766" s="7" t="n">
        <v>2</v>
      </c>
      <c r="D766" s="7" t="n">
        <v>3</v>
      </c>
      <c r="E766" s="7" t="n">
        <v>4.3899998664856</v>
      </c>
      <c r="F766" s="7" t="n">
        <v>1.35000002384186</v>
      </c>
      <c r="G766" s="7" t="n">
        <v>-101.930000305176</v>
      </c>
      <c r="H766" s="7" t="n">
        <v>0</v>
      </c>
    </row>
    <row r="767" spans="1:8">
      <c r="A767" t="s">
        <v>4</v>
      </c>
      <c r="B767" s="4" t="s">
        <v>5</v>
      </c>
      <c r="C767" s="4" t="s">
        <v>16</v>
      </c>
      <c r="D767" s="4" t="s">
        <v>16</v>
      </c>
      <c r="E767" s="4" t="s">
        <v>30</v>
      </c>
      <c r="F767" s="4" t="s">
        <v>30</v>
      </c>
      <c r="G767" s="4" t="s">
        <v>30</v>
      </c>
      <c r="H767" s="4" t="s">
        <v>10</v>
      </c>
      <c r="I767" s="4" t="s">
        <v>16</v>
      </c>
    </row>
    <row r="768" spans="1:8">
      <c r="A768" t="n">
        <v>8135</v>
      </c>
      <c r="B768" s="38" t="n">
        <v>45</v>
      </c>
      <c r="C768" s="7" t="n">
        <v>4</v>
      </c>
      <c r="D768" s="7" t="n">
        <v>3</v>
      </c>
      <c r="E768" s="7" t="n">
        <v>30.7600002288818</v>
      </c>
      <c r="F768" s="7" t="n">
        <v>356.970001220703</v>
      </c>
      <c r="G768" s="7" t="n">
        <v>0</v>
      </c>
      <c r="H768" s="7" t="n">
        <v>0</v>
      </c>
      <c r="I768" s="7" t="n">
        <v>1</v>
      </c>
    </row>
    <row r="769" spans="1:9">
      <c r="A769" t="s">
        <v>4</v>
      </c>
      <c r="B769" s="4" t="s">
        <v>5</v>
      </c>
      <c r="C769" s="4" t="s">
        <v>16</v>
      </c>
      <c r="D769" s="4" t="s">
        <v>16</v>
      </c>
      <c r="E769" s="4" t="s">
        <v>30</v>
      </c>
      <c r="F769" s="4" t="s">
        <v>10</v>
      </c>
    </row>
    <row r="770" spans="1:9">
      <c r="A770" t="n">
        <v>8153</v>
      </c>
      <c r="B770" s="38" t="n">
        <v>45</v>
      </c>
      <c r="C770" s="7" t="n">
        <v>5</v>
      </c>
      <c r="D770" s="7" t="n">
        <v>3</v>
      </c>
      <c r="E770" s="7" t="n">
        <v>7.30000019073486</v>
      </c>
      <c r="F770" s="7" t="n">
        <v>0</v>
      </c>
    </row>
    <row r="771" spans="1:9">
      <c r="A771" t="s">
        <v>4</v>
      </c>
      <c r="B771" s="4" t="s">
        <v>5</v>
      </c>
      <c r="C771" s="4" t="s">
        <v>16</v>
      </c>
      <c r="D771" s="4" t="s">
        <v>10</v>
      </c>
    </row>
    <row r="772" spans="1:9">
      <c r="A772" t="n">
        <v>8162</v>
      </c>
      <c r="B772" s="38" t="n">
        <v>45</v>
      </c>
      <c r="C772" s="7" t="n">
        <v>7</v>
      </c>
      <c r="D772" s="7" t="n">
        <v>255</v>
      </c>
    </row>
    <row r="773" spans="1:9">
      <c r="A773" t="s">
        <v>4</v>
      </c>
      <c r="B773" s="4" t="s">
        <v>5</v>
      </c>
      <c r="C773" s="4" t="s">
        <v>16</v>
      </c>
      <c r="D773" s="4" t="s">
        <v>16</v>
      </c>
      <c r="E773" s="4" t="s">
        <v>9</v>
      </c>
      <c r="F773" s="4" t="s">
        <v>16</v>
      </c>
      <c r="G773" s="4" t="s">
        <v>16</v>
      </c>
      <c r="H773" s="4" t="s">
        <v>16</v>
      </c>
    </row>
    <row r="774" spans="1:9">
      <c r="A774" t="n">
        <v>8166</v>
      </c>
      <c r="B774" s="39" t="n">
        <v>18</v>
      </c>
      <c r="C774" s="7" t="n">
        <v>32</v>
      </c>
      <c r="D774" s="7" t="n">
        <v>0</v>
      </c>
      <c r="E774" s="7" t="n">
        <v>1</v>
      </c>
      <c r="F774" s="7" t="n">
        <v>14</v>
      </c>
      <c r="G774" s="7" t="n">
        <v>19</v>
      </c>
      <c r="H774" s="7" t="n">
        <v>1</v>
      </c>
    </row>
    <row r="775" spans="1:9">
      <c r="A775" t="s">
        <v>4</v>
      </c>
      <c r="B775" s="4" t="s">
        <v>5</v>
      </c>
      <c r="C775" s="4" t="s">
        <v>16</v>
      </c>
      <c r="D775" s="4" t="s">
        <v>9</v>
      </c>
      <c r="E775" s="4" t="s">
        <v>9</v>
      </c>
      <c r="F775" s="4" t="s">
        <v>9</v>
      </c>
      <c r="G775" s="4" t="s">
        <v>9</v>
      </c>
      <c r="H775" s="4" t="s">
        <v>9</v>
      </c>
      <c r="I775" s="4" t="s">
        <v>9</v>
      </c>
      <c r="J775" s="4" t="s">
        <v>9</v>
      </c>
      <c r="K775" s="4" t="s">
        <v>9</v>
      </c>
    </row>
    <row r="776" spans="1:9">
      <c r="A776" t="n">
        <v>8176</v>
      </c>
      <c r="B776" s="17" t="n">
        <v>74</v>
      </c>
      <c r="C776" s="7" t="n">
        <v>1</v>
      </c>
      <c r="D776" s="7" t="n">
        <v>21</v>
      </c>
      <c r="E776" s="7" t="n">
        <v>1076174520</v>
      </c>
      <c r="F776" s="7" t="n">
        <v>0</v>
      </c>
      <c r="G776" s="7" t="n">
        <v>-1026954363</v>
      </c>
      <c r="H776" s="7" t="n">
        <v>1124532224</v>
      </c>
      <c r="I776" s="7" t="n">
        <v>1089839563</v>
      </c>
      <c r="J776" s="7" t="n">
        <v>-1084898673</v>
      </c>
      <c r="K776" s="7" t="n">
        <v>-1026284716</v>
      </c>
    </row>
    <row r="777" spans="1:9">
      <c r="A777" t="s">
        <v>4</v>
      </c>
      <c r="B777" s="4" t="s">
        <v>5</v>
      </c>
      <c r="C777" s="4" t="s">
        <v>16</v>
      </c>
      <c r="D777" s="4" t="s">
        <v>10</v>
      </c>
    </row>
    <row r="778" spans="1:9">
      <c r="A778" t="n">
        <v>8210</v>
      </c>
      <c r="B778" s="37" t="n">
        <v>58</v>
      </c>
      <c r="C778" s="7" t="n">
        <v>255</v>
      </c>
      <c r="D778" s="7" t="n">
        <v>0</v>
      </c>
    </row>
    <row r="779" spans="1:9">
      <c r="A779" t="s">
        <v>4</v>
      </c>
      <c r="B779" s="4" t="s">
        <v>5</v>
      </c>
      <c r="C779" s="4" t="s">
        <v>16</v>
      </c>
      <c r="D779" s="4" t="s">
        <v>16</v>
      </c>
      <c r="E779" s="4" t="s">
        <v>10</v>
      </c>
    </row>
    <row r="780" spans="1:9">
      <c r="A780" t="n">
        <v>8214</v>
      </c>
      <c r="B780" s="38" t="n">
        <v>45</v>
      </c>
      <c r="C780" s="7" t="n">
        <v>8</v>
      </c>
      <c r="D780" s="7" t="n">
        <v>0</v>
      </c>
      <c r="E780" s="7" t="n">
        <v>0</v>
      </c>
    </row>
    <row r="781" spans="1:9">
      <c r="A781" t="s">
        <v>4</v>
      </c>
      <c r="B781" s="4" t="s">
        <v>5</v>
      </c>
      <c r="C781" s="4" t="s">
        <v>16</v>
      </c>
      <c r="D781" s="4" t="s">
        <v>10</v>
      </c>
      <c r="E781" s="4" t="s">
        <v>30</v>
      </c>
    </row>
    <row r="782" spans="1:9">
      <c r="A782" t="n">
        <v>8219</v>
      </c>
      <c r="B782" s="37" t="n">
        <v>58</v>
      </c>
      <c r="C782" s="7" t="n">
        <v>100</v>
      </c>
      <c r="D782" s="7" t="n">
        <v>300</v>
      </c>
      <c r="E782" s="7" t="n">
        <v>1</v>
      </c>
    </row>
    <row r="783" spans="1:9">
      <c r="A783" t="s">
        <v>4</v>
      </c>
      <c r="B783" s="4" t="s">
        <v>5</v>
      </c>
      <c r="C783" s="4" t="s">
        <v>16</v>
      </c>
      <c r="D783" s="4" t="s">
        <v>10</v>
      </c>
    </row>
    <row r="784" spans="1:9">
      <c r="A784" t="n">
        <v>8227</v>
      </c>
      <c r="B784" s="37" t="n">
        <v>58</v>
      </c>
      <c r="C784" s="7" t="n">
        <v>255</v>
      </c>
      <c r="D784" s="7" t="n">
        <v>0</v>
      </c>
    </row>
    <row r="785" spans="1:11">
      <c r="A785" t="s">
        <v>4</v>
      </c>
      <c r="B785" s="4" t="s">
        <v>5</v>
      </c>
      <c r="C785" s="4" t="s">
        <v>16</v>
      </c>
    </row>
    <row r="786" spans="1:11">
      <c r="A786" t="n">
        <v>8231</v>
      </c>
      <c r="B786" s="32" t="n">
        <v>23</v>
      </c>
      <c r="C786" s="7" t="n">
        <v>0</v>
      </c>
    </row>
    <row r="787" spans="1:11">
      <c r="A787" t="s">
        <v>4</v>
      </c>
      <c r="B787" s="4" t="s">
        <v>5</v>
      </c>
    </row>
    <row r="788" spans="1:11">
      <c r="A788" t="n">
        <v>8233</v>
      </c>
      <c r="B788" s="5" t="n">
        <v>1</v>
      </c>
    </row>
    <row r="789" spans="1:11" s="3" customFormat="1" customHeight="0">
      <c r="A789" s="3" t="s">
        <v>2</v>
      </c>
      <c r="B789" s="3" t="s">
        <v>88</v>
      </c>
    </row>
    <row r="790" spans="1:11">
      <c r="A790" t="s">
        <v>4</v>
      </c>
      <c r="B790" s="4" t="s">
        <v>5</v>
      </c>
      <c r="C790" s="4" t="s">
        <v>16</v>
      </c>
      <c r="D790" s="4" t="s">
        <v>10</v>
      </c>
      <c r="E790" s="4" t="s">
        <v>16</v>
      </c>
      <c r="F790" s="4" t="s">
        <v>16</v>
      </c>
      <c r="G790" s="4" t="s">
        <v>25</v>
      </c>
    </row>
    <row r="791" spans="1:11">
      <c r="A791" t="n">
        <v>8236</v>
      </c>
      <c r="B791" s="10" t="n">
        <v>5</v>
      </c>
      <c r="C791" s="7" t="n">
        <v>30</v>
      </c>
      <c r="D791" s="7" t="n">
        <v>10496</v>
      </c>
      <c r="E791" s="7" t="n">
        <v>8</v>
      </c>
      <c r="F791" s="7" t="n">
        <v>1</v>
      </c>
      <c r="G791" s="11" t="n">
        <f t="normal" ca="1">A803</f>
        <v>0</v>
      </c>
    </row>
    <row r="792" spans="1:11">
      <c r="A792" t="s">
        <v>4</v>
      </c>
      <c r="B792" s="4" t="s">
        <v>5</v>
      </c>
      <c r="C792" s="4" t="s">
        <v>16</v>
      </c>
      <c r="D792" s="4" t="s">
        <v>16</v>
      </c>
      <c r="E792" s="4" t="s">
        <v>9</v>
      </c>
      <c r="F792" s="4" t="s">
        <v>16</v>
      </c>
      <c r="G792" s="4" t="s">
        <v>16</v>
      </c>
      <c r="H792" s="4" t="s">
        <v>25</v>
      </c>
    </row>
    <row r="793" spans="1:11">
      <c r="A793" t="n">
        <v>8246</v>
      </c>
      <c r="B793" s="10" t="n">
        <v>5</v>
      </c>
      <c r="C793" s="7" t="n">
        <v>34</v>
      </c>
      <c r="D793" s="7" t="n">
        <v>0</v>
      </c>
      <c r="E793" s="7" t="n">
        <v>2</v>
      </c>
      <c r="F793" s="7" t="n">
        <v>18</v>
      </c>
      <c r="G793" s="7" t="n">
        <v>1</v>
      </c>
      <c r="H793" s="11" t="n">
        <f t="normal" ca="1">A799</f>
        <v>0</v>
      </c>
    </row>
    <row r="794" spans="1:11">
      <c r="A794" t="s">
        <v>4</v>
      </c>
      <c r="B794" s="4" t="s">
        <v>5</v>
      </c>
      <c r="C794" s="4" t="s">
        <v>10</v>
      </c>
      <c r="D794" s="4" t="s">
        <v>16</v>
      </c>
      <c r="E794" s="4" t="s">
        <v>9</v>
      </c>
    </row>
    <row r="795" spans="1:11">
      <c r="A795" t="n">
        <v>8259</v>
      </c>
      <c r="B795" s="40" t="n">
        <v>106</v>
      </c>
      <c r="C795" s="7" t="n">
        <v>200</v>
      </c>
      <c r="D795" s="7" t="n">
        <v>0</v>
      </c>
      <c r="E795" s="7" t="n">
        <v>0</v>
      </c>
    </row>
    <row r="796" spans="1:11">
      <c r="A796" t="s">
        <v>4</v>
      </c>
      <c r="B796" s="4" t="s">
        <v>5</v>
      </c>
      <c r="C796" s="4" t="s">
        <v>25</v>
      </c>
    </row>
    <row r="797" spans="1:11">
      <c r="A797" t="n">
        <v>8267</v>
      </c>
      <c r="B797" s="13" t="n">
        <v>3</v>
      </c>
      <c r="C797" s="11" t="n">
        <f t="normal" ca="1">A801</f>
        <v>0</v>
      </c>
    </row>
    <row r="798" spans="1:11">
      <c r="A798" t="s">
        <v>4</v>
      </c>
      <c r="B798" s="4" t="s">
        <v>5</v>
      </c>
      <c r="C798" s="4" t="s">
        <v>10</v>
      </c>
      <c r="D798" s="4" t="s">
        <v>16</v>
      </c>
      <c r="E798" s="4" t="s">
        <v>9</v>
      </c>
    </row>
    <row r="799" spans="1:11">
      <c r="A799" t="n">
        <v>8272</v>
      </c>
      <c r="B799" s="40" t="n">
        <v>106</v>
      </c>
      <c r="C799" s="7" t="n">
        <v>201</v>
      </c>
      <c r="D799" s="7" t="n">
        <v>0</v>
      </c>
      <c r="E799" s="7" t="n">
        <v>0</v>
      </c>
    </row>
    <row r="800" spans="1:11">
      <c r="A800" t="s">
        <v>4</v>
      </c>
      <c r="B800" s="4" t="s">
        <v>5</v>
      </c>
      <c r="C800" s="4" t="s">
        <v>25</v>
      </c>
    </row>
    <row r="801" spans="1:8">
      <c r="A801" t="n">
        <v>8280</v>
      </c>
      <c r="B801" s="13" t="n">
        <v>3</v>
      </c>
      <c r="C801" s="11" t="n">
        <f t="normal" ca="1">A811</f>
        <v>0</v>
      </c>
    </row>
    <row r="802" spans="1:8">
      <c r="A802" t="s">
        <v>4</v>
      </c>
      <c r="B802" s="4" t="s">
        <v>5</v>
      </c>
      <c r="C802" s="4" t="s">
        <v>16</v>
      </c>
      <c r="D802" s="4" t="s">
        <v>16</v>
      </c>
      <c r="E802" s="4" t="s">
        <v>9</v>
      </c>
      <c r="F802" s="4" t="s">
        <v>16</v>
      </c>
      <c r="G802" s="4" t="s">
        <v>16</v>
      </c>
      <c r="H802" s="4" t="s">
        <v>25</v>
      </c>
    </row>
    <row r="803" spans="1:8">
      <c r="A803" t="n">
        <v>8285</v>
      </c>
      <c r="B803" s="10" t="n">
        <v>5</v>
      </c>
      <c r="C803" s="7" t="n">
        <v>34</v>
      </c>
      <c r="D803" s="7" t="n">
        <v>0</v>
      </c>
      <c r="E803" s="7" t="n">
        <v>2</v>
      </c>
      <c r="F803" s="7" t="n">
        <v>18</v>
      </c>
      <c r="G803" s="7" t="n">
        <v>1</v>
      </c>
      <c r="H803" s="11" t="n">
        <f t="normal" ca="1">A809</f>
        <v>0</v>
      </c>
    </row>
    <row r="804" spans="1:8">
      <c r="A804" t="s">
        <v>4</v>
      </c>
      <c r="B804" s="4" t="s">
        <v>5</v>
      </c>
      <c r="C804" s="4" t="s">
        <v>10</v>
      </c>
      <c r="D804" s="4" t="s">
        <v>16</v>
      </c>
      <c r="E804" s="4" t="s">
        <v>9</v>
      </c>
    </row>
    <row r="805" spans="1:8">
      <c r="A805" t="n">
        <v>8298</v>
      </c>
      <c r="B805" s="40" t="n">
        <v>106</v>
      </c>
      <c r="C805" s="7" t="n">
        <v>328</v>
      </c>
      <c r="D805" s="7" t="n">
        <v>0</v>
      </c>
      <c r="E805" s="7" t="n">
        <v>0</v>
      </c>
    </row>
    <row r="806" spans="1:8">
      <c r="A806" t="s">
        <v>4</v>
      </c>
      <c r="B806" s="4" t="s">
        <v>5</v>
      </c>
      <c r="C806" s="4" t="s">
        <v>25</v>
      </c>
    </row>
    <row r="807" spans="1:8">
      <c r="A807" t="n">
        <v>8306</v>
      </c>
      <c r="B807" s="13" t="n">
        <v>3</v>
      </c>
      <c r="C807" s="11" t="n">
        <f t="normal" ca="1">A811</f>
        <v>0</v>
      </c>
    </row>
    <row r="808" spans="1:8">
      <c r="A808" t="s">
        <v>4</v>
      </c>
      <c r="B808" s="4" t="s">
        <v>5</v>
      </c>
      <c r="C808" s="4" t="s">
        <v>10</v>
      </c>
      <c r="D808" s="4" t="s">
        <v>16</v>
      </c>
      <c r="E808" s="4" t="s">
        <v>9</v>
      </c>
    </row>
    <row r="809" spans="1:8">
      <c r="A809" t="n">
        <v>8311</v>
      </c>
      <c r="B809" s="40" t="n">
        <v>106</v>
      </c>
      <c r="C809" s="7" t="n">
        <v>329</v>
      </c>
      <c r="D809" s="7" t="n">
        <v>0</v>
      </c>
      <c r="E809" s="7" t="n">
        <v>0</v>
      </c>
    </row>
    <row r="810" spans="1:8">
      <c r="A810" t="s">
        <v>4</v>
      </c>
      <c r="B810" s="4" t="s">
        <v>5</v>
      </c>
    </row>
    <row r="811" spans="1:8">
      <c r="A811" t="n">
        <v>8319</v>
      </c>
      <c r="B811" s="5" t="n">
        <v>1</v>
      </c>
    </row>
    <row r="812" spans="1:8" s="3" customFormat="1" customHeight="0">
      <c r="A812" s="3" t="s">
        <v>2</v>
      </c>
      <c r="B812" s="3" t="s">
        <v>89</v>
      </c>
    </row>
    <row r="813" spans="1:8">
      <c r="A813" t="s">
        <v>4</v>
      </c>
      <c r="B813" s="4" t="s">
        <v>5</v>
      </c>
      <c r="C813" s="4" t="s">
        <v>16</v>
      </c>
      <c r="D813" s="4" t="s">
        <v>16</v>
      </c>
      <c r="E813" s="4" t="s">
        <v>10</v>
      </c>
      <c r="F813" s="4" t="s">
        <v>10</v>
      </c>
      <c r="G813" s="4" t="s">
        <v>10</v>
      </c>
      <c r="H813" s="4" t="s">
        <v>10</v>
      </c>
      <c r="I813" s="4" t="s">
        <v>10</v>
      </c>
      <c r="J813" s="4" t="s">
        <v>10</v>
      </c>
      <c r="K813" s="4" t="s">
        <v>10</v>
      </c>
      <c r="L813" s="4" t="s">
        <v>10</v>
      </c>
      <c r="M813" s="4" t="s">
        <v>10</v>
      </c>
      <c r="N813" s="4" t="s">
        <v>10</v>
      </c>
      <c r="O813" s="4" t="s">
        <v>10</v>
      </c>
      <c r="P813" s="4" t="s">
        <v>10</v>
      </c>
      <c r="Q813" s="4" t="s">
        <v>10</v>
      </c>
      <c r="R813" s="4" t="s">
        <v>10</v>
      </c>
      <c r="S813" s="4" t="s">
        <v>10</v>
      </c>
    </row>
    <row r="814" spans="1:8">
      <c r="A814" t="n">
        <v>8320</v>
      </c>
      <c r="B814" s="41" t="n">
        <v>161</v>
      </c>
      <c r="C814" s="7" t="n">
        <v>2</v>
      </c>
      <c r="D814" s="7" t="n">
        <v>2</v>
      </c>
      <c r="E814" s="7" t="n">
        <v>10224</v>
      </c>
      <c r="F814" s="7" t="n">
        <v>10225</v>
      </c>
      <c r="G814" s="7" t="n">
        <v>0</v>
      </c>
      <c r="H814" s="7" t="n">
        <v>0</v>
      </c>
      <c r="I814" s="7" t="n">
        <v>0</v>
      </c>
      <c r="J814" s="7" t="n">
        <v>0</v>
      </c>
      <c r="K814" s="7" t="n">
        <v>0</v>
      </c>
      <c r="L814" s="7" t="n">
        <v>0</v>
      </c>
      <c r="M814" s="7" t="n">
        <v>0</v>
      </c>
      <c r="N814" s="7" t="n">
        <v>0</v>
      </c>
      <c r="O814" s="7" t="n">
        <v>0</v>
      </c>
      <c r="P814" s="7" t="n">
        <v>0</v>
      </c>
      <c r="Q814" s="7" t="n">
        <v>0</v>
      </c>
      <c r="R814" s="7" t="n">
        <v>0</v>
      </c>
      <c r="S814" s="7" t="n">
        <v>0</v>
      </c>
    </row>
    <row r="815" spans="1:8">
      <c r="A815" t="s">
        <v>4</v>
      </c>
      <c r="B815" s="4" t="s">
        <v>5</v>
      </c>
      <c r="C815" s="4" t="s">
        <v>16</v>
      </c>
      <c r="D815" s="4" t="s">
        <v>30</v>
      </c>
      <c r="E815" s="4" t="s">
        <v>30</v>
      </c>
      <c r="F815" s="4" t="s">
        <v>30</v>
      </c>
    </row>
    <row r="816" spans="1:8">
      <c r="A816" t="n">
        <v>8353</v>
      </c>
      <c r="B816" s="41" t="n">
        <v>161</v>
      </c>
      <c r="C816" s="7" t="n">
        <v>3</v>
      </c>
      <c r="D816" s="7" t="n">
        <v>1</v>
      </c>
      <c r="E816" s="7" t="n">
        <v>1.60000002384186</v>
      </c>
      <c r="F816" s="7" t="n">
        <v>0.0900000035762787</v>
      </c>
    </row>
    <row r="817" spans="1:19">
      <c r="A817" t="s">
        <v>4</v>
      </c>
      <c r="B817" s="4" t="s">
        <v>5</v>
      </c>
      <c r="C817" s="4" t="s">
        <v>16</v>
      </c>
      <c r="D817" s="4" t="s">
        <v>10</v>
      </c>
      <c r="E817" s="4" t="s">
        <v>16</v>
      </c>
      <c r="F817" s="4" t="s">
        <v>16</v>
      </c>
      <c r="G817" s="4" t="s">
        <v>16</v>
      </c>
      <c r="H817" s="4" t="s">
        <v>16</v>
      </c>
      <c r="I817" s="4" t="s">
        <v>16</v>
      </c>
      <c r="J817" s="4" t="s">
        <v>16</v>
      </c>
      <c r="K817" s="4" t="s">
        <v>16</v>
      </c>
      <c r="L817" s="4" t="s">
        <v>16</v>
      </c>
      <c r="M817" s="4" t="s">
        <v>16</v>
      </c>
      <c r="N817" s="4" t="s">
        <v>16</v>
      </c>
      <c r="O817" s="4" t="s">
        <v>16</v>
      </c>
      <c r="P817" s="4" t="s">
        <v>16</v>
      </c>
      <c r="Q817" s="4" t="s">
        <v>16</v>
      </c>
      <c r="R817" s="4" t="s">
        <v>16</v>
      </c>
      <c r="S817" s="4" t="s">
        <v>16</v>
      </c>
      <c r="T817" s="4" t="s">
        <v>16</v>
      </c>
    </row>
    <row r="818" spans="1:19">
      <c r="A818" t="n">
        <v>8367</v>
      </c>
      <c r="B818" s="41" t="n">
        <v>161</v>
      </c>
      <c r="C818" s="7" t="n">
        <v>0</v>
      </c>
      <c r="D818" s="7" t="n">
        <v>1</v>
      </c>
      <c r="E818" s="7" t="n">
        <v>1</v>
      </c>
      <c r="F818" s="7" t="n">
        <v>17</v>
      </c>
      <c r="G818" s="7" t="n">
        <v>0</v>
      </c>
      <c r="H818" s="7" t="n">
        <v>0</v>
      </c>
      <c r="I818" s="7" t="n">
        <v>0</v>
      </c>
      <c r="J818" s="7" t="n">
        <v>0</v>
      </c>
      <c r="K818" s="7" t="n">
        <v>0</v>
      </c>
      <c r="L818" s="7" t="n">
        <v>0</v>
      </c>
      <c r="M818" s="7" t="n">
        <v>0</v>
      </c>
      <c r="N818" s="7" t="n">
        <v>0</v>
      </c>
      <c r="O818" s="7" t="n">
        <v>0</v>
      </c>
      <c r="P818" s="7" t="n">
        <v>0</v>
      </c>
      <c r="Q818" s="7" t="n">
        <v>0</v>
      </c>
      <c r="R818" s="7" t="n">
        <v>0</v>
      </c>
      <c r="S818" s="7" t="n">
        <v>0</v>
      </c>
      <c r="T818" s="7" t="n">
        <v>0</v>
      </c>
    </row>
    <row r="819" spans="1:19">
      <c r="A819" t="s">
        <v>4</v>
      </c>
      <c r="B819" s="4" t="s">
        <v>5</v>
      </c>
      <c r="C819" s="4" t="s">
        <v>16</v>
      </c>
      <c r="D819" s="4" t="s">
        <v>30</v>
      </c>
      <c r="E819" s="4" t="s">
        <v>30</v>
      </c>
      <c r="F819" s="4" t="s">
        <v>30</v>
      </c>
    </row>
    <row r="820" spans="1:19">
      <c r="A820" t="n">
        <v>8387</v>
      </c>
      <c r="B820" s="41" t="n">
        <v>161</v>
      </c>
      <c r="C820" s="7" t="n">
        <v>3</v>
      </c>
      <c r="D820" s="7" t="n">
        <v>1</v>
      </c>
      <c r="E820" s="7" t="n">
        <v>1.60000002384186</v>
      </c>
      <c r="F820" s="7" t="n">
        <v>0.0900000035762787</v>
      </c>
    </row>
    <row r="821" spans="1:19">
      <c r="A821" t="s">
        <v>4</v>
      </c>
      <c r="B821" s="4" t="s">
        <v>5</v>
      </c>
      <c r="C821" s="4" t="s">
        <v>16</v>
      </c>
      <c r="D821" s="4" t="s">
        <v>10</v>
      </c>
      <c r="E821" s="4" t="s">
        <v>16</v>
      </c>
      <c r="F821" s="4" t="s">
        <v>16</v>
      </c>
      <c r="G821" s="4" t="s">
        <v>16</v>
      </c>
      <c r="H821" s="4" t="s">
        <v>16</v>
      </c>
      <c r="I821" s="4" t="s">
        <v>16</v>
      </c>
      <c r="J821" s="4" t="s">
        <v>16</v>
      </c>
      <c r="K821" s="4" t="s">
        <v>16</v>
      </c>
      <c r="L821" s="4" t="s">
        <v>16</v>
      </c>
      <c r="M821" s="4" t="s">
        <v>16</v>
      </c>
      <c r="N821" s="4" t="s">
        <v>16</v>
      </c>
      <c r="O821" s="4" t="s">
        <v>16</v>
      </c>
      <c r="P821" s="4" t="s">
        <v>16</v>
      </c>
      <c r="Q821" s="4" t="s">
        <v>16</v>
      </c>
      <c r="R821" s="4" t="s">
        <v>16</v>
      </c>
      <c r="S821" s="4" t="s">
        <v>16</v>
      </c>
      <c r="T821" s="4" t="s">
        <v>16</v>
      </c>
    </row>
    <row r="822" spans="1:19">
      <c r="A822" t="n">
        <v>8401</v>
      </c>
      <c r="B822" s="41" t="n">
        <v>161</v>
      </c>
      <c r="C822" s="7" t="n">
        <v>0</v>
      </c>
      <c r="D822" s="7" t="n">
        <v>6</v>
      </c>
      <c r="E822" s="7" t="n">
        <v>1</v>
      </c>
      <c r="F822" s="7" t="n">
        <v>17</v>
      </c>
      <c r="G822" s="7" t="n">
        <v>0</v>
      </c>
      <c r="H822" s="7" t="n">
        <v>0</v>
      </c>
      <c r="I822" s="7" t="n">
        <v>0</v>
      </c>
      <c r="J822" s="7" t="n">
        <v>0</v>
      </c>
      <c r="K822" s="7" t="n">
        <v>0</v>
      </c>
      <c r="L822" s="7" t="n">
        <v>0</v>
      </c>
      <c r="M822" s="7" t="n">
        <v>0</v>
      </c>
      <c r="N822" s="7" t="n">
        <v>0</v>
      </c>
      <c r="O822" s="7" t="n">
        <v>0</v>
      </c>
      <c r="P822" s="7" t="n">
        <v>0</v>
      </c>
      <c r="Q822" s="7" t="n">
        <v>0</v>
      </c>
      <c r="R822" s="7" t="n">
        <v>0</v>
      </c>
      <c r="S822" s="7" t="n">
        <v>0</v>
      </c>
      <c r="T822" s="7" t="n">
        <v>0</v>
      </c>
    </row>
    <row r="823" spans="1:19">
      <c r="A823" t="s">
        <v>4</v>
      </c>
      <c r="B823" s="4" t="s">
        <v>5</v>
      </c>
      <c r="C823" s="4" t="s">
        <v>16</v>
      </c>
      <c r="D823" s="4" t="s">
        <v>30</v>
      </c>
      <c r="E823" s="4" t="s">
        <v>30</v>
      </c>
      <c r="F823" s="4" t="s">
        <v>30</v>
      </c>
    </row>
    <row r="824" spans="1:19">
      <c r="A824" t="n">
        <v>8421</v>
      </c>
      <c r="B824" s="41" t="n">
        <v>161</v>
      </c>
      <c r="C824" s="7" t="n">
        <v>3</v>
      </c>
      <c r="D824" s="7" t="n">
        <v>1</v>
      </c>
      <c r="E824" s="7" t="n">
        <v>1.60000002384186</v>
      </c>
      <c r="F824" s="7" t="n">
        <v>0.0900000035762787</v>
      </c>
    </row>
    <row r="825" spans="1:19">
      <c r="A825" t="s">
        <v>4</v>
      </c>
      <c r="B825" s="4" t="s">
        <v>5</v>
      </c>
      <c r="C825" s="4" t="s">
        <v>16</v>
      </c>
      <c r="D825" s="4" t="s">
        <v>10</v>
      </c>
      <c r="E825" s="4" t="s">
        <v>16</v>
      </c>
      <c r="F825" s="4" t="s">
        <v>16</v>
      </c>
      <c r="G825" s="4" t="s">
        <v>16</v>
      </c>
      <c r="H825" s="4" t="s">
        <v>16</v>
      </c>
      <c r="I825" s="4" t="s">
        <v>16</v>
      </c>
      <c r="J825" s="4" t="s">
        <v>16</v>
      </c>
      <c r="K825" s="4" t="s">
        <v>16</v>
      </c>
      <c r="L825" s="4" t="s">
        <v>16</v>
      </c>
      <c r="M825" s="4" t="s">
        <v>16</v>
      </c>
      <c r="N825" s="4" t="s">
        <v>16</v>
      </c>
      <c r="O825" s="4" t="s">
        <v>16</v>
      </c>
      <c r="P825" s="4" t="s">
        <v>16</v>
      </c>
      <c r="Q825" s="4" t="s">
        <v>16</v>
      </c>
      <c r="R825" s="4" t="s">
        <v>16</v>
      </c>
      <c r="S825" s="4" t="s">
        <v>16</v>
      </c>
      <c r="T825" s="4" t="s">
        <v>16</v>
      </c>
    </row>
    <row r="826" spans="1:19">
      <c r="A826" t="n">
        <v>8435</v>
      </c>
      <c r="B826" s="41" t="n">
        <v>161</v>
      </c>
      <c r="C826" s="7" t="n">
        <v>0</v>
      </c>
      <c r="D826" s="7" t="n">
        <v>7</v>
      </c>
      <c r="E826" s="7" t="n">
        <v>1</v>
      </c>
      <c r="F826" s="7" t="n">
        <v>17</v>
      </c>
      <c r="G826" s="7" t="n">
        <v>0</v>
      </c>
      <c r="H826" s="7" t="n">
        <v>0</v>
      </c>
      <c r="I826" s="7" t="n">
        <v>0</v>
      </c>
      <c r="J826" s="7" t="n">
        <v>0</v>
      </c>
      <c r="K826" s="7" t="n">
        <v>0</v>
      </c>
      <c r="L826" s="7" t="n">
        <v>0</v>
      </c>
      <c r="M826" s="7" t="n">
        <v>0</v>
      </c>
      <c r="N826" s="7" t="n">
        <v>0</v>
      </c>
      <c r="O826" s="7" t="n">
        <v>0</v>
      </c>
      <c r="P826" s="7" t="n">
        <v>0</v>
      </c>
      <c r="Q826" s="7" t="n">
        <v>0</v>
      </c>
      <c r="R826" s="7" t="n">
        <v>0</v>
      </c>
      <c r="S826" s="7" t="n">
        <v>0</v>
      </c>
      <c r="T826" s="7" t="n">
        <v>0</v>
      </c>
    </row>
    <row r="827" spans="1:19">
      <c r="A827" t="s">
        <v>4</v>
      </c>
      <c r="B827" s="4" t="s">
        <v>5</v>
      </c>
      <c r="C827" s="4" t="s">
        <v>16</v>
      </c>
      <c r="D827" s="4" t="s">
        <v>30</v>
      </c>
      <c r="E827" s="4" t="s">
        <v>30</v>
      </c>
      <c r="F827" s="4" t="s">
        <v>30</v>
      </c>
    </row>
    <row r="828" spans="1:19">
      <c r="A828" t="n">
        <v>8455</v>
      </c>
      <c r="B828" s="41" t="n">
        <v>161</v>
      </c>
      <c r="C828" s="7" t="n">
        <v>3</v>
      </c>
      <c r="D828" s="7" t="n">
        <v>1</v>
      </c>
      <c r="E828" s="7" t="n">
        <v>1.60000002384186</v>
      </c>
      <c r="F828" s="7" t="n">
        <v>0.0900000035762787</v>
      </c>
    </row>
    <row r="829" spans="1:19">
      <c r="A829" t="s">
        <v>4</v>
      </c>
      <c r="B829" s="4" t="s">
        <v>5</v>
      </c>
      <c r="C829" s="4" t="s">
        <v>16</v>
      </c>
      <c r="D829" s="4" t="s">
        <v>10</v>
      </c>
      <c r="E829" s="4" t="s">
        <v>16</v>
      </c>
      <c r="F829" s="4" t="s">
        <v>16</v>
      </c>
      <c r="G829" s="4" t="s">
        <v>16</v>
      </c>
      <c r="H829" s="4" t="s">
        <v>16</v>
      </c>
      <c r="I829" s="4" t="s">
        <v>16</v>
      </c>
      <c r="J829" s="4" t="s">
        <v>16</v>
      </c>
      <c r="K829" s="4" t="s">
        <v>16</v>
      </c>
      <c r="L829" s="4" t="s">
        <v>16</v>
      </c>
      <c r="M829" s="4" t="s">
        <v>16</v>
      </c>
      <c r="N829" s="4" t="s">
        <v>16</v>
      </c>
      <c r="O829" s="4" t="s">
        <v>16</v>
      </c>
      <c r="P829" s="4" t="s">
        <v>16</v>
      </c>
      <c r="Q829" s="4" t="s">
        <v>16</v>
      </c>
      <c r="R829" s="4" t="s">
        <v>16</v>
      </c>
      <c r="S829" s="4" t="s">
        <v>16</v>
      </c>
      <c r="T829" s="4" t="s">
        <v>16</v>
      </c>
    </row>
    <row r="830" spans="1:19">
      <c r="A830" t="n">
        <v>8469</v>
      </c>
      <c r="B830" s="41" t="n">
        <v>161</v>
      </c>
      <c r="C830" s="7" t="n">
        <v>0</v>
      </c>
      <c r="D830" s="7" t="n">
        <v>13</v>
      </c>
      <c r="E830" s="7" t="n">
        <v>1</v>
      </c>
      <c r="F830" s="7" t="n">
        <v>17</v>
      </c>
      <c r="G830" s="7" t="n">
        <v>0</v>
      </c>
      <c r="H830" s="7" t="n">
        <v>0</v>
      </c>
      <c r="I830" s="7" t="n">
        <v>0</v>
      </c>
      <c r="J830" s="7" t="n">
        <v>0</v>
      </c>
      <c r="K830" s="7" t="n">
        <v>0</v>
      </c>
      <c r="L830" s="7" t="n">
        <v>0</v>
      </c>
      <c r="M830" s="7" t="n">
        <v>0</v>
      </c>
      <c r="N830" s="7" t="n">
        <v>0</v>
      </c>
      <c r="O830" s="7" t="n">
        <v>0</v>
      </c>
      <c r="P830" s="7" t="n">
        <v>0</v>
      </c>
      <c r="Q830" s="7" t="n">
        <v>0</v>
      </c>
      <c r="R830" s="7" t="n">
        <v>0</v>
      </c>
      <c r="S830" s="7" t="n">
        <v>0</v>
      </c>
      <c r="T830" s="7" t="n">
        <v>0</v>
      </c>
    </row>
    <row r="831" spans="1:19">
      <c r="A831" t="s">
        <v>4</v>
      </c>
      <c r="B831" s="4" t="s">
        <v>5</v>
      </c>
      <c r="C831" s="4" t="s">
        <v>16</v>
      </c>
      <c r="D831" s="4" t="s">
        <v>30</v>
      </c>
      <c r="E831" s="4" t="s">
        <v>30</v>
      </c>
      <c r="F831" s="4" t="s">
        <v>30</v>
      </c>
    </row>
    <row r="832" spans="1:19">
      <c r="A832" t="n">
        <v>8489</v>
      </c>
      <c r="B832" s="41" t="n">
        <v>161</v>
      </c>
      <c r="C832" s="7" t="n">
        <v>3</v>
      </c>
      <c r="D832" s="7" t="n">
        <v>1</v>
      </c>
      <c r="E832" s="7" t="n">
        <v>1.60000002384186</v>
      </c>
      <c r="F832" s="7" t="n">
        <v>0.0900000035762787</v>
      </c>
    </row>
    <row r="833" spans="1:20">
      <c r="A833" t="s">
        <v>4</v>
      </c>
      <c r="B833" s="4" t="s">
        <v>5</v>
      </c>
      <c r="C833" s="4" t="s">
        <v>16</v>
      </c>
      <c r="D833" s="4" t="s">
        <v>10</v>
      </c>
      <c r="E833" s="4" t="s">
        <v>16</v>
      </c>
      <c r="F833" s="4" t="s">
        <v>16</v>
      </c>
      <c r="G833" s="4" t="s">
        <v>16</v>
      </c>
      <c r="H833" s="4" t="s">
        <v>16</v>
      </c>
      <c r="I833" s="4" t="s">
        <v>16</v>
      </c>
      <c r="J833" s="4" t="s">
        <v>16</v>
      </c>
      <c r="K833" s="4" t="s">
        <v>16</v>
      </c>
      <c r="L833" s="4" t="s">
        <v>16</v>
      </c>
      <c r="M833" s="4" t="s">
        <v>16</v>
      </c>
      <c r="N833" s="4" t="s">
        <v>16</v>
      </c>
      <c r="O833" s="4" t="s">
        <v>16</v>
      </c>
      <c r="P833" s="4" t="s">
        <v>16</v>
      </c>
      <c r="Q833" s="4" t="s">
        <v>16</v>
      </c>
      <c r="R833" s="4" t="s">
        <v>16</v>
      </c>
      <c r="S833" s="4" t="s">
        <v>16</v>
      </c>
      <c r="T833" s="4" t="s">
        <v>16</v>
      </c>
    </row>
    <row r="834" spans="1:20">
      <c r="A834" t="n">
        <v>8503</v>
      </c>
      <c r="B834" s="41" t="n">
        <v>161</v>
      </c>
      <c r="C834" s="7" t="n">
        <v>0</v>
      </c>
      <c r="D834" s="7" t="n">
        <v>18</v>
      </c>
      <c r="E834" s="7" t="n">
        <v>1</v>
      </c>
      <c r="F834" s="7" t="n">
        <v>0</v>
      </c>
      <c r="G834" s="7" t="n">
        <v>18</v>
      </c>
      <c r="H834" s="7" t="n">
        <v>0</v>
      </c>
      <c r="I834" s="7" t="n">
        <v>0</v>
      </c>
      <c r="J834" s="7" t="n">
        <v>0</v>
      </c>
      <c r="K834" s="7" t="n">
        <v>0</v>
      </c>
      <c r="L834" s="7" t="n">
        <v>0</v>
      </c>
      <c r="M834" s="7" t="n">
        <v>0</v>
      </c>
      <c r="N834" s="7" t="n">
        <v>0</v>
      </c>
      <c r="O834" s="7" t="n">
        <v>0</v>
      </c>
      <c r="P834" s="7" t="n">
        <v>0</v>
      </c>
      <c r="Q834" s="7" t="n">
        <v>0</v>
      </c>
      <c r="R834" s="7" t="n">
        <v>0</v>
      </c>
      <c r="S834" s="7" t="n">
        <v>0</v>
      </c>
      <c r="T834" s="7" t="n">
        <v>0</v>
      </c>
    </row>
    <row r="835" spans="1:20">
      <c r="A835" t="s">
        <v>4</v>
      </c>
      <c r="B835" s="4" t="s">
        <v>5</v>
      </c>
      <c r="C835" s="4" t="s">
        <v>16</v>
      </c>
      <c r="D835" s="4" t="s">
        <v>30</v>
      </c>
      <c r="E835" s="4" t="s">
        <v>30</v>
      </c>
      <c r="F835" s="4" t="s">
        <v>30</v>
      </c>
    </row>
    <row r="836" spans="1:20">
      <c r="A836" t="n">
        <v>8523</v>
      </c>
      <c r="B836" s="41" t="n">
        <v>161</v>
      </c>
      <c r="C836" s="7" t="n">
        <v>3</v>
      </c>
      <c r="D836" s="7" t="n">
        <v>1</v>
      </c>
      <c r="E836" s="7" t="n">
        <v>1.60000002384186</v>
      </c>
      <c r="F836" s="7" t="n">
        <v>0.0900000035762787</v>
      </c>
    </row>
    <row r="837" spans="1:20">
      <c r="A837" t="s">
        <v>4</v>
      </c>
      <c r="B837" s="4" t="s">
        <v>5</v>
      </c>
      <c r="C837" s="4" t="s">
        <v>16</v>
      </c>
      <c r="D837" s="4" t="s">
        <v>10</v>
      </c>
      <c r="E837" s="4" t="s">
        <v>16</v>
      </c>
      <c r="F837" s="4" t="s">
        <v>16</v>
      </c>
      <c r="G837" s="4" t="s">
        <v>16</v>
      </c>
      <c r="H837" s="4" t="s">
        <v>16</v>
      </c>
      <c r="I837" s="4" t="s">
        <v>16</v>
      </c>
      <c r="J837" s="4" t="s">
        <v>16</v>
      </c>
      <c r="K837" s="4" t="s">
        <v>16</v>
      </c>
      <c r="L837" s="4" t="s">
        <v>16</v>
      </c>
      <c r="M837" s="4" t="s">
        <v>16</v>
      </c>
      <c r="N837" s="4" t="s">
        <v>16</v>
      </c>
      <c r="O837" s="4" t="s">
        <v>16</v>
      </c>
      <c r="P837" s="4" t="s">
        <v>16</v>
      </c>
      <c r="Q837" s="4" t="s">
        <v>16</v>
      </c>
      <c r="R837" s="4" t="s">
        <v>16</v>
      </c>
      <c r="S837" s="4" t="s">
        <v>16</v>
      </c>
      <c r="T837" s="4" t="s">
        <v>16</v>
      </c>
    </row>
    <row r="838" spans="1:20">
      <c r="A838" t="n">
        <v>8537</v>
      </c>
      <c r="B838" s="41" t="n">
        <v>161</v>
      </c>
      <c r="C838" s="7" t="n">
        <v>0</v>
      </c>
      <c r="D838" s="7" t="n">
        <v>111</v>
      </c>
      <c r="E838" s="7" t="n">
        <v>1</v>
      </c>
      <c r="F838" s="7" t="n">
        <v>17</v>
      </c>
      <c r="G838" s="7" t="n">
        <v>0</v>
      </c>
      <c r="H838" s="7" t="n">
        <v>0</v>
      </c>
      <c r="I838" s="7" t="n">
        <v>0</v>
      </c>
      <c r="J838" s="7" t="n">
        <v>0</v>
      </c>
      <c r="K838" s="7" t="n">
        <v>0</v>
      </c>
      <c r="L838" s="7" t="n">
        <v>0</v>
      </c>
      <c r="M838" s="7" t="n">
        <v>0</v>
      </c>
      <c r="N838" s="7" t="n">
        <v>0</v>
      </c>
      <c r="O838" s="7" t="n">
        <v>0</v>
      </c>
      <c r="P838" s="7" t="n">
        <v>0</v>
      </c>
      <c r="Q838" s="7" t="n">
        <v>0</v>
      </c>
      <c r="R838" s="7" t="n">
        <v>0</v>
      </c>
      <c r="S838" s="7" t="n">
        <v>0</v>
      </c>
      <c r="T838" s="7" t="n">
        <v>0</v>
      </c>
    </row>
    <row r="839" spans="1:20">
      <c r="A839" t="s">
        <v>4</v>
      </c>
      <c r="B839" s="4" t="s">
        <v>5</v>
      </c>
      <c r="C839" s="4" t="s">
        <v>16</v>
      </c>
      <c r="D839" s="4" t="s">
        <v>30</v>
      </c>
      <c r="E839" s="4" t="s">
        <v>30</v>
      </c>
      <c r="F839" s="4" t="s">
        <v>30</v>
      </c>
    </row>
    <row r="840" spans="1:20">
      <c r="A840" t="n">
        <v>8557</v>
      </c>
      <c r="B840" s="41" t="n">
        <v>161</v>
      </c>
      <c r="C840" s="7" t="n">
        <v>3</v>
      </c>
      <c r="D840" s="7" t="n">
        <v>1</v>
      </c>
      <c r="E840" s="7" t="n">
        <v>1.60000002384186</v>
      </c>
      <c r="F840" s="7" t="n">
        <v>0.0900000035762787</v>
      </c>
    </row>
    <row r="841" spans="1:20">
      <c r="A841" t="s">
        <v>4</v>
      </c>
      <c r="B841" s="4" t="s">
        <v>5</v>
      </c>
      <c r="C841" s="4" t="s">
        <v>16</v>
      </c>
      <c r="D841" s="4" t="s">
        <v>10</v>
      </c>
      <c r="E841" s="4" t="s">
        <v>16</v>
      </c>
      <c r="F841" s="4" t="s">
        <v>16</v>
      </c>
      <c r="G841" s="4" t="s">
        <v>16</v>
      </c>
      <c r="H841" s="4" t="s">
        <v>16</v>
      </c>
      <c r="I841" s="4" t="s">
        <v>16</v>
      </c>
      <c r="J841" s="4" t="s">
        <v>16</v>
      </c>
      <c r="K841" s="4" t="s">
        <v>16</v>
      </c>
      <c r="L841" s="4" t="s">
        <v>16</v>
      </c>
      <c r="M841" s="4" t="s">
        <v>16</v>
      </c>
      <c r="N841" s="4" t="s">
        <v>16</v>
      </c>
      <c r="O841" s="4" t="s">
        <v>16</v>
      </c>
      <c r="P841" s="4" t="s">
        <v>16</v>
      </c>
      <c r="Q841" s="4" t="s">
        <v>16</v>
      </c>
      <c r="R841" s="4" t="s">
        <v>16</v>
      </c>
      <c r="S841" s="4" t="s">
        <v>16</v>
      </c>
      <c r="T841" s="4" t="s">
        <v>16</v>
      </c>
    </row>
    <row r="842" spans="1:20">
      <c r="A842" t="n">
        <v>8571</v>
      </c>
      <c r="B842" s="41" t="n">
        <v>161</v>
      </c>
      <c r="C842" s="7" t="n">
        <v>0</v>
      </c>
      <c r="D842" s="7" t="n">
        <v>119</v>
      </c>
      <c r="E842" s="7" t="n">
        <v>1</v>
      </c>
      <c r="F842" s="7" t="n">
        <v>17</v>
      </c>
      <c r="G842" s="7" t="n">
        <v>0</v>
      </c>
      <c r="H842" s="7" t="n">
        <v>0</v>
      </c>
      <c r="I842" s="7" t="n">
        <v>0</v>
      </c>
      <c r="J842" s="7" t="n">
        <v>0</v>
      </c>
      <c r="K842" s="7" t="n">
        <v>0</v>
      </c>
      <c r="L842" s="7" t="n">
        <v>0</v>
      </c>
      <c r="M842" s="7" t="n">
        <v>0</v>
      </c>
      <c r="N842" s="7" t="n">
        <v>0</v>
      </c>
      <c r="O842" s="7" t="n">
        <v>0</v>
      </c>
      <c r="P842" s="7" t="n">
        <v>0</v>
      </c>
      <c r="Q842" s="7" t="n">
        <v>0</v>
      </c>
      <c r="R842" s="7" t="n">
        <v>0</v>
      </c>
      <c r="S842" s="7" t="n">
        <v>0</v>
      </c>
      <c r="T842" s="7" t="n">
        <v>0</v>
      </c>
    </row>
    <row r="843" spans="1:20">
      <c r="A843" t="s">
        <v>4</v>
      </c>
      <c r="B843" s="4" t="s">
        <v>5</v>
      </c>
      <c r="C843" s="4" t="s">
        <v>16</v>
      </c>
      <c r="D843" s="4" t="s">
        <v>30</v>
      </c>
      <c r="E843" s="4" t="s">
        <v>30</v>
      </c>
      <c r="F843" s="4" t="s">
        <v>30</v>
      </c>
    </row>
    <row r="844" spans="1:20">
      <c r="A844" t="n">
        <v>8591</v>
      </c>
      <c r="B844" s="41" t="n">
        <v>161</v>
      </c>
      <c r="C844" s="7" t="n">
        <v>3</v>
      </c>
      <c r="D844" s="7" t="n">
        <v>1</v>
      </c>
      <c r="E844" s="7" t="n">
        <v>1.60000002384186</v>
      </c>
      <c r="F844" s="7" t="n">
        <v>0.0900000035762787</v>
      </c>
    </row>
    <row r="845" spans="1:20">
      <c r="A845" t="s">
        <v>4</v>
      </c>
      <c r="B845" s="4" t="s">
        <v>5</v>
      </c>
      <c r="C845" s="4" t="s">
        <v>16</v>
      </c>
      <c r="D845" s="4" t="s">
        <v>10</v>
      </c>
      <c r="E845" s="4" t="s">
        <v>16</v>
      </c>
      <c r="F845" s="4" t="s">
        <v>16</v>
      </c>
      <c r="G845" s="4" t="s">
        <v>16</v>
      </c>
      <c r="H845" s="4" t="s">
        <v>16</v>
      </c>
      <c r="I845" s="4" t="s">
        <v>16</v>
      </c>
      <c r="J845" s="4" t="s">
        <v>16</v>
      </c>
      <c r="K845" s="4" t="s">
        <v>16</v>
      </c>
      <c r="L845" s="4" t="s">
        <v>16</v>
      </c>
      <c r="M845" s="4" t="s">
        <v>16</v>
      </c>
      <c r="N845" s="4" t="s">
        <v>16</v>
      </c>
      <c r="O845" s="4" t="s">
        <v>16</v>
      </c>
      <c r="P845" s="4" t="s">
        <v>16</v>
      </c>
      <c r="Q845" s="4" t="s">
        <v>16</v>
      </c>
      <c r="R845" s="4" t="s">
        <v>16</v>
      </c>
      <c r="S845" s="4" t="s">
        <v>16</v>
      </c>
      <c r="T845" s="4" t="s">
        <v>16</v>
      </c>
    </row>
    <row r="846" spans="1:20">
      <c r="A846" t="n">
        <v>8605</v>
      </c>
      <c r="B846" s="41" t="n">
        <v>161</v>
      </c>
      <c r="C846" s="7" t="n">
        <v>0</v>
      </c>
      <c r="D846" s="7" t="n">
        <v>117</v>
      </c>
      <c r="E846" s="7" t="n">
        <v>1</v>
      </c>
      <c r="F846" s="7" t="n">
        <v>17</v>
      </c>
      <c r="G846" s="7" t="n">
        <v>0</v>
      </c>
      <c r="H846" s="7" t="n">
        <v>0</v>
      </c>
      <c r="I846" s="7" t="n">
        <v>0</v>
      </c>
      <c r="J846" s="7" t="n">
        <v>0</v>
      </c>
      <c r="K846" s="7" t="n">
        <v>0</v>
      </c>
      <c r="L846" s="7" t="n">
        <v>0</v>
      </c>
      <c r="M846" s="7" t="n">
        <v>0</v>
      </c>
      <c r="N846" s="7" t="n">
        <v>0</v>
      </c>
      <c r="O846" s="7" t="n">
        <v>0</v>
      </c>
      <c r="P846" s="7" t="n">
        <v>0</v>
      </c>
      <c r="Q846" s="7" t="n">
        <v>0</v>
      </c>
      <c r="R846" s="7" t="n">
        <v>0</v>
      </c>
      <c r="S846" s="7" t="n">
        <v>0</v>
      </c>
      <c r="T846" s="7" t="n">
        <v>0</v>
      </c>
    </row>
    <row r="847" spans="1:20">
      <c r="A847" t="s">
        <v>4</v>
      </c>
      <c r="B847" s="4" t="s">
        <v>5</v>
      </c>
      <c r="C847" s="4" t="s">
        <v>16</v>
      </c>
      <c r="D847" s="4" t="s">
        <v>30</v>
      </c>
      <c r="E847" s="4" t="s">
        <v>30</v>
      </c>
      <c r="F847" s="4" t="s">
        <v>30</v>
      </c>
    </row>
    <row r="848" spans="1:20">
      <c r="A848" t="n">
        <v>8625</v>
      </c>
      <c r="B848" s="41" t="n">
        <v>161</v>
      </c>
      <c r="C848" s="7" t="n">
        <v>3</v>
      </c>
      <c r="D848" s="7" t="n">
        <v>1</v>
      </c>
      <c r="E848" s="7" t="n">
        <v>1.60000002384186</v>
      </c>
      <c r="F848" s="7" t="n">
        <v>0.0900000035762787</v>
      </c>
    </row>
    <row r="849" spans="1:20">
      <c r="A849" t="s">
        <v>4</v>
      </c>
      <c r="B849" s="4" t="s">
        <v>5</v>
      </c>
      <c r="C849" s="4" t="s">
        <v>16</v>
      </c>
      <c r="D849" s="4" t="s">
        <v>10</v>
      </c>
      <c r="E849" s="4" t="s">
        <v>16</v>
      </c>
      <c r="F849" s="4" t="s">
        <v>16</v>
      </c>
      <c r="G849" s="4" t="s">
        <v>16</v>
      </c>
      <c r="H849" s="4" t="s">
        <v>16</v>
      </c>
      <c r="I849" s="4" t="s">
        <v>16</v>
      </c>
      <c r="J849" s="4" t="s">
        <v>16</v>
      </c>
      <c r="K849" s="4" t="s">
        <v>16</v>
      </c>
      <c r="L849" s="4" t="s">
        <v>16</v>
      </c>
      <c r="M849" s="4" t="s">
        <v>16</v>
      </c>
      <c r="N849" s="4" t="s">
        <v>16</v>
      </c>
      <c r="O849" s="4" t="s">
        <v>16</v>
      </c>
      <c r="P849" s="4" t="s">
        <v>16</v>
      </c>
      <c r="Q849" s="4" t="s">
        <v>16</v>
      </c>
      <c r="R849" s="4" t="s">
        <v>16</v>
      </c>
      <c r="S849" s="4" t="s">
        <v>16</v>
      </c>
      <c r="T849" s="4" t="s">
        <v>16</v>
      </c>
    </row>
    <row r="850" spans="1:20">
      <c r="A850" t="n">
        <v>8639</v>
      </c>
      <c r="B850" s="41" t="n">
        <v>161</v>
      </c>
      <c r="C850" s="7" t="n">
        <v>0</v>
      </c>
      <c r="D850" s="7" t="n">
        <v>110</v>
      </c>
      <c r="E850" s="7" t="n">
        <v>1</v>
      </c>
      <c r="F850" s="7" t="n">
        <v>17</v>
      </c>
      <c r="G850" s="7" t="n">
        <v>0</v>
      </c>
      <c r="H850" s="7" t="n">
        <v>0</v>
      </c>
      <c r="I850" s="7" t="n">
        <v>0</v>
      </c>
      <c r="J850" s="7" t="n">
        <v>0</v>
      </c>
      <c r="K850" s="7" t="n">
        <v>0</v>
      </c>
      <c r="L850" s="7" t="n">
        <v>0</v>
      </c>
      <c r="M850" s="7" t="n">
        <v>0</v>
      </c>
      <c r="N850" s="7" t="n">
        <v>0</v>
      </c>
      <c r="O850" s="7" t="n">
        <v>0</v>
      </c>
      <c r="P850" s="7" t="n">
        <v>0</v>
      </c>
      <c r="Q850" s="7" t="n">
        <v>0</v>
      </c>
      <c r="R850" s="7" t="n">
        <v>0</v>
      </c>
      <c r="S850" s="7" t="n">
        <v>0</v>
      </c>
      <c r="T850" s="7" t="n">
        <v>0</v>
      </c>
    </row>
    <row r="851" spans="1:20">
      <c r="A851" t="s">
        <v>4</v>
      </c>
      <c r="B851" s="4" t="s">
        <v>5</v>
      </c>
      <c r="C851" s="4" t="s">
        <v>16</v>
      </c>
      <c r="D851" s="4" t="s">
        <v>30</v>
      </c>
      <c r="E851" s="4" t="s">
        <v>30</v>
      </c>
      <c r="F851" s="4" t="s">
        <v>30</v>
      </c>
    </row>
    <row r="852" spans="1:20">
      <c r="A852" t="n">
        <v>8659</v>
      </c>
      <c r="B852" s="41" t="n">
        <v>161</v>
      </c>
      <c r="C852" s="7" t="n">
        <v>3</v>
      </c>
      <c r="D852" s="7" t="n">
        <v>1</v>
      </c>
      <c r="E852" s="7" t="n">
        <v>1.60000002384186</v>
      </c>
      <c r="F852" s="7" t="n">
        <v>0.0900000035762787</v>
      </c>
    </row>
    <row r="853" spans="1:20">
      <c r="A853" t="s">
        <v>4</v>
      </c>
      <c r="B853" s="4" t="s">
        <v>5</v>
      </c>
      <c r="C853" s="4" t="s">
        <v>16</v>
      </c>
      <c r="D853" s="4" t="s">
        <v>10</v>
      </c>
      <c r="E853" s="4" t="s">
        <v>16</v>
      </c>
      <c r="F853" s="4" t="s">
        <v>16</v>
      </c>
      <c r="G853" s="4" t="s">
        <v>16</v>
      </c>
      <c r="H853" s="4" t="s">
        <v>16</v>
      </c>
      <c r="I853" s="4" t="s">
        <v>16</v>
      </c>
      <c r="J853" s="4" t="s">
        <v>16</v>
      </c>
      <c r="K853" s="4" t="s">
        <v>16</v>
      </c>
      <c r="L853" s="4" t="s">
        <v>16</v>
      </c>
      <c r="M853" s="4" t="s">
        <v>16</v>
      </c>
      <c r="N853" s="4" t="s">
        <v>16</v>
      </c>
      <c r="O853" s="4" t="s">
        <v>16</v>
      </c>
      <c r="P853" s="4" t="s">
        <v>16</v>
      </c>
      <c r="Q853" s="4" t="s">
        <v>16</v>
      </c>
      <c r="R853" s="4" t="s">
        <v>16</v>
      </c>
      <c r="S853" s="4" t="s">
        <v>16</v>
      </c>
      <c r="T853" s="4" t="s">
        <v>16</v>
      </c>
    </row>
    <row r="854" spans="1:20">
      <c r="A854" t="n">
        <v>8673</v>
      </c>
      <c r="B854" s="41" t="n">
        <v>161</v>
      </c>
      <c r="C854" s="7" t="n">
        <v>0</v>
      </c>
      <c r="D854" s="7" t="n">
        <v>90</v>
      </c>
      <c r="E854" s="7" t="n">
        <v>1</v>
      </c>
      <c r="F854" s="7" t="n">
        <v>17</v>
      </c>
      <c r="G854" s="7" t="n">
        <v>0</v>
      </c>
      <c r="H854" s="7" t="n">
        <v>0</v>
      </c>
      <c r="I854" s="7" t="n">
        <v>0</v>
      </c>
      <c r="J854" s="7" t="n">
        <v>0</v>
      </c>
      <c r="K854" s="7" t="n">
        <v>0</v>
      </c>
      <c r="L854" s="7" t="n">
        <v>0</v>
      </c>
      <c r="M854" s="7" t="n">
        <v>0</v>
      </c>
      <c r="N854" s="7" t="n">
        <v>0</v>
      </c>
      <c r="O854" s="7" t="n">
        <v>0</v>
      </c>
      <c r="P854" s="7" t="n">
        <v>0</v>
      </c>
      <c r="Q854" s="7" t="n">
        <v>0</v>
      </c>
      <c r="R854" s="7" t="n">
        <v>0</v>
      </c>
      <c r="S854" s="7" t="n">
        <v>0</v>
      </c>
      <c r="T854" s="7" t="n">
        <v>0</v>
      </c>
    </row>
    <row r="855" spans="1:20">
      <c r="A855" t="s">
        <v>4</v>
      </c>
      <c r="B855" s="4" t="s">
        <v>5</v>
      </c>
      <c r="C855" s="4" t="s">
        <v>16</v>
      </c>
      <c r="D855" s="4" t="s">
        <v>30</v>
      </c>
      <c r="E855" s="4" t="s">
        <v>30</v>
      </c>
      <c r="F855" s="4" t="s">
        <v>30</v>
      </c>
    </row>
    <row r="856" spans="1:20">
      <c r="A856" t="n">
        <v>8693</v>
      </c>
      <c r="B856" s="41" t="n">
        <v>161</v>
      </c>
      <c r="C856" s="7" t="n">
        <v>3</v>
      </c>
      <c r="D856" s="7" t="n">
        <v>1</v>
      </c>
      <c r="E856" s="7" t="n">
        <v>1.60000002384186</v>
      </c>
      <c r="F856" s="7" t="n">
        <v>0.0900000035762787</v>
      </c>
    </row>
    <row r="857" spans="1:20">
      <c r="A857" t="s">
        <v>4</v>
      </c>
      <c r="B857" s="4" t="s">
        <v>5</v>
      </c>
      <c r="C857" s="4" t="s">
        <v>16</v>
      </c>
      <c r="D857" s="4" t="s">
        <v>10</v>
      </c>
      <c r="E857" s="4" t="s">
        <v>16</v>
      </c>
      <c r="F857" s="4" t="s">
        <v>16</v>
      </c>
      <c r="G857" s="4" t="s">
        <v>16</v>
      </c>
      <c r="H857" s="4" t="s">
        <v>16</v>
      </c>
      <c r="I857" s="4" t="s">
        <v>16</v>
      </c>
      <c r="J857" s="4" t="s">
        <v>16</v>
      </c>
      <c r="K857" s="4" t="s">
        <v>16</v>
      </c>
      <c r="L857" s="4" t="s">
        <v>16</v>
      </c>
      <c r="M857" s="4" t="s">
        <v>16</v>
      </c>
      <c r="N857" s="4" t="s">
        <v>16</v>
      </c>
      <c r="O857" s="4" t="s">
        <v>16</v>
      </c>
      <c r="P857" s="4" t="s">
        <v>16</v>
      </c>
      <c r="Q857" s="4" t="s">
        <v>16</v>
      </c>
      <c r="R857" s="4" t="s">
        <v>16</v>
      </c>
      <c r="S857" s="4" t="s">
        <v>16</v>
      </c>
      <c r="T857" s="4" t="s">
        <v>16</v>
      </c>
    </row>
    <row r="858" spans="1:20">
      <c r="A858" t="n">
        <v>8707</v>
      </c>
      <c r="B858" s="41" t="n">
        <v>161</v>
      </c>
      <c r="C858" s="7" t="n">
        <v>0</v>
      </c>
      <c r="D858" s="7" t="n">
        <v>96</v>
      </c>
      <c r="E858" s="7" t="n">
        <v>1</v>
      </c>
      <c r="F858" s="7" t="n">
        <v>17</v>
      </c>
      <c r="G858" s="7" t="n">
        <v>0</v>
      </c>
      <c r="H858" s="7" t="n">
        <v>0</v>
      </c>
      <c r="I858" s="7" t="n">
        <v>0</v>
      </c>
      <c r="J858" s="7" t="n">
        <v>0</v>
      </c>
      <c r="K858" s="7" t="n">
        <v>0</v>
      </c>
      <c r="L858" s="7" t="n">
        <v>0</v>
      </c>
      <c r="M858" s="7" t="n">
        <v>0</v>
      </c>
      <c r="N858" s="7" t="n">
        <v>0</v>
      </c>
      <c r="O858" s="7" t="n">
        <v>0</v>
      </c>
      <c r="P858" s="7" t="n">
        <v>0</v>
      </c>
      <c r="Q858" s="7" t="n">
        <v>0</v>
      </c>
      <c r="R858" s="7" t="n">
        <v>0</v>
      </c>
      <c r="S858" s="7" t="n">
        <v>0</v>
      </c>
      <c r="T858" s="7" t="n">
        <v>0</v>
      </c>
    </row>
    <row r="859" spans="1:20">
      <c r="A859" t="s">
        <v>4</v>
      </c>
      <c r="B859" s="4" t="s">
        <v>5</v>
      </c>
      <c r="C859" s="4" t="s">
        <v>16</v>
      </c>
      <c r="D859" s="4" t="s">
        <v>30</v>
      </c>
      <c r="E859" s="4" t="s">
        <v>30</v>
      </c>
      <c r="F859" s="4" t="s">
        <v>30</v>
      </c>
    </row>
    <row r="860" spans="1:20">
      <c r="A860" t="n">
        <v>8727</v>
      </c>
      <c r="B860" s="41" t="n">
        <v>161</v>
      </c>
      <c r="C860" s="7" t="n">
        <v>3</v>
      </c>
      <c r="D860" s="7" t="n">
        <v>1</v>
      </c>
      <c r="E860" s="7" t="n">
        <v>1.60000002384186</v>
      </c>
      <c r="F860" s="7" t="n">
        <v>0.0900000035762787</v>
      </c>
    </row>
    <row r="861" spans="1:20">
      <c r="A861" t="s">
        <v>4</v>
      </c>
      <c r="B861" s="4" t="s">
        <v>5</v>
      </c>
      <c r="C861" s="4" t="s">
        <v>16</v>
      </c>
      <c r="D861" s="4" t="s">
        <v>10</v>
      </c>
      <c r="E861" s="4" t="s">
        <v>16</v>
      </c>
      <c r="F861" s="4" t="s">
        <v>16</v>
      </c>
      <c r="G861" s="4" t="s">
        <v>16</v>
      </c>
      <c r="H861" s="4" t="s">
        <v>16</v>
      </c>
      <c r="I861" s="4" t="s">
        <v>16</v>
      </c>
      <c r="J861" s="4" t="s">
        <v>16</v>
      </c>
      <c r="K861" s="4" t="s">
        <v>16</v>
      </c>
      <c r="L861" s="4" t="s">
        <v>16</v>
      </c>
      <c r="M861" s="4" t="s">
        <v>16</v>
      </c>
      <c r="N861" s="4" t="s">
        <v>16</v>
      </c>
      <c r="O861" s="4" t="s">
        <v>16</v>
      </c>
      <c r="P861" s="4" t="s">
        <v>16</v>
      </c>
      <c r="Q861" s="4" t="s">
        <v>16</v>
      </c>
      <c r="R861" s="4" t="s">
        <v>16</v>
      </c>
      <c r="S861" s="4" t="s">
        <v>16</v>
      </c>
      <c r="T861" s="4" t="s">
        <v>16</v>
      </c>
    </row>
    <row r="862" spans="1:20">
      <c r="A862" t="n">
        <v>8741</v>
      </c>
      <c r="B862" s="41" t="n">
        <v>161</v>
      </c>
      <c r="C862" s="7" t="n">
        <v>0</v>
      </c>
      <c r="D862" s="7" t="n">
        <v>114</v>
      </c>
      <c r="E862" s="7" t="n">
        <v>1</v>
      </c>
      <c r="F862" s="7" t="n">
        <v>17</v>
      </c>
      <c r="G862" s="7" t="n">
        <v>0</v>
      </c>
      <c r="H862" s="7" t="n">
        <v>0</v>
      </c>
      <c r="I862" s="7" t="n">
        <v>0</v>
      </c>
      <c r="J862" s="7" t="n">
        <v>0</v>
      </c>
      <c r="K862" s="7" t="n">
        <v>0</v>
      </c>
      <c r="L862" s="7" t="n">
        <v>0</v>
      </c>
      <c r="M862" s="7" t="n">
        <v>0</v>
      </c>
      <c r="N862" s="7" t="n">
        <v>0</v>
      </c>
      <c r="O862" s="7" t="n">
        <v>0</v>
      </c>
      <c r="P862" s="7" t="n">
        <v>0</v>
      </c>
      <c r="Q862" s="7" t="n">
        <v>0</v>
      </c>
      <c r="R862" s="7" t="n">
        <v>0</v>
      </c>
      <c r="S862" s="7" t="n">
        <v>0</v>
      </c>
      <c r="T862" s="7" t="n">
        <v>0</v>
      </c>
    </row>
    <row r="863" spans="1:20">
      <c r="A863" t="s">
        <v>4</v>
      </c>
      <c r="B863" s="4" t="s">
        <v>5</v>
      </c>
      <c r="C863" s="4" t="s">
        <v>16</v>
      </c>
      <c r="D863" s="4" t="s">
        <v>30</v>
      </c>
      <c r="E863" s="4" t="s">
        <v>30</v>
      </c>
      <c r="F863" s="4" t="s">
        <v>30</v>
      </c>
    </row>
    <row r="864" spans="1:20">
      <c r="A864" t="n">
        <v>8761</v>
      </c>
      <c r="B864" s="41" t="n">
        <v>161</v>
      </c>
      <c r="C864" s="7" t="n">
        <v>3</v>
      </c>
      <c r="D864" s="7" t="n">
        <v>1</v>
      </c>
      <c r="E864" s="7" t="n">
        <v>1.60000002384186</v>
      </c>
      <c r="F864" s="7" t="n">
        <v>0.0900000035762787</v>
      </c>
    </row>
    <row r="865" spans="1:20">
      <c r="A865" t="s">
        <v>4</v>
      </c>
      <c r="B865" s="4" t="s">
        <v>5</v>
      </c>
      <c r="C865" s="4" t="s">
        <v>16</v>
      </c>
      <c r="D865" s="4" t="s">
        <v>10</v>
      </c>
      <c r="E865" s="4" t="s">
        <v>16</v>
      </c>
      <c r="F865" s="4" t="s">
        <v>16</v>
      </c>
      <c r="G865" s="4" t="s">
        <v>16</v>
      </c>
      <c r="H865" s="4" t="s">
        <v>16</v>
      </c>
      <c r="I865" s="4" t="s">
        <v>16</v>
      </c>
      <c r="J865" s="4" t="s">
        <v>16</v>
      </c>
      <c r="K865" s="4" t="s">
        <v>16</v>
      </c>
      <c r="L865" s="4" t="s">
        <v>16</v>
      </c>
      <c r="M865" s="4" t="s">
        <v>16</v>
      </c>
      <c r="N865" s="4" t="s">
        <v>16</v>
      </c>
      <c r="O865" s="4" t="s">
        <v>16</v>
      </c>
      <c r="P865" s="4" t="s">
        <v>16</v>
      </c>
      <c r="Q865" s="4" t="s">
        <v>16</v>
      </c>
      <c r="R865" s="4" t="s">
        <v>16</v>
      </c>
      <c r="S865" s="4" t="s">
        <v>16</v>
      </c>
      <c r="T865" s="4" t="s">
        <v>16</v>
      </c>
    </row>
    <row r="866" spans="1:20">
      <c r="A866" t="n">
        <v>8775</v>
      </c>
      <c r="B866" s="41" t="n">
        <v>161</v>
      </c>
      <c r="C866" s="7" t="n">
        <v>0</v>
      </c>
      <c r="D866" s="7" t="n">
        <v>81</v>
      </c>
      <c r="E866" s="7" t="n">
        <v>1</v>
      </c>
      <c r="F866" s="7" t="n">
        <v>0</v>
      </c>
      <c r="G866" s="7" t="n">
        <v>18</v>
      </c>
      <c r="H866" s="7" t="n">
        <v>0</v>
      </c>
      <c r="I866" s="7" t="n">
        <v>0</v>
      </c>
      <c r="J866" s="7" t="n">
        <v>0</v>
      </c>
      <c r="K866" s="7" t="n">
        <v>0</v>
      </c>
      <c r="L866" s="7" t="n">
        <v>0</v>
      </c>
      <c r="M866" s="7" t="n">
        <v>0</v>
      </c>
      <c r="N866" s="7" t="n">
        <v>0</v>
      </c>
      <c r="O866" s="7" t="n">
        <v>0</v>
      </c>
      <c r="P866" s="7" t="n">
        <v>0</v>
      </c>
      <c r="Q866" s="7" t="n">
        <v>0</v>
      </c>
      <c r="R866" s="7" t="n">
        <v>0</v>
      </c>
      <c r="S866" s="7" t="n">
        <v>0</v>
      </c>
      <c r="T866" s="7" t="n">
        <v>0</v>
      </c>
    </row>
    <row r="867" spans="1:20">
      <c r="A867" t="s">
        <v>4</v>
      </c>
      <c r="B867" s="4" t="s">
        <v>5</v>
      </c>
      <c r="C867" s="4" t="s">
        <v>16</v>
      </c>
      <c r="D867" s="4" t="s">
        <v>30</v>
      </c>
      <c r="E867" s="4" t="s">
        <v>30</v>
      </c>
      <c r="F867" s="4" t="s">
        <v>30</v>
      </c>
    </row>
    <row r="868" spans="1:20">
      <c r="A868" t="n">
        <v>8795</v>
      </c>
      <c r="B868" s="41" t="n">
        <v>161</v>
      </c>
      <c r="C868" s="7" t="n">
        <v>3</v>
      </c>
      <c r="D868" s="7" t="n">
        <v>1</v>
      </c>
      <c r="E868" s="7" t="n">
        <v>1.60000002384186</v>
      </c>
      <c r="F868" s="7" t="n">
        <v>0.0900000035762787</v>
      </c>
    </row>
    <row r="869" spans="1:20">
      <c r="A869" t="s">
        <v>4</v>
      </c>
      <c r="B869" s="4" t="s">
        <v>5</v>
      </c>
      <c r="C869" s="4" t="s">
        <v>16</v>
      </c>
      <c r="D869" s="4" t="s">
        <v>10</v>
      </c>
      <c r="E869" s="4" t="s">
        <v>16</v>
      </c>
      <c r="F869" s="4" t="s">
        <v>16</v>
      </c>
      <c r="G869" s="4" t="s">
        <v>16</v>
      </c>
      <c r="H869" s="4" t="s">
        <v>16</v>
      </c>
      <c r="I869" s="4" t="s">
        <v>16</v>
      </c>
      <c r="J869" s="4" t="s">
        <v>16</v>
      </c>
      <c r="K869" s="4" t="s">
        <v>16</v>
      </c>
      <c r="L869" s="4" t="s">
        <v>16</v>
      </c>
      <c r="M869" s="4" t="s">
        <v>16</v>
      </c>
      <c r="N869" s="4" t="s">
        <v>16</v>
      </c>
      <c r="O869" s="4" t="s">
        <v>16</v>
      </c>
      <c r="P869" s="4" t="s">
        <v>16</v>
      </c>
      <c r="Q869" s="4" t="s">
        <v>16</v>
      </c>
      <c r="R869" s="4" t="s">
        <v>16</v>
      </c>
      <c r="S869" s="4" t="s">
        <v>16</v>
      </c>
      <c r="T869" s="4" t="s">
        <v>16</v>
      </c>
    </row>
    <row r="870" spans="1:20">
      <c r="A870" t="n">
        <v>8809</v>
      </c>
      <c r="B870" s="41" t="n">
        <v>161</v>
      </c>
      <c r="C870" s="7" t="n">
        <v>0</v>
      </c>
      <c r="D870" s="7" t="n">
        <v>80</v>
      </c>
      <c r="E870" s="7" t="n">
        <v>1</v>
      </c>
      <c r="F870" s="7" t="n">
        <v>17</v>
      </c>
      <c r="G870" s="7" t="n">
        <v>0</v>
      </c>
      <c r="H870" s="7" t="n">
        <v>0</v>
      </c>
      <c r="I870" s="7" t="n">
        <v>0</v>
      </c>
      <c r="J870" s="7" t="n">
        <v>0</v>
      </c>
      <c r="K870" s="7" t="n">
        <v>0</v>
      </c>
      <c r="L870" s="7" t="n">
        <v>0</v>
      </c>
      <c r="M870" s="7" t="n">
        <v>0</v>
      </c>
      <c r="N870" s="7" t="n">
        <v>0</v>
      </c>
      <c r="O870" s="7" t="n">
        <v>0</v>
      </c>
      <c r="P870" s="7" t="n">
        <v>0</v>
      </c>
      <c r="Q870" s="7" t="n">
        <v>0</v>
      </c>
      <c r="R870" s="7" t="n">
        <v>0</v>
      </c>
      <c r="S870" s="7" t="n">
        <v>0</v>
      </c>
      <c r="T870" s="7" t="n">
        <v>0</v>
      </c>
    </row>
    <row r="871" spans="1:20">
      <c r="A871" t="s">
        <v>4</v>
      </c>
      <c r="B871" s="4" t="s">
        <v>5</v>
      </c>
      <c r="C871" s="4" t="s">
        <v>16</v>
      </c>
      <c r="D871" s="4" t="s">
        <v>30</v>
      </c>
      <c r="E871" s="4" t="s">
        <v>30</v>
      </c>
      <c r="F871" s="4" t="s">
        <v>30</v>
      </c>
    </row>
    <row r="872" spans="1:20">
      <c r="A872" t="n">
        <v>8829</v>
      </c>
      <c r="B872" s="41" t="n">
        <v>161</v>
      </c>
      <c r="C872" s="7" t="n">
        <v>3</v>
      </c>
      <c r="D872" s="7" t="n">
        <v>1</v>
      </c>
      <c r="E872" s="7" t="n">
        <v>1.60000002384186</v>
      </c>
      <c r="F872" s="7" t="n">
        <v>0.0900000035762787</v>
      </c>
    </row>
    <row r="873" spans="1:20">
      <c r="A873" t="s">
        <v>4</v>
      </c>
      <c r="B873" s="4" t="s">
        <v>5</v>
      </c>
      <c r="C873" s="4" t="s">
        <v>16</v>
      </c>
      <c r="D873" s="4" t="s">
        <v>10</v>
      </c>
      <c r="E873" s="4" t="s">
        <v>16</v>
      </c>
      <c r="F873" s="4" t="s">
        <v>16</v>
      </c>
      <c r="G873" s="4" t="s">
        <v>16</v>
      </c>
      <c r="H873" s="4" t="s">
        <v>16</v>
      </c>
      <c r="I873" s="4" t="s">
        <v>16</v>
      </c>
      <c r="J873" s="4" t="s">
        <v>16</v>
      </c>
      <c r="K873" s="4" t="s">
        <v>16</v>
      </c>
      <c r="L873" s="4" t="s">
        <v>16</v>
      </c>
      <c r="M873" s="4" t="s">
        <v>16</v>
      </c>
      <c r="N873" s="4" t="s">
        <v>16</v>
      </c>
      <c r="O873" s="4" t="s">
        <v>16</v>
      </c>
      <c r="P873" s="4" t="s">
        <v>16</v>
      </c>
      <c r="Q873" s="4" t="s">
        <v>16</v>
      </c>
      <c r="R873" s="4" t="s">
        <v>16</v>
      </c>
      <c r="S873" s="4" t="s">
        <v>16</v>
      </c>
      <c r="T873" s="4" t="s">
        <v>16</v>
      </c>
    </row>
    <row r="874" spans="1:20">
      <c r="A874" t="n">
        <v>8843</v>
      </c>
      <c r="B874" s="41" t="n">
        <v>161</v>
      </c>
      <c r="C874" s="7" t="n">
        <v>0</v>
      </c>
      <c r="D874" s="7" t="n">
        <v>12</v>
      </c>
      <c r="E874" s="7" t="n">
        <v>1</v>
      </c>
      <c r="F874" s="7" t="n">
        <v>17</v>
      </c>
      <c r="G874" s="7" t="n">
        <v>0</v>
      </c>
      <c r="H874" s="7" t="n">
        <v>0</v>
      </c>
      <c r="I874" s="7" t="n">
        <v>0</v>
      </c>
      <c r="J874" s="7" t="n">
        <v>0</v>
      </c>
      <c r="K874" s="7" t="n">
        <v>0</v>
      </c>
      <c r="L874" s="7" t="n">
        <v>0</v>
      </c>
      <c r="M874" s="7" t="n">
        <v>0</v>
      </c>
      <c r="N874" s="7" t="n">
        <v>0</v>
      </c>
      <c r="O874" s="7" t="n">
        <v>0</v>
      </c>
      <c r="P874" s="7" t="n">
        <v>0</v>
      </c>
      <c r="Q874" s="7" t="n">
        <v>0</v>
      </c>
      <c r="R874" s="7" t="n">
        <v>0</v>
      </c>
      <c r="S874" s="7" t="n">
        <v>0</v>
      </c>
      <c r="T874" s="7" t="n">
        <v>0</v>
      </c>
    </row>
    <row r="875" spans="1:20">
      <c r="A875" t="s">
        <v>4</v>
      </c>
      <c r="B875" s="4" t="s">
        <v>5</v>
      </c>
      <c r="C875" s="4" t="s">
        <v>16</v>
      </c>
      <c r="D875" s="4" t="s">
        <v>30</v>
      </c>
      <c r="E875" s="4" t="s">
        <v>30</v>
      </c>
      <c r="F875" s="4" t="s">
        <v>30</v>
      </c>
    </row>
    <row r="876" spans="1:20">
      <c r="A876" t="n">
        <v>8863</v>
      </c>
      <c r="B876" s="41" t="n">
        <v>161</v>
      </c>
      <c r="C876" s="7" t="n">
        <v>3</v>
      </c>
      <c r="D876" s="7" t="n">
        <v>1</v>
      </c>
      <c r="E876" s="7" t="n">
        <v>1.60000002384186</v>
      </c>
      <c r="F876" s="7" t="n">
        <v>0.0900000035762787</v>
      </c>
    </row>
    <row r="877" spans="1:20">
      <c r="A877" t="s">
        <v>4</v>
      </c>
      <c r="B877" s="4" t="s">
        <v>5</v>
      </c>
      <c r="C877" s="4" t="s">
        <v>16</v>
      </c>
      <c r="D877" s="4" t="s">
        <v>10</v>
      </c>
      <c r="E877" s="4" t="s">
        <v>16</v>
      </c>
      <c r="F877" s="4" t="s">
        <v>16</v>
      </c>
      <c r="G877" s="4" t="s">
        <v>16</v>
      </c>
      <c r="H877" s="4" t="s">
        <v>16</v>
      </c>
      <c r="I877" s="4" t="s">
        <v>16</v>
      </c>
      <c r="J877" s="4" t="s">
        <v>16</v>
      </c>
      <c r="K877" s="4" t="s">
        <v>16</v>
      </c>
      <c r="L877" s="4" t="s">
        <v>16</v>
      </c>
      <c r="M877" s="4" t="s">
        <v>16</v>
      </c>
      <c r="N877" s="4" t="s">
        <v>16</v>
      </c>
      <c r="O877" s="4" t="s">
        <v>16</v>
      </c>
      <c r="P877" s="4" t="s">
        <v>16</v>
      </c>
      <c r="Q877" s="4" t="s">
        <v>16</v>
      </c>
      <c r="R877" s="4" t="s">
        <v>16</v>
      </c>
      <c r="S877" s="4" t="s">
        <v>16</v>
      </c>
      <c r="T877" s="4" t="s">
        <v>16</v>
      </c>
    </row>
    <row r="878" spans="1:20">
      <c r="A878" t="n">
        <v>8877</v>
      </c>
      <c r="B878" s="41" t="n">
        <v>161</v>
      </c>
      <c r="C878" s="7" t="n">
        <v>0</v>
      </c>
      <c r="D878" s="7" t="n">
        <v>6466</v>
      </c>
      <c r="E878" s="7" t="n">
        <v>1</v>
      </c>
      <c r="F878" s="7" t="n">
        <v>17</v>
      </c>
      <c r="G878" s="7" t="n">
        <v>0</v>
      </c>
      <c r="H878" s="7" t="n">
        <v>0</v>
      </c>
      <c r="I878" s="7" t="n">
        <v>0</v>
      </c>
      <c r="J878" s="7" t="n">
        <v>0</v>
      </c>
      <c r="K878" s="7" t="n">
        <v>0</v>
      </c>
      <c r="L878" s="7" t="n">
        <v>0</v>
      </c>
      <c r="M878" s="7" t="n">
        <v>0</v>
      </c>
      <c r="N878" s="7" t="n">
        <v>0</v>
      </c>
      <c r="O878" s="7" t="n">
        <v>0</v>
      </c>
      <c r="P878" s="7" t="n">
        <v>0</v>
      </c>
      <c r="Q878" s="7" t="n">
        <v>0</v>
      </c>
      <c r="R878" s="7" t="n">
        <v>0</v>
      </c>
      <c r="S878" s="7" t="n">
        <v>0</v>
      </c>
      <c r="T878" s="7" t="n">
        <v>0</v>
      </c>
    </row>
    <row r="879" spans="1:20">
      <c r="A879" t="s">
        <v>4</v>
      </c>
      <c r="B879" s="4" t="s">
        <v>5</v>
      </c>
      <c r="C879" s="4" t="s">
        <v>16</v>
      </c>
      <c r="D879" s="4" t="s">
        <v>30</v>
      </c>
      <c r="E879" s="4" t="s">
        <v>30</v>
      </c>
      <c r="F879" s="4" t="s">
        <v>30</v>
      </c>
    </row>
    <row r="880" spans="1:20">
      <c r="A880" t="n">
        <v>8897</v>
      </c>
      <c r="B880" s="41" t="n">
        <v>161</v>
      </c>
      <c r="C880" s="7" t="n">
        <v>3</v>
      </c>
      <c r="D880" s="7" t="n">
        <v>1</v>
      </c>
      <c r="E880" s="7" t="n">
        <v>1.60000002384186</v>
      </c>
      <c r="F880" s="7" t="n">
        <v>0.0900000035762787</v>
      </c>
    </row>
    <row r="881" spans="1:20">
      <c r="A881" t="s">
        <v>4</v>
      </c>
      <c r="B881" s="4" t="s">
        <v>5</v>
      </c>
      <c r="C881" s="4" t="s">
        <v>16</v>
      </c>
      <c r="D881" s="4" t="s">
        <v>10</v>
      </c>
      <c r="E881" s="4" t="s">
        <v>16</v>
      </c>
      <c r="F881" s="4" t="s">
        <v>16</v>
      </c>
      <c r="G881" s="4" t="s">
        <v>16</v>
      </c>
      <c r="H881" s="4" t="s">
        <v>16</v>
      </c>
      <c r="I881" s="4" t="s">
        <v>16</v>
      </c>
      <c r="J881" s="4" t="s">
        <v>16</v>
      </c>
      <c r="K881" s="4" t="s">
        <v>16</v>
      </c>
      <c r="L881" s="4" t="s">
        <v>16</v>
      </c>
      <c r="M881" s="4" t="s">
        <v>16</v>
      </c>
      <c r="N881" s="4" t="s">
        <v>16</v>
      </c>
      <c r="O881" s="4" t="s">
        <v>16</v>
      </c>
      <c r="P881" s="4" t="s">
        <v>16</v>
      </c>
      <c r="Q881" s="4" t="s">
        <v>16</v>
      </c>
      <c r="R881" s="4" t="s">
        <v>16</v>
      </c>
      <c r="S881" s="4" t="s">
        <v>16</v>
      </c>
      <c r="T881" s="4" t="s">
        <v>16</v>
      </c>
    </row>
    <row r="882" spans="1:20">
      <c r="A882" t="n">
        <v>8911</v>
      </c>
      <c r="B882" s="41" t="n">
        <v>161</v>
      </c>
      <c r="C882" s="7" t="n">
        <v>0</v>
      </c>
      <c r="D882" s="7" t="n">
        <v>30</v>
      </c>
      <c r="E882" s="7" t="n">
        <v>1</v>
      </c>
      <c r="F882" s="7" t="n">
        <v>17</v>
      </c>
      <c r="G882" s="7" t="n">
        <v>0</v>
      </c>
      <c r="H882" s="7" t="n">
        <v>0</v>
      </c>
      <c r="I882" s="7" t="n">
        <v>0</v>
      </c>
      <c r="J882" s="7" t="n">
        <v>0</v>
      </c>
      <c r="K882" s="7" t="n">
        <v>0</v>
      </c>
      <c r="L882" s="7" t="n">
        <v>0</v>
      </c>
      <c r="M882" s="7" t="n">
        <v>0</v>
      </c>
      <c r="N882" s="7" t="n">
        <v>0</v>
      </c>
      <c r="O882" s="7" t="n">
        <v>0</v>
      </c>
      <c r="P882" s="7" t="n">
        <v>0</v>
      </c>
      <c r="Q882" s="7" t="n">
        <v>0</v>
      </c>
      <c r="R882" s="7" t="n">
        <v>0</v>
      </c>
      <c r="S882" s="7" t="n">
        <v>0</v>
      </c>
      <c r="T882" s="7" t="n">
        <v>0</v>
      </c>
    </row>
    <row r="883" spans="1:20">
      <c r="A883" t="s">
        <v>4</v>
      </c>
      <c r="B883" s="4" t="s">
        <v>5</v>
      </c>
      <c r="C883" s="4" t="s">
        <v>16</v>
      </c>
      <c r="D883" s="4" t="s">
        <v>30</v>
      </c>
      <c r="E883" s="4" t="s">
        <v>30</v>
      </c>
      <c r="F883" s="4" t="s">
        <v>30</v>
      </c>
    </row>
    <row r="884" spans="1:20">
      <c r="A884" t="n">
        <v>8931</v>
      </c>
      <c r="B884" s="41" t="n">
        <v>161</v>
      </c>
      <c r="C884" s="7" t="n">
        <v>3</v>
      </c>
      <c r="D884" s="7" t="n">
        <v>1</v>
      </c>
      <c r="E884" s="7" t="n">
        <v>1.60000002384186</v>
      </c>
      <c r="F884" s="7" t="n">
        <v>0.0900000035762787</v>
      </c>
    </row>
    <row r="885" spans="1:20">
      <c r="A885" t="s">
        <v>4</v>
      </c>
      <c r="B885" s="4" t="s">
        <v>5</v>
      </c>
      <c r="C885" s="4" t="s">
        <v>16</v>
      </c>
      <c r="D885" s="4" t="s">
        <v>10</v>
      </c>
      <c r="E885" s="4" t="s">
        <v>16</v>
      </c>
      <c r="F885" s="4" t="s">
        <v>16</v>
      </c>
      <c r="G885" s="4" t="s">
        <v>16</v>
      </c>
      <c r="H885" s="4" t="s">
        <v>16</v>
      </c>
      <c r="I885" s="4" t="s">
        <v>16</v>
      </c>
      <c r="J885" s="4" t="s">
        <v>16</v>
      </c>
      <c r="K885" s="4" t="s">
        <v>16</v>
      </c>
      <c r="L885" s="4" t="s">
        <v>16</v>
      </c>
      <c r="M885" s="4" t="s">
        <v>16</v>
      </c>
      <c r="N885" s="4" t="s">
        <v>16</v>
      </c>
      <c r="O885" s="4" t="s">
        <v>16</v>
      </c>
      <c r="P885" s="4" t="s">
        <v>16</v>
      </c>
      <c r="Q885" s="4" t="s">
        <v>16</v>
      </c>
      <c r="R885" s="4" t="s">
        <v>16</v>
      </c>
      <c r="S885" s="4" t="s">
        <v>16</v>
      </c>
      <c r="T885" s="4" t="s">
        <v>16</v>
      </c>
    </row>
    <row r="886" spans="1:20">
      <c r="A886" t="n">
        <v>8945</v>
      </c>
      <c r="B886" s="41" t="n">
        <v>161</v>
      </c>
      <c r="C886" s="7" t="n">
        <v>0</v>
      </c>
      <c r="D886" s="7" t="n">
        <v>89</v>
      </c>
      <c r="E886" s="7" t="n">
        <v>1</v>
      </c>
      <c r="F886" s="7" t="n">
        <v>17</v>
      </c>
      <c r="G886" s="7" t="n">
        <v>0</v>
      </c>
      <c r="H886" s="7" t="n">
        <v>0</v>
      </c>
      <c r="I886" s="7" t="n">
        <v>0</v>
      </c>
      <c r="J886" s="7" t="n">
        <v>0</v>
      </c>
      <c r="K886" s="7" t="n">
        <v>0</v>
      </c>
      <c r="L886" s="7" t="n">
        <v>0</v>
      </c>
      <c r="M886" s="7" t="n">
        <v>0</v>
      </c>
      <c r="N886" s="7" t="n">
        <v>0</v>
      </c>
      <c r="O886" s="7" t="n">
        <v>0</v>
      </c>
      <c r="P886" s="7" t="n">
        <v>0</v>
      </c>
      <c r="Q886" s="7" t="n">
        <v>0</v>
      </c>
      <c r="R886" s="7" t="n">
        <v>0</v>
      </c>
      <c r="S886" s="7" t="n">
        <v>0</v>
      </c>
      <c r="T886" s="7" t="n">
        <v>0</v>
      </c>
    </row>
    <row r="887" spans="1:20">
      <c r="A887" t="s">
        <v>4</v>
      </c>
      <c r="B887" s="4" t="s">
        <v>5</v>
      </c>
      <c r="C887" s="4" t="s">
        <v>16</v>
      </c>
      <c r="D887" s="4" t="s">
        <v>30</v>
      </c>
      <c r="E887" s="4" t="s">
        <v>30</v>
      </c>
      <c r="F887" s="4" t="s">
        <v>30</v>
      </c>
    </row>
    <row r="888" spans="1:20">
      <c r="A888" t="n">
        <v>8965</v>
      </c>
      <c r="B888" s="41" t="n">
        <v>161</v>
      </c>
      <c r="C888" s="7" t="n">
        <v>3</v>
      </c>
      <c r="D888" s="7" t="n">
        <v>1</v>
      </c>
      <c r="E888" s="7" t="n">
        <v>1.60000002384186</v>
      </c>
      <c r="F888" s="7" t="n">
        <v>0.0900000035762787</v>
      </c>
    </row>
    <row r="889" spans="1:20">
      <c r="A889" t="s">
        <v>4</v>
      </c>
      <c r="B889" s="4" t="s">
        <v>5</v>
      </c>
      <c r="C889" s="4" t="s">
        <v>16</v>
      </c>
      <c r="D889" s="4" t="s">
        <v>10</v>
      </c>
      <c r="E889" s="4" t="s">
        <v>16</v>
      </c>
      <c r="F889" s="4" t="s">
        <v>16</v>
      </c>
      <c r="G889" s="4" t="s">
        <v>16</v>
      </c>
      <c r="H889" s="4" t="s">
        <v>16</v>
      </c>
      <c r="I889" s="4" t="s">
        <v>16</v>
      </c>
      <c r="J889" s="4" t="s">
        <v>16</v>
      </c>
      <c r="K889" s="4" t="s">
        <v>16</v>
      </c>
      <c r="L889" s="4" t="s">
        <v>16</v>
      </c>
      <c r="M889" s="4" t="s">
        <v>16</v>
      </c>
      <c r="N889" s="4" t="s">
        <v>16</v>
      </c>
      <c r="O889" s="4" t="s">
        <v>16</v>
      </c>
      <c r="P889" s="4" t="s">
        <v>16</v>
      </c>
      <c r="Q889" s="4" t="s">
        <v>16</v>
      </c>
      <c r="R889" s="4" t="s">
        <v>16</v>
      </c>
      <c r="S889" s="4" t="s">
        <v>16</v>
      </c>
      <c r="T889" s="4" t="s">
        <v>16</v>
      </c>
    </row>
    <row r="890" spans="1:20">
      <c r="A890" t="n">
        <v>8979</v>
      </c>
      <c r="B890" s="41" t="n">
        <v>161</v>
      </c>
      <c r="C890" s="7" t="n">
        <v>0</v>
      </c>
      <c r="D890" s="7" t="n">
        <v>116</v>
      </c>
      <c r="E890" s="7" t="n">
        <v>1</v>
      </c>
      <c r="F890" s="7" t="n">
        <v>17</v>
      </c>
      <c r="G890" s="7" t="n">
        <v>0</v>
      </c>
      <c r="H890" s="7" t="n">
        <v>0</v>
      </c>
      <c r="I890" s="7" t="n">
        <v>0</v>
      </c>
      <c r="J890" s="7" t="n">
        <v>0</v>
      </c>
      <c r="K890" s="7" t="n">
        <v>0</v>
      </c>
      <c r="L890" s="7" t="n">
        <v>0</v>
      </c>
      <c r="M890" s="7" t="n">
        <v>0</v>
      </c>
      <c r="N890" s="7" t="n">
        <v>0</v>
      </c>
      <c r="O890" s="7" t="n">
        <v>0</v>
      </c>
      <c r="P890" s="7" t="n">
        <v>0</v>
      </c>
      <c r="Q890" s="7" t="n">
        <v>0</v>
      </c>
      <c r="R890" s="7" t="n">
        <v>0</v>
      </c>
      <c r="S890" s="7" t="n">
        <v>0</v>
      </c>
      <c r="T890" s="7" t="n">
        <v>0</v>
      </c>
    </row>
    <row r="891" spans="1:20">
      <c r="A891" t="s">
        <v>4</v>
      </c>
      <c r="B891" s="4" t="s">
        <v>5</v>
      </c>
      <c r="C891" s="4" t="s">
        <v>16</v>
      </c>
      <c r="D891" s="4" t="s">
        <v>30</v>
      </c>
      <c r="E891" s="4" t="s">
        <v>30</v>
      </c>
      <c r="F891" s="4" t="s">
        <v>30</v>
      </c>
    </row>
    <row r="892" spans="1:20">
      <c r="A892" t="n">
        <v>8999</v>
      </c>
      <c r="B892" s="41" t="n">
        <v>161</v>
      </c>
      <c r="C892" s="7" t="n">
        <v>3</v>
      </c>
      <c r="D892" s="7" t="n">
        <v>1</v>
      </c>
      <c r="E892" s="7" t="n">
        <v>1.60000002384186</v>
      </c>
      <c r="F892" s="7" t="n">
        <v>0.0900000035762787</v>
      </c>
    </row>
    <row r="893" spans="1:20">
      <c r="A893" t="s">
        <v>4</v>
      </c>
      <c r="B893" s="4" t="s">
        <v>5</v>
      </c>
      <c r="C893" s="4" t="s">
        <v>16</v>
      </c>
      <c r="D893" s="4" t="s">
        <v>10</v>
      </c>
      <c r="E893" s="4" t="s">
        <v>16</v>
      </c>
      <c r="F893" s="4" t="s">
        <v>16</v>
      </c>
      <c r="G893" s="4" t="s">
        <v>16</v>
      </c>
      <c r="H893" s="4" t="s">
        <v>16</v>
      </c>
      <c r="I893" s="4" t="s">
        <v>16</v>
      </c>
      <c r="J893" s="4" t="s">
        <v>16</v>
      </c>
      <c r="K893" s="4" t="s">
        <v>16</v>
      </c>
      <c r="L893" s="4" t="s">
        <v>16</v>
      </c>
      <c r="M893" s="4" t="s">
        <v>16</v>
      </c>
      <c r="N893" s="4" t="s">
        <v>16</v>
      </c>
      <c r="O893" s="4" t="s">
        <v>16</v>
      </c>
      <c r="P893" s="4" t="s">
        <v>16</v>
      </c>
      <c r="Q893" s="4" t="s">
        <v>16</v>
      </c>
      <c r="R893" s="4" t="s">
        <v>16</v>
      </c>
      <c r="S893" s="4" t="s">
        <v>16</v>
      </c>
      <c r="T893" s="4" t="s">
        <v>16</v>
      </c>
    </row>
    <row r="894" spans="1:20">
      <c r="A894" t="n">
        <v>9013</v>
      </c>
      <c r="B894" s="41" t="n">
        <v>161</v>
      </c>
      <c r="C894" s="7" t="n">
        <v>0</v>
      </c>
      <c r="D894" s="7" t="n">
        <v>120</v>
      </c>
      <c r="E894" s="7" t="n">
        <v>1</v>
      </c>
      <c r="F894" s="7" t="n">
        <v>17</v>
      </c>
      <c r="G894" s="7" t="n">
        <v>0</v>
      </c>
      <c r="H894" s="7" t="n">
        <v>0</v>
      </c>
      <c r="I894" s="7" t="n">
        <v>0</v>
      </c>
      <c r="J894" s="7" t="n">
        <v>0</v>
      </c>
      <c r="K894" s="7" t="n">
        <v>0</v>
      </c>
      <c r="L894" s="7" t="n">
        <v>0</v>
      </c>
      <c r="M894" s="7" t="n">
        <v>0</v>
      </c>
      <c r="N894" s="7" t="n">
        <v>0</v>
      </c>
      <c r="O894" s="7" t="n">
        <v>0</v>
      </c>
      <c r="P894" s="7" t="n">
        <v>0</v>
      </c>
      <c r="Q894" s="7" t="n">
        <v>0</v>
      </c>
      <c r="R894" s="7" t="n">
        <v>0</v>
      </c>
      <c r="S894" s="7" t="n">
        <v>0</v>
      </c>
      <c r="T894" s="7" t="n">
        <v>0</v>
      </c>
    </row>
    <row r="895" spans="1:20">
      <c r="A895" t="s">
        <v>4</v>
      </c>
      <c r="B895" s="4" t="s">
        <v>5</v>
      </c>
      <c r="C895" s="4" t="s">
        <v>16</v>
      </c>
      <c r="D895" s="4" t="s">
        <v>30</v>
      </c>
      <c r="E895" s="4" t="s">
        <v>30</v>
      </c>
      <c r="F895" s="4" t="s">
        <v>30</v>
      </c>
    </row>
    <row r="896" spans="1:20">
      <c r="A896" t="n">
        <v>9033</v>
      </c>
      <c r="B896" s="41" t="n">
        <v>161</v>
      </c>
      <c r="C896" s="7" t="n">
        <v>3</v>
      </c>
      <c r="D896" s="7" t="n">
        <v>1</v>
      </c>
      <c r="E896" s="7" t="n">
        <v>1.60000002384186</v>
      </c>
      <c r="F896" s="7" t="n">
        <v>0.0900000035762787</v>
      </c>
    </row>
    <row r="897" spans="1:20">
      <c r="A897" t="s">
        <v>4</v>
      </c>
      <c r="B897" s="4" t="s">
        <v>5</v>
      </c>
      <c r="C897" s="4" t="s">
        <v>16</v>
      </c>
      <c r="D897" s="4" t="s">
        <v>10</v>
      </c>
      <c r="E897" s="4" t="s">
        <v>16</v>
      </c>
      <c r="F897" s="4" t="s">
        <v>16</v>
      </c>
      <c r="G897" s="4" t="s">
        <v>16</v>
      </c>
      <c r="H897" s="4" t="s">
        <v>16</v>
      </c>
      <c r="I897" s="4" t="s">
        <v>16</v>
      </c>
      <c r="J897" s="4" t="s">
        <v>16</v>
      </c>
      <c r="K897" s="4" t="s">
        <v>16</v>
      </c>
      <c r="L897" s="4" t="s">
        <v>16</v>
      </c>
      <c r="M897" s="4" t="s">
        <v>16</v>
      </c>
      <c r="N897" s="4" t="s">
        <v>16</v>
      </c>
      <c r="O897" s="4" t="s">
        <v>16</v>
      </c>
      <c r="P897" s="4" t="s">
        <v>16</v>
      </c>
      <c r="Q897" s="4" t="s">
        <v>16</v>
      </c>
      <c r="R897" s="4" t="s">
        <v>16</v>
      </c>
      <c r="S897" s="4" t="s">
        <v>16</v>
      </c>
      <c r="T897" s="4" t="s">
        <v>16</v>
      </c>
    </row>
    <row r="898" spans="1:20">
      <c r="A898" t="n">
        <v>9047</v>
      </c>
      <c r="B898" s="41" t="n">
        <v>161</v>
      </c>
      <c r="C898" s="7" t="n">
        <v>0</v>
      </c>
      <c r="D898" s="7" t="n">
        <v>101</v>
      </c>
      <c r="E898" s="7" t="n">
        <v>1</v>
      </c>
      <c r="F898" s="7" t="n">
        <v>17</v>
      </c>
      <c r="G898" s="7" t="n">
        <v>0</v>
      </c>
      <c r="H898" s="7" t="n">
        <v>0</v>
      </c>
      <c r="I898" s="7" t="n">
        <v>0</v>
      </c>
      <c r="J898" s="7" t="n">
        <v>0</v>
      </c>
      <c r="K898" s="7" t="n">
        <v>0</v>
      </c>
      <c r="L898" s="7" t="n">
        <v>0</v>
      </c>
      <c r="M898" s="7" t="n">
        <v>0</v>
      </c>
      <c r="N898" s="7" t="n">
        <v>0</v>
      </c>
      <c r="O898" s="7" t="n">
        <v>0</v>
      </c>
      <c r="P898" s="7" t="n">
        <v>0</v>
      </c>
      <c r="Q898" s="7" t="n">
        <v>0</v>
      </c>
      <c r="R898" s="7" t="n">
        <v>0</v>
      </c>
      <c r="S898" s="7" t="n">
        <v>0</v>
      </c>
      <c r="T898" s="7" t="n">
        <v>0</v>
      </c>
    </row>
    <row r="899" spans="1:20">
      <c r="A899" t="s">
        <v>4</v>
      </c>
      <c r="B899" s="4" t="s">
        <v>5</v>
      </c>
      <c r="C899" s="4" t="s">
        <v>16</v>
      </c>
      <c r="D899" s="4" t="s">
        <v>30</v>
      </c>
      <c r="E899" s="4" t="s">
        <v>30</v>
      </c>
      <c r="F899" s="4" t="s">
        <v>30</v>
      </c>
    </row>
    <row r="900" spans="1:20">
      <c r="A900" t="n">
        <v>9067</v>
      </c>
      <c r="B900" s="41" t="n">
        <v>161</v>
      </c>
      <c r="C900" s="7" t="n">
        <v>3</v>
      </c>
      <c r="D900" s="7" t="n">
        <v>1</v>
      </c>
      <c r="E900" s="7" t="n">
        <v>1.60000002384186</v>
      </c>
      <c r="F900" s="7" t="n">
        <v>0.0900000035762787</v>
      </c>
    </row>
    <row r="901" spans="1:20">
      <c r="A901" t="s">
        <v>4</v>
      </c>
      <c r="B901" s="4" t="s">
        <v>5</v>
      </c>
      <c r="C901" s="4" t="s">
        <v>16</v>
      </c>
      <c r="D901" s="4" t="s">
        <v>10</v>
      </c>
      <c r="E901" s="4" t="s">
        <v>16</v>
      </c>
      <c r="F901" s="4" t="s">
        <v>16</v>
      </c>
      <c r="G901" s="4" t="s">
        <v>16</v>
      </c>
      <c r="H901" s="4" t="s">
        <v>16</v>
      </c>
      <c r="I901" s="4" t="s">
        <v>16</v>
      </c>
      <c r="J901" s="4" t="s">
        <v>16</v>
      </c>
      <c r="K901" s="4" t="s">
        <v>16</v>
      </c>
      <c r="L901" s="4" t="s">
        <v>16</v>
      </c>
      <c r="M901" s="4" t="s">
        <v>16</v>
      </c>
      <c r="N901" s="4" t="s">
        <v>16</v>
      </c>
      <c r="O901" s="4" t="s">
        <v>16</v>
      </c>
      <c r="P901" s="4" t="s">
        <v>16</v>
      </c>
      <c r="Q901" s="4" t="s">
        <v>16</v>
      </c>
      <c r="R901" s="4" t="s">
        <v>16</v>
      </c>
      <c r="S901" s="4" t="s">
        <v>16</v>
      </c>
      <c r="T901" s="4" t="s">
        <v>16</v>
      </c>
    </row>
    <row r="902" spans="1:20">
      <c r="A902" t="n">
        <v>9081</v>
      </c>
      <c r="B902" s="41" t="n">
        <v>161</v>
      </c>
      <c r="C902" s="7" t="n">
        <v>0</v>
      </c>
      <c r="D902" s="7" t="n">
        <v>6456</v>
      </c>
      <c r="E902" s="7" t="n">
        <v>0</v>
      </c>
      <c r="F902" s="7" t="n">
        <v>0</v>
      </c>
      <c r="G902" s="7" t="n">
        <v>18</v>
      </c>
      <c r="H902" s="7" t="n">
        <v>0</v>
      </c>
      <c r="I902" s="7" t="n">
        <v>0</v>
      </c>
      <c r="J902" s="7" t="n">
        <v>0</v>
      </c>
      <c r="K902" s="7" t="n">
        <v>0</v>
      </c>
      <c r="L902" s="7" t="n">
        <v>0</v>
      </c>
      <c r="M902" s="7" t="n">
        <v>0</v>
      </c>
      <c r="N902" s="7" t="n">
        <v>0</v>
      </c>
      <c r="O902" s="7" t="n">
        <v>0</v>
      </c>
      <c r="P902" s="7" t="n">
        <v>0</v>
      </c>
      <c r="Q902" s="7" t="n">
        <v>0</v>
      </c>
      <c r="R902" s="7" t="n">
        <v>0</v>
      </c>
      <c r="S902" s="7" t="n">
        <v>0</v>
      </c>
      <c r="T902" s="7" t="n">
        <v>0</v>
      </c>
    </row>
    <row r="903" spans="1:20">
      <c r="A903" t="s">
        <v>4</v>
      </c>
      <c r="B903" s="4" t="s">
        <v>5</v>
      </c>
      <c r="C903" s="4" t="s">
        <v>16</v>
      </c>
      <c r="D903" s="4" t="s">
        <v>30</v>
      </c>
      <c r="E903" s="4" t="s">
        <v>30</v>
      </c>
      <c r="F903" s="4" t="s">
        <v>30</v>
      </c>
    </row>
    <row r="904" spans="1:20">
      <c r="A904" t="n">
        <v>9101</v>
      </c>
      <c r="B904" s="41" t="n">
        <v>161</v>
      </c>
      <c r="C904" s="7" t="n">
        <v>3</v>
      </c>
      <c r="D904" s="7" t="n">
        <v>1</v>
      </c>
      <c r="E904" s="7" t="n">
        <v>1.60000002384186</v>
      </c>
      <c r="F904" s="7" t="n">
        <v>0.0900000035762787</v>
      </c>
    </row>
    <row r="905" spans="1:20">
      <c r="A905" t="s">
        <v>4</v>
      </c>
      <c r="B905" s="4" t="s">
        <v>5</v>
      </c>
      <c r="C905" s="4" t="s">
        <v>16</v>
      </c>
      <c r="D905" s="4" t="s">
        <v>10</v>
      </c>
      <c r="E905" s="4" t="s">
        <v>16</v>
      </c>
      <c r="F905" s="4" t="s">
        <v>16</v>
      </c>
      <c r="G905" s="4" t="s">
        <v>16</v>
      </c>
      <c r="H905" s="4" t="s">
        <v>16</v>
      </c>
      <c r="I905" s="4" t="s">
        <v>16</v>
      </c>
      <c r="J905" s="4" t="s">
        <v>16</v>
      </c>
      <c r="K905" s="4" t="s">
        <v>16</v>
      </c>
      <c r="L905" s="4" t="s">
        <v>16</v>
      </c>
      <c r="M905" s="4" t="s">
        <v>16</v>
      </c>
      <c r="N905" s="4" t="s">
        <v>16</v>
      </c>
      <c r="O905" s="4" t="s">
        <v>16</v>
      </c>
      <c r="P905" s="4" t="s">
        <v>16</v>
      </c>
      <c r="Q905" s="4" t="s">
        <v>16</v>
      </c>
      <c r="R905" s="4" t="s">
        <v>16</v>
      </c>
      <c r="S905" s="4" t="s">
        <v>16</v>
      </c>
      <c r="T905" s="4" t="s">
        <v>16</v>
      </c>
    </row>
    <row r="906" spans="1:20">
      <c r="A906" t="n">
        <v>9115</v>
      </c>
      <c r="B906" s="41" t="n">
        <v>161</v>
      </c>
      <c r="C906" s="7" t="n">
        <v>0</v>
      </c>
      <c r="D906" s="7" t="n">
        <v>6482</v>
      </c>
      <c r="E906" s="7" t="n">
        <v>0</v>
      </c>
      <c r="F906" s="7" t="n">
        <v>17</v>
      </c>
      <c r="G906" s="7" t="n">
        <v>0</v>
      </c>
      <c r="H906" s="7" t="n">
        <v>0</v>
      </c>
      <c r="I906" s="7" t="n">
        <v>0</v>
      </c>
      <c r="J906" s="7" t="n">
        <v>0</v>
      </c>
      <c r="K906" s="7" t="n">
        <v>0</v>
      </c>
      <c r="L906" s="7" t="n">
        <v>0</v>
      </c>
      <c r="M906" s="7" t="n">
        <v>0</v>
      </c>
      <c r="N906" s="7" t="n">
        <v>0</v>
      </c>
      <c r="O906" s="7" t="n">
        <v>0</v>
      </c>
      <c r="P906" s="7" t="n">
        <v>0</v>
      </c>
      <c r="Q906" s="7" t="n">
        <v>0</v>
      </c>
      <c r="R906" s="7" t="n">
        <v>0</v>
      </c>
      <c r="S906" s="7" t="n">
        <v>0</v>
      </c>
      <c r="T906" s="7" t="n">
        <v>0</v>
      </c>
    </row>
    <row r="907" spans="1:20">
      <c r="A907" t="s">
        <v>4</v>
      </c>
      <c r="B907" s="4" t="s">
        <v>5</v>
      </c>
      <c r="C907" s="4" t="s">
        <v>16</v>
      </c>
      <c r="D907" s="4" t="s">
        <v>30</v>
      </c>
      <c r="E907" s="4" t="s">
        <v>30</v>
      </c>
      <c r="F907" s="4" t="s">
        <v>30</v>
      </c>
    </row>
    <row r="908" spans="1:20">
      <c r="A908" t="n">
        <v>9135</v>
      </c>
      <c r="B908" s="41" t="n">
        <v>161</v>
      </c>
      <c r="C908" s="7" t="n">
        <v>3</v>
      </c>
      <c r="D908" s="7" t="n">
        <v>1</v>
      </c>
      <c r="E908" s="7" t="n">
        <v>1.60000002384186</v>
      </c>
      <c r="F908" s="7" t="n">
        <v>0.0900000035762787</v>
      </c>
    </row>
    <row r="909" spans="1:20">
      <c r="A909" t="s">
        <v>4</v>
      </c>
      <c r="B909" s="4" t="s">
        <v>5</v>
      </c>
      <c r="C909" s="4" t="s">
        <v>16</v>
      </c>
      <c r="D909" s="4" t="s">
        <v>10</v>
      </c>
      <c r="E909" s="4" t="s">
        <v>16</v>
      </c>
      <c r="F909" s="4" t="s">
        <v>16</v>
      </c>
      <c r="G909" s="4" t="s">
        <v>16</v>
      </c>
      <c r="H909" s="4" t="s">
        <v>16</v>
      </c>
      <c r="I909" s="4" t="s">
        <v>16</v>
      </c>
      <c r="J909" s="4" t="s">
        <v>16</v>
      </c>
      <c r="K909" s="4" t="s">
        <v>16</v>
      </c>
      <c r="L909" s="4" t="s">
        <v>16</v>
      </c>
      <c r="M909" s="4" t="s">
        <v>16</v>
      </c>
      <c r="N909" s="4" t="s">
        <v>16</v>
      </c>
      <c r="O909" s="4" t="s">
        <v>16</v>
      </c>
      <c r="P909" s="4" t="s">
        <v>16</v>
      </c>
      <c r="Q909" s="4" t="s">
        <v>16</v>
      </c>
      <c r="R909" s="4" t="s">
        <v>16</v>
      </c>
      <c r="S909" s="4" t="s">
        <v>16</v>
      </c>
      <c r="T909" s="4" t="s">
        <v>16</v>
      </c>
    </row>
    <row r="910" spans="1:20">
      <c r="A910" t="n">
        <v>9149</v>
      </c>
      <c r="B910" s="41" t="n">
        <v>161</v>
      </c>
      <c r="C910" s="7" t="n">
        <v>0</v>
      </c>
      <c r="D910" s="7" t="n">
        <v>6483</v>
      </c>
      <c r="E910" s="7" t="n">
        <v>0</v>
      </c>
      <c r="F910" s="7" t="n">
        <v>17</v>
      </c>
      <c r="G910" s="7" t="n">
        <v>0</v>
      </c>
      <c r="H910" s="7" t="n">
        <v>0</v>
      </c>
      <c r="I910" s="7" t="n">
        <v>0</v>
      </c>
      <c r="J910" s="7" t="n">
        <v>0</v>
      </c>
      <c r="K910" s="7" t="n">
        <v>0</v>
      </c>
      <c r="L910" s="7" t="n">
        <v>0</v>
      </c>
      <c r="M910" s="7" t="n">
        <v>0</v>
      </c>
      <c r="N910" s="7" t="n">
        <v>0</v>
      </c>
      <c r="O910" s="7" t="n">
        <v>0</v>
      </c>
      <c r="P910" s="7" t="n">
        <v>0</v>
      </c>
      <c r="Q910" s="7" t="n">
        <v>0</v>
      </c>
      <c r="R910" s="7" t="n">
        <v>0</v>
      </c>
      <c r="S910" s="7" t="n">
        <v>0</v>
      </c>
      <c r="T910" s="7" t="n">
        <v>0</v>
      </c>
    </row>
    <row r="911" spans="1:20">
      <c r="A911" t="s">
        <v>4</v>
      </c>
      <c r="B911" s="4" t="s">
        <v>5</v>
      </c>
      <c r="C911" s="4" t="s">
        <v>16</v>
      </c>
      <c r="D911" s="4" t="s">
        <v>30</v>
      </c>
      <c r="E911" s="4" t="s">
        <v>30</v>
      </c>
      <c r="F911" s="4" t="s">
        <v>30</v>
      </c>
    </row>
    <row r="912" spans="1:20">
      <c r="A912" t="n">
        <v>9169</v>
      </c>
      <c r="B912" s="41" t="n">
        <v>161</v>
      </c>
      <c r="C912" s="7" t="n">
        <v>3</v>
      </c>
      <c r="D912" s="7" t="n">
        <v>1</v>
      </c>
      <c r="E912" s="7" t="n">
        <v>1.60000002384186</v>
      </c>
      <c r="F912" s="7" t="n">
        <v>0.400000005960464</v>
      </c>
    </row>
    <row r="913" spans="1:20">
      <c r="A913" t="s">
        <v>4</v>
      </c>
      <c r="B913" s="4" t="s">
        <v>5</v>
      </c>
      <c r="C913" s="4" t="s">
        <v>16</v>
      </c>
      <c r="D913" s="4" t="s">
        <v>10</v>
      </c>
      <c r="E913" s="4" t="s">
        <v>16</v>
      </c>
      <c r="F913" s="4" t="s">
        <v>16</v>
      </c>
      <c r="G913" s="4" t="s">
        <v>16</v>
      </c>
      <c r="H913" s="4" t="s">
        <v>16</v>
      </c>
      <c r="I913" s="4" t="s">
        <v>16</v>
      </c>
      <c r="J913" s="4" t="s">
        <v>16</v>
      </c>
      <c r="K913" s="4" t="s">
        <v>16</v>
      </c>
      <c r="L913" s="4" t="s">
        <v>16</v>
      </c>
      <c r="M913" s="4" t="s">
        <v>16</v>
      </c>
      <c r="N913" s="4" t="s">
        <v>16</v>
      </c>
      <c r="O913" s="4" t="s">
        <v>16</v>
      </c>
      <c r="P913" s="4" t="s">
        <v>16</v>
      </c>
      <c r="Q913" s="4" t="s">
        <v>16</v>
      </c>
      <c r="R913" s="4" t="s">
        <v>16</v>
      </c>
      <c r="S913" s="4" t="s">
        <v>16</v>
      </c>
      <c r="T913" s="4" t="s">
        <v>16</v>
      </c>
    </row>
    <row r="914" spans="1:20">
      <c r="A914" t="n">
        <v>9183</v>
      </c>
      <c r="B914" s="41" t="n">
        <v>161</v>
      </c>
      <c r="C914" s="7" t="n">
        <v>0</v>
      </c>
      <c r="D914" s="7" t="n">
        <v>6512</v>
      </c>
      <c r="E914" s="7" t="n">
        <v>0</v>
      </c>
      <c r="F914" s="7" t="n">
        <v>17</v>
      </c>
      <c r="G914" s="7" t="n">
        <v>0</v>
      </c>
      <c r="H914" s="7" t="n">
        <v>0</v>
      </c>
      <c r="I914" s="7" t="n">
        <v>0</v>
      </c>
      <c r="J914" s="7" t="n">
        <v>0</v>
      </c>
      <c r="K914" s="7" t="n">
        <v>0</v>
      </c>
      <c r="L914" s="7" t="n">
        <v>0</v>
      </c>
      <c r="M914" s="7" t="n">
        <v>0</v>
      </c>
      <c r="N914" s="7" t="n">
        <v>0</v>
      </c>
      <c r="O914" s="7" t="n">
        <v>0</v>
      </c>
      <c r="P914" s="7" t="n">
        <v>0</v>
      </c>
      <c r="Q914" s="7" t="n">
        <v>0</v>
      </c>
      <c r="R914" s="7" t="n">
        <v>0</v>
      </c>
      <c r="S914" s="7" t="n">
        <v>0</v>
      </c>
      <c r="T914" s="7" t="n">
        <v>0</v>
      </c>
    </row>
    <row r="915" spans="1:20">
      <c r="A915" t="s">
        <v>4</v>
      </c>
      <c r="B915" s="4" t="s">
        <v>5</v>
      </c>
      <c r="C915" s="4" t="s">
        <v>16</v>
      </c>
      <c r="D915" s="4" t="s">
        <v>30</v>
      </c>
      <c r="E915" s="4" t="s">
        <v>30</v>
      </c>
      <c r="F915" s="4" t="s">
        <v>30</v>
      </c>
    </row>
    <row r="916" spans="1:20">
      <c r="A916" t="n">
        <v>9203</v>
      </c>
      <c r="B916" s="41" t="n">
        <v>161</v>
      </c>
      <c r="C916" s="7" t="n">
        <v>3</v>
      </c>
      <c r="D916" s="7" t="n">
        <v>1</v>
      </c>
      <c r="E916" s="7" t="n">
        <v>1.60000002384186</v>
      </c>
      <c r="F916" s="7" t="n">
        <v>0.400000005960464</v>
      </c>
    </row>
    <row r="917" spans="1:20">
      <c r="A917" t="s">
        <v>4</v>
      </c>
      <c r="B917" s="4" t="s">
        <v>5</v>
      </c>
      <c r="C917" s="4" t="s">
        <v>16</v>
      </c>
      <c r="D917" s="4" t="s">
        <v>10</v>
      </c>
      <c r="E917" s="4" t="s">
        <v>16</v>
      </c>
      <c r="F917" s="4" t="s">
        <v>16</v>
      </c>
      <c r="G917" s="4" t="s">
        <v>16</v>
      </c>
      <c r="H917" s="4" t="s">
        <v>16</v>
      </c>
      <c r="I917" s="4" t="s">
        <v>16</v>
      </c>
      <c r="J917" s="4" t="s">
        <v>16</v>
      </c>
      <c r="K917" s="4" t="s">
        <v>16</v>
      </c>
      <c r="L917" s="4" t="s">
        <v>16</v>
      </c>
      <c r="M917" s="4" t="s">
        <v>16</v>
      </c>
      <c r="N917" s="4" t="s">
        <v>16</v>
      </c>
      <c r="O917" s="4" t="s">
        <v>16</v>
      </c>
      <c r="P917" s="4" t="s">
        <v>16</v>
      </c>
      <c r="Q917" s="4" t="s">
        <v>16</v>
      </c>
      <c r="R917" s="4" t="s">
        <v>16</v>
      </c>
      <c r="S917" s="4" t="s">
        <v>16</v>
      </c>
      <c r="T917" s="4" t="s">
        <v>16</v>
      </c>
    </row>
    <row r="918" spans="1:20">
      <c r="A918" t="n">
        <v>9217</v>
      </c>
      <c r="B918" s="41" t="n">
        <v>161</v>
      </c>
      <c r="C918" s="7" t="n">
        <v>0</v>
      </c>
      <c r="D918" s="7" t="n">
        <v>6513</v>
      </c>
      <c r="E918" s="7" t="n">
        <v>0</v>
      </c>
      <c r="F918" s="7" t="n">
        <v>17</v>
      </c>
      <c r="G918" s="7" t="n">
        <v>0</v>
      </c>
      <c r="H918" s="7" t="n">
        <v>0</v>
      </c>
      <c r="I918" s="7" t="n">
        <v>0</v>
      </c>
      <c r="J918" s="7" t="n">
        <v>0</v>
      </c>
      <c r="K918" s="7" t="n">
        <v>0</v>
      </c>
      <c r="L918" s="7" t="n">
        <v>0</v>
      </c>
      <c r="M918" s="7" t="n">
        <v>0</v>
      </c>
      <c r="N918" s="7" t="n">
        <v>0</v>
      </c>
      <c r="O918" s="7" t="n">
        <v>0</v>
      </c>
      <c r="P918" s="7" t="n">
        <v>0</v>
      </c>
      <c r="Q918" s="7" t="n">
        <v>0</v>
      </c>
      <c r="R918" s="7" t="n">
        <v>0</v>
      </c>
      <c r="S918" s="7" t="n">
        <v>0</v>
      </c>
      <c r="T918" s="7" t="n">
        <v>0</v>
      </c>
    </row>
    <row r="919" spans="1:20">
      <c r="A919" t="s">
        <v>4</v>
      </c>
      <c r="B919" s="4" t="s">
        <v>5</v>
      </c>
      <c r="C919" s="4" t="s">
        <v>16</v>
      </c>
      <c r="D919" s="4" t="s">
        <v>30</v>
      </c>
      <c r="E919" s="4" t="s">
        <v>30</v>
      </c>
      <c r="F919" s="4" t="s">
        <v>30</v>
      </c>
    </row>
    <row r="920" spans="1:20">
      <c r="A920" t="n">
        <v>9237</v>
      </c>
      <c r="B920" s="41" t="n">
        <v>161</v>
      </c>
      <c r="C920" s="7" t="n">
        <v>3</v>
      </c>
      <c r="D920" s="7" t="n">
        <v>1</v>
      </c>
      <c r="E920" s="7" t="n">
        <v>1.60000002384186</v>
      </c>
      <c r="F920" s="7" t="n">
        <v>0.400000005960464</v>
      </c>
    </row>
    <row r="921" spans="1:20">
      <c r="A921" t="s">
        <v>4</v>
      </c>
      <c r="B921" s="4" t="s">
        <v>5</v>
      </c>
      <c r="C921" s="4" t="s">
        <v>16</v>
      </c>
      <c r="D921" s="4" t="s">
        <v>10</v>
      </c>
      <c r="E921" s="4" t="s">
        <v>16</v>
      </c>
      <c r="F921" s="4" t="s">
        <v>16</v>
      </c>
      <c r="G921" s="4" t="s">
        <v>16</v>
      </c>
      <c r="H921" s="4" t="s">
        <v>16</v>
      </c>
      <c r="I921" s="4" t="s">
        <v>16</v>
      </c>
      <c r="J921" s="4" t="s">
        <v>16</v>
      </c>
      <c r="K921" s="4" t="s">
        <v>16</v>
      </c>
      <c r="L921" s="4" t="s">
        <v>16</v>
      </c>
      <c r="M921" s="4" t="s">
        <v>16</v>
      </c>
      <c r="N921" s="4" t="s">
        <v>16</v>
      </c>
      <c r="O921" s="4" t="s">
        <v>16</v>
      </c>
      <c r="P921" s="4" t="s">
        <v>16</v>
      </c>
      <c r="Q921" s="4" t="s">
        <v>16</v>
      </c>
      <c r="R921" s="4" t="s">
        <v>16</v>
      </c>
      <c r="S921" s="4" t="s">
        <v>16</v>
      </c>
      <c r="T921" s="4" t="s">
        <v>16</v>
      </c>
    </row>
    <row r="922" spans="1:20">
      <c r="A922" t="n">
        <v>9251</v>
      </c>
      <c r="B922" s="41" t="n">
        <v>161</v>
      </c>
      <c r="C922" s="7" t="n">
        <v>0</v>
      </c>
      <c r="D922" s="7" t="n">
        <v>6514</v>
      </c>
      <c r="E922" s="7" t="n">
        <v>0</v>
      </c>
      <c r="F922" s="7" t="n">
        <v>17</v>
      </c>
      <c r="G922" s="7" t="n">
        <v>0</v>
      </c>
      <c r="H922" s="7" t="n">
        <v>0</v>
      </c>
      <c r="I922" s="7" t="n">
        <v>0</v>
      </c>
      <c r="J922" s="7" t="n">
        <v>0</v>
      </c>
      <c r="K922" s="7" t="n">
        <v>0</v>
      </c>
      <c r="L922" s="7" t="n">
        <v>0</v>
      </c>
      <c r="M922" s="7" t="n">
        <v>0</v>
      </c>
      <c r="N922" s="7" t="n">
        <v>0</v>
      </c>
      <c r="O922" s="7" t="n">
        <v>0</v>
      </c>
      <c r="P922" s="7" t="n">
        <v>0</v>
      </c>
      <c r="Q922" s="7" t="n">
        <v>0</v>
      </c>
      <c r="R922" s="7" t="n">
        <v>0</v>
      </c>
      <c r="S922" s="7" t="n">
        <v>0</v>
      </c>
      <c r="T922" s="7" t="n">
        <v>0</v>
      </c>
    </row>
    <row r="923" spans="1:20">
      <c r="A923" t="s">
        <v>4</v>
      </c>
      <c r="B923" s="4" t="s">
        <v>5</v>
      </c>
      <c r="C923" s="4" t="s">
        <v>16</v>
      </c>
    </row>
    <row r="924" spans="1:20">
      <c r="A924" t="n">
        <v>9271</v>
      </c>
      <c r="B924" s="41" t="n">
        <v>161</v>
      </c>
      <c r="C924" s="7" t="n">
        <v>1</v>
      </c>
    </row>
    <row r="925" spans="1:20">
      <c r="A925" t="s">
        <v>4</v>
      </c>
      <c r="B925" s="4" t="s">
        <v>5</v>
      </c>
    </row>
    <row r="926" spans="1:20">
      <c r="A926" t="n">
        <v>9273</v>
      </c>
      <c r="B926" s="5" t="n">
        <v>1</v>
      </c>
    </row>
    <row r="927" spans="1:20" s="3" customFormat="1" customHeight="0">
      <c r="A927" s="3" t="s">
        <v>2</v>
      </c>
      <c r="B927" s="3" t="s">
        <v>90</v>
      </c>
    </row>
    <row r="928" spans="1:20">
      <c r="A928" t="s">
        <v>4</v>
      </c>
      <c r="B928" s="4" t="s">
        <v>5</v>
      </c>
      <c r="C928" s="4" t="s">
        <v>16</v>
      </c>
      <c r="D928" s="4" t="s">
        <v>10</v>
      </c>
      <c r="E928" s="4" t="s">
        <v>16</v>
      </c>
      <c r="F928" s="4" t="s">
        <v>16</v>
      </c>
      <c r="G928" s="4" t="s">
        <v>16</v>
      </c>
      <c r="H928" s="4" t="s">
        <v>10</v>
      </c>
      <c r="I928" s="4" t="s">
        <v>25</v>
      </c>
      <c r="J928" s="4" t="s">
        <v>25</v>
      </c>
    </row>
    <row r="929" spans="1:20">
      <c r="A929" t="n">
        <v>9276</v>
      </c>
      <c r="B929" s="42" t="n">
        <v>6</v>
      </c>
      <c r="C929" s="7" t="n">
        <v>33</v>
      </c>
      <c r="D929" s="7" t="n">
        <v>65534</v>
      </c>
      <c r="E929" s="7" t="n">
        <v>9</v>
      </c>
      <c r="F929" s="7" t="n">
        <v>1</v>
      </c>
      <c r="G929" s="7" t="n">
        <v>1</v>
      </c>
      <c r="H929" s="7" t="n">
        <v>17</v>
      </c>
      <c r="I929" s="11" t="n">
        <f t="normal" ca="1">A931</f>
        <v>0</v>
      </c>
      <c r="J929" s="11" t="n">
        <f t="normal" ca="1">A947</f>
        <v>0</v>
      </c>
    </row>
    <row r="930" spans="1:20">
      <c r="A930" t="s">
        <v>4</v>
      </c>
      <c r="B930" s="4" t="s">
        <v>5</v>
      </c>
      <c r="C930" s="4" t="s">
        <v>10</v>
      </c>
      <c r="D930" s="4" t="s">
        <v>30</v>
      </c>
      <c r="E930" s="4" t="s">
        <v>30</v>
      </c>
      <c r="F930" s="4" t="s">
        <v>30</v>
      </c>
      <c r="G930" s="4" t="s">
        <v>30</v>
      </c>
    </row>
    <row r="931" spans="1:20">
      <c r="A931" t="n">
        <v>9293</v>
      </c>
      <c r="B931" s="43" t="n">
        <v>46</v>
      </c>
      <c r="C931" s="7" t="n">
        <v>65534</v>
      </c>
      <c r="D931" s="7" t="n">
        <v>-1.02999997138977</v>
      </c>
      <c r="E931" s="7" t="n">
        <v>-0.25</v>
      </c>
      <c r="F931" s="7" t="n">
        <v>-11.0900001525879</v>
      </c>
      <c r="G931" s="7" t="n">
        <v>233.800003051758</v>
      </c>
    </row>
    <row r="932" spans="1:20">
      <c r="A932" t="s">
        <v>4</v>
      </c>
      <c r="B932" s="4" t="s">
        <v>5</v>
      </c>
      <c r="C932" s="4" t="s">
        <v>16</v>
      </c>
      <c r="D932" s="4" t="s">
        <v>10</v>
      </c>
      <c r="E932" s="4" t="s">
        <v>16</v>
      </c>
      <c r="F932" s="4" t="s">
        <v>6</v>
      </c>
      <c r="G932" s="4" t="s">
        <v>6</v>
      </c>
      <c r="H932" s="4" t="s">
        <v>6</v>
      </c>
      <c r="I932" s="4" t="s">
        <v>6</v>
      </c>
      <c r="J932" s="4" t="s">
        <v>6</v>
      </c>
      <c r="K932" s="4" t="s">
        <v>6</v>
      </c>
      <c r="L932" s="4" t="s">
        <v>6</v>
      </c>
      <c r="M932" s="4" t="s">
        <v>6</v>
      </c>
      <c r="N932" s="4" t="s">
        <v>6</v>
      </c>
      <c r="O932" s="4" t="s">
        <v>6</v>
      </c>
      <c r="P932" s="4" t="s">
        <v>6</v>
      </c>
      <c r="Q932" s="4" t="s">
        <v>6</v>
      </c>
      <c r="R932" s="4" t="s">
        <v>6</v>
      </c>
      <c r="S932" s="4" t="s">
        <v>6</v>
      </c>
      <c r="T932" s="4" t="s">
        <v>6</v>
      </c>
      <c r="U932" s="4" t="s">
        <v>6</v>
      </c>
    </row>
    <row r="933" spans="1:20">
      <c r="A933" t="n">
        <v>9312</v>
      </c>
      <c r="B933" s="44" t="n">
        <v>36</v>
      </c>
      <c r="C933" s="7" t="n">
        <v>8</v>
      </c>
      <c r="D933" s="7" t="n">
        <v>65534</v>
      </c>
      <c r="E933" s="7" t="n">
        <v>0</v>
      </c>
      <c r="F933" s="7" t="s">
        <v>91</v>
      </c>
      <c r="G933" s="7" t="s">
        <v>15</v>
      </c>
      <c r="H933" s="7" t="s">
        <v>15</v>
      </c>
      <c r="I933" s="7" t="s">
        <v>15</v>
      </c>
      <c r="J933" s="7" t="s">
        <v>15</v>
      </c>
      <c r="K933" s="7" t="s">
        <v>15</v>
      </c>
      <c r="L933" s="7" t="s">
        <v>15</v>
      </c>
      <c r="M933" s="7" t="s">
        <v>15</v>
      </c>
      <c r="N933" s="7" t="s">
        <v>15</v>
      </c>
      <c r="O933" s="7" t="s">
        <v>15</v>
      </c>
      <c r="P933" s="7" t="s">
        <v>15</v>
      </c>
      <c r="Q933" s="7" t="s">
        <v>15</v>
      </c>
      <c r="R933" s="7" t="s">
        <v>15</v>
      </c>
      <c r="S933" s="7" t="s">
        <v>15</v>
      </c>
      <c r="T933" s="7" t="s">
        <v>15</v>
      </c>
      <c r="U933" s="7" t="s">
        <v>15</v>
      </c>
    </row>
    <row r="934" spans="1:20">
      <c r="A934" t="s">
        <v>4</v>
      </c>
      <c r="B934" s="4" t="s">
        <v>5</v>
      </c>
      <c r="C934" s="4" t="s">
        <v>10</v>
      </c>
      <c r="D934" s="4" t="s">
        <v>16</v>
      </c>
      <c r="E934" s="4" t="s">
        <v>6</v>
      </c>
      <c r="F934" s="4" t="s">
        <v>30</v>
      </c>
      <c r="G934" s="4" t="s">
        <v>30</v>
      </c>
      <c r="H934" s="4" t="s">
        <v>30</v>
      </c>
    </row>
    <row r="935" spans="1:20">
      <c r="A935" t="n">
        <v>9346</v>
      </c>
      <c r="B935" s="45" t="n">
        <v>48</v>
      </c>
      <c r="C935" s="7" t="n">
        <v>65534</v>
      </c>
      <c r="D935" s="7" t="n">
        <v>0</v>
      </c>
      <c r="E935" s="7" t="s">
        <v>91</v>
      </c>
      <c r="F935" s="7" t="n">
        <v>0</v>
      </c>
      <c r="G935" s="7" t="n">
        <v>1</v>
      </c>
      <c r="H935" s="7" t="n">
        <v>1.40129846432482e-45</v>
      </c>
    </row>
    <row r="936" spans="1:20">
      <c r="A936" t="s">
        <v>4</v>
      </c>
      <c r="B936" s="4" t="s">
        <v>5</v>
      </c>
      <c r="C936" s="4" t="s">
        <v>10</v>
      </c>
      <c r="D936" s="4" t="s">
        <v>9</v>
      </c>
    </row>
    <row r="937" spans="1:20">
      <c r="A937" t="n">
        <v>9376</v>
      </c>
      <c r="B937" s="46" t="n">
        <v>43</v>
      </c>
      <c r="C937" s="7" t="n">
        <v>65534</v>
      </c>
      <c r="D937" s="7" t="n">
        <v>64</v>
      </c>
    </row>
    <row r="938" spans="1:20">
      <c r="A938" t="s">
        <v>4</v>
      </c>
      <c r="B938" s="4" t="s">
        <v>5</v>
      </c>
      <c r="C938" s="4" t="s">
        <v>16</v>
      </c>
      <c r="D938" s="4" t="s">
        <v>10</v>
      </c>
      <c r="E938" s="4" t="s">
        <v>9</v>
      </c>
    </row>
    <row r="939" spans="1:20">
      <c r="A939" t="n">
        <v>9383</v>
      </c>
      <c r="B939" s="17" t="n">
        <v>74</v>
      </c>
      <c r="C939" s="7" t="n">
        <v>33</v>
      </c>
      <c r="D939" s="7" t="n">
        <v>65534</v>
      </c>
      <c r="E939" s="7" t="n">
        <v>1112014848</v>
      </c>
    </row>
    <row r="940" spans="1:20">
      <c r="A940" t="s">
        <v>4</v>
      </c>
      <c r="B940" s="4" t="s">
        <v>5</v>
      </c>
      <c r="C940" s="4" t="s">
        <v>16</v>
      </c>
      <c r="D940" s="4" t="s">
        <v>10</v>
      </c>
      <c r="E940" s="4" t="s">
        <v>16</v>
      </c>
      <c r="F940" s="4" t="s">
        <v>10</v>
      </c>
      <c r="G940" s="4" t="s">
        <v>16</v>
      </c>
      <c r="H940" s="4" t="s">
        <v>16</v>
      </c>
      <c r="I940" s="4" t="s">
        <v>10</v>
      </c>
      <c r="J940" s="4" t="s">
        <v>16</v>
      </c>
      <c r="K940" s="4" t="s">
        <v>16</v>
      </c>
      <c r="L940" s="14" t="s">
        <v>26</v>
      </c>
      <c r="M940" s="4" t="s">
        <v>5</v>
      </c>
      <c r="N940" s="4" t="s">
        <v>16</v>
      </c>
      <c r="O940" s="4" t="s">
        <v>10</v>
      </c>
      <c r="P940" s="4" t="s">
        <v>10</v>
      </c>
      <c r="Q940" s="14" t="s">
        <v>27</v>
      </c>
      <c r="R940" s="4" t="s">
        <v>16</v>
      </c>
      <c r="S940" s="4" t="s">
        <v>9</v>
      </c>
      <c r="T940" s="4" t="s">
        <v>16</v>
      </c>
      <c r="U940" s="4" t="s">
        <v>16</v>
      </c>
      <c r="V940" s="4" t="s">
        <v>16</v>
      </c>
      <c r="W940" s="4" t="s">
        <v>16</v>
      </c>
      <c r="X940" s="4" t="s">
        <v>25</v>
      </c>
    </row>
    <row r="941" spans="1:20">
      <c r="A941" t="n">
        <v>9391</v>
      </c>
      <c r="B941" s="10" t="n">
        <v>5</v>
      </c>
      <c r="C941" s="7" t="n">
        <v>30</v>
      </c>
      <c r="D941" s="7" t="n">
        <v>10804</v>
      </c>
      <c r="E941" s="7" t="n">
        <v>30</v>
      </c>
      <c r="F941" s="7" t="n">
        <v>10971</v>
      </c>
      <c r="G941" s="7" t="n">
        <v>11</v>
      </c>
      <c r="H941" s="7" t="n">
        <v>30</v>
      </c>
      <c r="I941" s="7" t="n">
        <v>10981</v>
      </c>
      <c r="J941" s="7" t="n">
        <v>11</v>
      </c>
      <c r="K941" s="7" t="n">
        <v>28</v>
      </c>
      <c r="L941" s="14" t="s">
        <v>3</v>
      </c>
      <c r="M941" s="47" t="n">
        <v>95</v>
      </c>
      <c r="N941" s="7" t="n">
        <v>13</v>
      </c>
      <c r="O941" s="7" t="n">
        <v>0</v>
      </c>
      <c r="P941" s="7" t="n">
        <v>1</v>
      </c>
      <c r="Q941" s="14" t="s">
        <v>3</v>
      </c>
      <c r="R941" s="7" t="n">
        <v>0</v>
      </c>
      <c r="S941" s="7" t="n">
        <v>6000</v>
      </c>
      <c r="T941" s="7" t="n">
        <v>7</v>
      </c>
      <c r="U941" s="7" t="n">
        <v>9</v>
      </c>
      <c r="V941" s="7" t="n">
        <v>8</v>
      </c>
      <c r="W941" s="7" t="n">
        <v>1</v>
      </c>
      <c r="X941" s="11" t="n">
        <f t="normal" ca="1">A945</f>
        <v>0</v>
      </c>
    </row>
    <row r="942" spans="1:20">
      <c r="A942" t="s">
        <v>4</v>
      </c>
      <c r="B942" s="4" t="s">
        <v>5</v>
      </c>
      <c r="C942" s="4" t="s">
        <v>16</v>
      </c>
      <c r="D942" s="4" t="s">
        <v>6</v>
      </c>
    </row>
    <row r="943" spans="1:20">
      <c r="A943" t="n">
        <v>9423</v>
      </c>
      <c r="B943" s="8" t="n">
        <v>2</v>
      </c>
      <c r="C943" s="7" t="n">
        <v>11</v>
      </c>
      <c r="D943" s="7" t="s">
        <v>92</v>
      </c>
    </row>
    <row r="944" spans="1:20">
      <c r="A944" t="s">
        <v>4</v>
      </c>
      <c r="B944" s="4" t="s">
        <v>5</v>
      </c>
      <c r="C944" s="4" t="s">
        <v>25</v>
      </c>
    </row>
    <row r="945" spans="1:24">
      <c r="A945" t="n">
        <v>9440</v>
      </c>
      <c r="B945" s="13" t="n">
        <v>3</v>
      </c>
      <c r="C945" s="11" t="n">
        <f t="normal" ca="1">A947</f>
        <v>0</v>
      </c>
    </row>
    <row r="946" spans="1:24">
      <c r="A946" t="s">
        <v>4</v>
      </c>
      <c r="B946" s="4" t="s">
        <v>5</v>
      </c>
    </row>
    <row r="947" spans="1:24">
      <c r="A947" t="n">
        <v>9445</v>
      </c>
      <c r="B947" s="5" t="n">
        <v>1</v>
      </c>
    </row>
    <row r="948" spans="1:24" s="3" customFormat="1" customHeight="0">
      <c r="A948" s="3" t="s">
        <v>2</v>
      </c>
      <c r="B948" s="3" t="s">
        <v>93</v>
      </c>
    </row>
    <row r="949" spans="1:24">
      <c r="A949" t="s">
        <v>4</v>
      </c>
      <c r="B949" s="4" t="s">
        <v>5</v>
      </c>
      <c r="C949" s="4" t="s">
        <v>16</v>
      </c>
      <c r="D949" s="4" t="s">
        <v>10</v>
      </c>
      <c r="E949" s="4" t="s">
        <v>16</v>
      </c>
      <c r="F949" s="4" t="s">
        <v>16</v>
      </c>
      <c r="G949" s="4" t="s">
        <v>16</v>
      </c>
      <c r="H949" s="4" t="s">
        <v>10</v>
      </c>
      <c r="I949" s="4" t="s">
        <v>25</v>
      </c>
      <c r="J949" s="4" t="s">
        <v>25</v>
      </c>
    </row>
    <row r="950" spans="1:24">
      <c r="A950" t="n">
        <v>9448</v>
      </c>
      <c r="B950" s="42" t="n">
        <v>6</v>
      </c>
      <c r="C950" s="7" t="n">
        <v>33</v>
      </c>
      <c r="D950" s="7" t="n">
        <v>65534</v>
      </c>
      <c r="E950" s="7" t="n">
        <v>9</v>
      </c>
      <c r="F950" s="7" t="n">
        <v>1</v>
      </c>
      <c r="G950" s="7" t="n">
        <v>1</v>
      </c>
      <c r="H950" s="7" t="n">
        <v>17</v>
      </c>
      <c r="I950" s="11" t="n">
        <f t="normal" ca="1">A952</f>
        <v>0</v>
      </c>
      <c r="J950" s="11" t="n">
        <f t="normal" ca="1">A958</f>
        <v>0</v>
      </c>
    </row>
    <row r="951" spans="1:24">
      <c r="A951" t="s">
        <v>4</v>
      </c>
      <c r="B951" s="4" t="s">
        <v>5</v>
      </c>
      <c r="C951" s="4" t="s">
        <v>10</v>
      </c>
      <c r="D951" s="4" t="s">
        <v>30</v>
      </c>
      <c r="E951" s="4" t="s">
        <v>30</v>
      </c>
      <c r="F951" s="4" t="s">
        <v>30</v>
      </c>
      <c r="G951" s="4" t="s">
        <v>30</v>
      </c>
    </row>
    <row r="952" spans="1:24">
      <c r="A952" t="n">
        <v>9465</v>
      </c>
      <c r="B952" s="43" t="n">
        <v>46</v>
      </c>
      <c r="C952" s="7" t="n">
        <v>65534</v>
      </c>
      <c r="D952" s="7" t="n">
        <v>-106.51000213623</v>
      </c>
      <c r="E952" s="7" t="n">
        <v>-2.89000010490417</v>
      </c>
      <c r="F952" s="7" t="n">
        <v>-86.7399978637695</v>
      </c>
      <c r="G952" s="7" t="n">
        <v>335.799987792969</v>
      </c>
    </row>
    <row r="953" spans="1:24">
      <c r="A953" t="s">
        <v>4</v>
      </c>
      <c r="B953" s="4" t="s">
        <v>5</v>
      </c>
      <c r="C953" s="4" t="s">
        <v>16</v>
      </c>
      <c r="D953" s="4" t="s">
        <v>10</v>
      </c>
      <c r="E953" s="4" t="s">
        <v>9</v>
      </c>
    </row>
    <row r="954" spans="1:24">
      <c r="A954" t="n">
        <v>9484</v>
      </c>
      <c r="B954" s="17" t="n">
        <v>74</v>
      </c>
      <c r="C954" s="7" t="n">
        <v>33</v>
      </c>
      <c r="D954" s="7" t="n">
        <v>65534</v>
      </c>
      <c r="E954" s="7" t="n">
        <v>1115815936</v>
      </c>
    </row>
    <row r="955" spans="1:24">
      <c r="A955" t="s">
        <v>4</v>
      </c>
      <c r="B955" s="4" t="s">
        <v>5</v>
      </c>
      <c r="C955" s="4" t="s">
        <v>25</v>
      </c>
    </row>
    <row r="956" spans="1:24">
      <c r="A956" t="n">
        <v>9492</v>
      </c>
      <c r="B956" s="13" t="n">
        <v>3</v>
      </c>
      <c r="C956" s="11" t="n">
        <f t="normal" ca="1">A958</f>
        <v>0</v>
      </c>
    </row>
    <row r="957" spans="1:24">
      <c r="A957" t="s">
        <v>4</v>
      </c>
      <c r="B957" s="4" t="s">
        <v>5</v>
      </c>
    </row>
    <row r="958" spans="1:24">
      <c r="A958" t="n">
        <v>9497</v>
      </c>
      <c r="B958" s="5" t="n">
        <v>1</v>
      </c>
    </row>
    <row r="959" spans="1:24" s="3" customFormat="1" customHeight="0">
      <c r="A959" s="3" t="s">
        <v>2</v>
      </c>
      <c r="B959" s="3" t="s">
        <v>94</v>
      </c>
    </row>
    <row r="960" spans="1:24">
      <c r="A960" t="s">
        <v>4</v>
      </c>
      <c r="B960" s="4" t="s">
        <v>5</v>
      </c>
      <c r="C960" s="4" t="s">
        <v>16</v>
      </c>
      <c r="D960" s="4" t="s">
        <v>10</v>
      </c>
      <c r="E960" s="4" t="s">
        <v>16</v>
      </c>
      <c r="F960" s="4" t="s">
        <v>16</v>
      </c>
      <c r="G960" s="4" t="s">
        <v>16</v>
      </c>
      <c r="H960" s="4" t="s">
        <v>10</v>
      </c>
      <c r="I960" s="4" t="s">
        <v>25</v>
      </c>
      <c r="J960" s="4" t="s">
        <v>25</v>
      </c>
    </row>
    <row r="961" spans="1:10">
      <c r="A961" t="n">
        <v>9500</v>
      </c>
      <c r="B961" s="42" t="n">
        <v>6</v>
      </c>
      <c r="C961" s="7" t="n">
        <v>33</v>
      </c>
      <c r="D961" s="7" t="n">
        <v>65534</v>
      </c>
      <c r="E961" s="7" t="n">
        <v>9</v>
      </c>
      <c r="F961" s="7" t="n">
        <v>1</v>
      </c>
      <c r="G961" s="7" t="n">
        <v>1</v>
      </c>
      <c r="H961" s="7" t="n">
        <v>17</v>
      </c>
      <c r="I961" s="11" t="n">
        <f t="normal" ca="1">A963</f>
        <v>0</v>
      </c>
      <c r="J961" s="11" t="n">
        <f t="normal" ca="1">A967</f>
        <v>0</v>
      </c>
    </row>
    <row r="962" spans="1:10">
      <c r="A962" t="s">
        <v>4</v>
      </c>
      <c r="B962" s="4" t="s">
        <v>5</v>
      </c>
      <c r="C962" s="4" t="s">
        <v>10</v>
      </c>
      <c r="D962" s="4" t="s">
        <v>30</v>
      </c>
      <c r="E962" s="4" t="s">
        <v>30</v>
      </c>
      <c r="F962" s="4" t="s">
        <v>30</v>
      </c>
      <c r="G962" s="4" t="s">
        <v>30</v>
      </c>
    </row>
    <row r="963" spans="1:10">
      <c r="A963" t="n">
        <v>9517</v>
      </c>
      <c r="B963" s="43" t="n">
        <v>46</v>
      </c>
      <c r="C963" s="7" t="n">
        <v>65534</v>
      </c>
      <c r="D963" s="7" t="n">
        <v>11.3900003433228</v>
      </c>
      <c r="E963" s="7" t="n">
        <v>0</v>
      </c>
      <c r="F963" s="7" t="n">
        <v>-87.3000030517578</v>
      </c>
      <c r="G963" s="7" t="n">
        <v>89.6999969482422</v>
      </c>
    </row>
    <row r="964" spans="1:10">
      <c r="A964" t="s">
        <v>4</v>
      </c>
      <c r="B964" s="4" t="s">
        <v>5</v>
      </c>
      <c r="C964" s="4" t="s">
        <v>25</v>
      </c>
    </row>
    <row r="965" spans="1:10">
      <c r="A965" t="n">
        <v>9536</v>
      </c>
      <c r="B965" s="13" t="n">
        <v>3</v>
      </c>
      <c r="C965" s="11" t="n">
        <f t="normal" ca="1">A967</f>
        <v>0</v>
      </c>
    </row>
    <row r="966" spans="1:10">
      <c r="A966" t="s">
        <v>4</v>
      </c>
      <c r="B966" s="4" t="s">
        <v>5</v>
      </c>
    </row>
    <row r="967" spans="1:10">
      <c r="A967" t="n">
        <v>9541</v>
      </c>
      <c r="B967" s="5" t="n">
        <v>1</v>
      </c>
    </row>
    <row r="968" spans="1:10" s="3" customFormat="1" customHeight="0">
      <c r="A968" s="3" t="s">
        <v>2</v>
      </c>
      <c r="B968" s="3" t="s">
        <v>95</v>
      </c>
    </row>
    <row r="969" spans="1:10">
      <c r="A969" t="s">
        <v>4</v>
      </c>
      <c r="B969" s="4" t="s">
        <v>5</v>
      </c>
      <c r="C969" s="4" t="s">
        <v>16</v>
      </c>
      <c r="D969" s="4" t="s">
        <v>10</v>
      </c>
      <c r="E969" s="4" t="s">
        <v>16</v>
      </c>
      <c r="F969" s="4" t="s">
        <v>16</v>
      </c>
      <c r="G969" s="4" t="s">
        <v>16</v>
      </c>
      <c r="H969" s="4" t="s">
        <v>10</v>
      </c>
      <c r="I969" s="4" t="s">
        <v>25</v>
      </c>
      <c r="J969" s="4" t="s">
        <v>25</v>
      </c>
    </row>
    <row r="970" spans="1:10">
      <c r="A970" t="n">
        <v>9544</v>
      </c>
      <c r="B970" s="42" t="n">
        <v>6</v>
      </c>
      <c r="C970" s="7" t="n">
        <v>33</v>
      </c>
      <c r="D970" s="7" t="n">
        <v>65534</v>
      </c>
      <c r="E970" s="7" t="n">
        <v>9</v>
      </c>
      <c r="F970" s="7" t="n">
        <v>1</v>
      </c>
      <c r="G970" s="7" t="n">
        <v>1</v>
      </c>
      <c r="H970" s="7" t="n">
        <v>17</v>
      </c>
      <c r="I970" s="11" t="n">
        <f t="normal" ca="1">A972</f>
        <v>0</v>
      </c>
      <c r="J970" s="11" t="n">
        <f t="normal" ca="1">A984</f>
        <v>0</v>
      </c>
    </row>
    <row r="971" spans="1:10">
      <c r="A971" t="s">
        <v>4</v>
      </c>
      <c r="B971" s="4" t="s">
        <v>5</v>
      </c>
      <c r="C971" s="4" t="s">
        <v>16</v>
      </c>
      <c r="D971" s="4" t="s">
        <v>10</v>
      </c>
      <c r="E971" s="4" t="s">
        <v>16</v>
      </c>
      <c r="F971" s="4" t="s">
        <v>25</v>
      </c>
    </row>
    <row r="972" spans="1:10">
      <c r="A972" t="n">
        <v>9561</v>
      </c>
      <c r="B972" s="10" t="n">
        <v>5</v>
      </c>
      <c r="C972" s="7" t="n">
        <v>30</v>
      </c>
      <c r="D972" s="7" t="n">
        <v>10293</v>
      </c>
      <c r="E972" s="7" t="n">
        <v>1</v>
      </c>
      <c r="F972" s="11" t="n">
        <f t="normal" ca="1">A980</f>
        <v>0</v>
      </c>
    </row>
    <row r="973" spans="1:10">
      <c r="A973" t="s">
        <v>4</v>
      </c>
      <c r="B973" s="4" t="s">
        <v>5</v>
      </c>
      <c r="C973" s="4" t="s">
        <v>10</v>
      </c>
      <c r="D973" s="4" t="s">
        <v>30</v>
      </c>
      <c r="E973" s="4" t="s">
        <v>30</v>
      </c>
      <c r="F973" s="4" t="s">
        <v>30</v>
      </c>
      <c r="G973" s="4" t="s">
        <v>30</v>
      </c>
    </row>
    <row r="974" spans="1:10">
      <c r="A974" t="n">
        <v>9570</v>
      </c>
      <c r="B974" s="43" t="n">
        <v>46</v>
      </c>
      <c r="C974" s="7" t="n">
        <v>65534</v>
      </c>
      <c r="D974" s="7" t="n">
        <v>1000</v>
      </c>
      <c r="E974" s="7" t="n">
        <v>1000</v>
      </c>
      <c r="F974" s="7" t="n">
        <v>0</v>
      </c>
      <c r="G974" s="7" t="n">
        <v>0</v>
      </c>
    </row>
    <row r="975" spans="1:10">
      <c r="A975" t="s">
        <v>4</v>
      </c>
      <c r="B975" s="4" t="s">
        <v>5</v>
      </c>
      <c r="C975" s="4" t="s">
        <v>10</v>
      </c>
      <c r="D975" s="4" t="s">
        <v>9</v>
      </c>
    </row>
    <row r="976" spans="1:10">
      <c r="A976" t="n">
        <v>9589</v>
      </c>
      <c r="B976" s="46" t="n">
        <v>43</v>
      </c>
      <c r="C976" s="7" t="n">
        <v>65534</v>
      </c>
      <c r="D976" s="7" t="n">
        <v>1</v>
      </c>
    </row>
    <row r="977" spans="1:10">
      <c r="A977" t="s">
        <v>4</v>
      </c>
      <c r="B977" s="4" t="s">
        <v>5</v>
      </c>
      <c r="C977" s="4" t="s">
        <v>25</v>
      </c>
    </row>
    <row r="978" spans="1:10">
      <c r="A978" t="n">
        <v>9596</v>
      </c>
      <c r="B978" s="13" t="n">
        <v>3</v>
      </c>
      <c r="C978" s="11" t="n">
        <f t="normal" ca="1">A982</f>
        <v>0</v>
      </c>
    </row>
    <row r="979" spans="1:10">
      <c r="A979" t="s">
        <v>4</v>
      </c>
      <c r="B979" s="4" t="s">
        <v>5</v>
      </c>
      <c r="C979" s="4" t="s">
        <v>10</v>
      </c>
      <c r="D979" s="4" t="s">
        <v>30</v>
      </c>
      <c r="E979" s="4" t="s">
        <v>30</v>
      </c>
      <c r="F979" s="4" t="s">
        <v>30</v>
      </c>
      <c r="G979" s="4" t="s">
        <v>30</v>
      </c>
    </row>
    <row r="980" spans="1:10">
      <c r="A980" t="n">
        <v>9601</v>
      </c>
      <c r="B980" s="43" t="n">
        <v>46</v>
      </c>
      <c r="C980" s="7" t="n">
        <v>65534</v>
      </c>
      <c r="D980" s="7" t="n">
        <v>16.7999992370605</v>
      </c>
      <c r="E980" s="7" t="n">
        <v>14.25</v>
      </c>
      <c r="F980" s="7" t="n">
        <v>-31.3299999237061</v>
      </c>
      <c r="G980" s="7" t="n">
        <v>354.899993896484</v>
      </c>
    </row>
    <row r="981" spans="1:10">
      <c r="A981" t="s">
        <v>4</v>
      </c>
      <c r="B981" s="4" t="s">
        <v>5</v>
      </c>
      <c r="C981" s="4" t="s">
        <v>25</v>
      </c>
    </row>
    <row r="982" spans="1:10">
      <c r="A982" t="n">
        <v>9620</v>
      </c>
      <c r="B982" s="13" t="n">
        <v>3</v>
      </c>
      <c r="C982" s="11" t="n">
        <f t="normal" ca="1">A984</f>
        <v>0</v>
      </c>
    </row>
    <row r="983" spans="1:10">
      <c r="A983" t="s">
        <v>4</v>
      </c>
      <c r="B983" s="4" t="s">
        <v>5</v>
      </c>
    </row>
    <row r="984" spans="1:10">
      <c r="A984" t="n">
        <v>9625</v>
      </c>
      <c r="B984" s="5" t="n">
        <v>1</v>
      </c>
    </row>
    <row r="985" spans="1:10" s="3" customFormat="1" customHeight="0">
      <c r="A985" s="3" t="s">
        <v>2</v>
      </c>
      <c r="B985" s="3" t="s">
        <v>96</v>
      </c>
    </row>
    <row r="986" spans="1:10">
      <c r="A986" t="s">
        <v>4</v>
      </c>
      <c r="B986" s="4" t="s">
        <v>5</v>
      </c>
      <c r="C986" s="4" t="s">
        <v>16</v>
      </c>
      <c r="D986" s="4" t="s">
        <v>10</v>
      </c>
      <c r="E986" s="4" t="s">
        <v>16</v>
      </c>
      <c r="F986" s="4" t="s">
        <v>16</v>
      </c>
      <c r="G986" s="4" t="s">
        <v>16</v>
      </c>
      <c r="H986" s="4" t="s">
        <v>10</v>
      </c>
      <c r="I986" s="4" t="s">
        <v>25</v>
      </c>
      <c r="J986" s="4" t="s">
        <v>25</v>
      </c>
    </row>
    <row r="987" spans="1:10">
      <c r="A987" t="n">
        <v>9628</v>
      </c>
      <c r="B987" s="42" t="n">
        <v>6</v>
      </c>
      <c r="C987" s="7" t="n">
        <v>33</v>
      </c>
      <c r="D987" s="7" t="n">
        <v>65534</v>
      </c>
      <c r="E987" s="7" t="n">
        <v>9</v>
      </c>
      <c r="F987" s="7" t="n">
        <v>1</v>
      </c>
      <c r="G987" s="7" t="n">
        <v>1</v>
      </c>
      <c r="H987" s="7" t="n">
        <v>18</v>
      </c>
      <c r="I987" s="11" t="n">
        <f t="normal" ca="1">A989</f>
        <v>0</v>
      </c>
      <c r="J987" s="11" t="n">
        <f t="normal" ca="1">A997</f>
        <v>0</v>
      </c>
    </row>
    <row r="988" spans="1:10">
      <c r="A988" t="s">
        <v>4</v>
      </c>
      <c r="B988" s="4" t="s">
        <v>5</v>
      </c>
      <c r="C988" s="4" t="s">
        <v>10</v>
      </c>
      <c r="D988" s="4" t="s">
        <v>30</v>
      </c>
      <c r="E988" s="4" t="s">
        <v>30</v>
      </c>
      <c r="F988" s="4" t="s">
        <v>30</v>
      </c>
      <c r="G988" s="4" t="s">
        <v>30</v>
      </c>
    </row>
    <row r="989" spans="1:10">
      <c r="A989" t="n">
        <v>9645</v>
      </c>
      <c r="B989" s="43" t="n">
        <v>46</v>
      </c>
      <c r="C989" s="7" t="n">
        <v>65534</v>
      </c>
      <c r="D989" s="7" t="n">
        <v>-22.0100002288818</v>
      </c>
      <c r="E989" s="7" t="n">
        <v>14.25</v>
      </c>
      <c r="F989" s="7" t="n">
        <v>-44.0999984741211</v>
      </c>
      <c r="G989" s="7" t="n">
        <v>261.100006103516</v>
      </c>
    </row>
    <row r="990" spans="1:10">
      <c r="A990" t="s">
        <v>4</v>
      </c>
      <c r="B990" s="4" t="s">
        <v>5</v>
      </c>
      <c r="C990" s="4" t="s">
        <v>10</v>
      </c>
    </row>
    <row r="991" spans="1:10">
      <c r="A991" t="n">
        <v>9664</v>
      </c>
      <c r="B991" s="31" t="n">
        <v>16</v>
      </c>
      <c r="C991" s="7" t="n">
        <v>0</v>
      </c>
    </row>
    <row r="992" spans="1:10">
      <c r="A992" t="s">
        <v>4</v>
      </c>
      <c r="B992" s="4" t="s">
        <v>5</v>
      </c>
      <c r="C992" s="4" t="s">
        <v>10</v>
      </c>
      <c r="D992" s="4" t="s">
        <v>30</v>
      </c>
      <c r="E992" s="4" t="s">
        <v>30</v>
      </c>
      <c r="F992" s="4" t="s">
        <v>30</v>
      </c>
      <c r="G992" s="4" t="s">
        <v>10</v>
      </c>
      <c r="H992" s="4" t="s">
        <v>10</v>
      </c>
    </row>
    <row r="993" spans="1:10">
      <c r="A993" t="n">
        <v>9667</v>
      </c>
      <c r="B993" s="33" t="n">
        <v>60</v>
      </c>
      <c r="C993" s="7" t="n">
        <v>65534</v>
      </c>
      <c r="D993" s="7" t="n">
        <v>0</v>
      </c>
      <c r="E993" s="7" t="n">
        <v>10</v>
      </c>
      <c r="F993" s="7" t="n">
        <v>0</v>
      </c>
      <c r="G993" s="7" t="n">
        <v>0</v>
      </c>
      <c r="H993" s="7" t="n">
        <v>0</v>
      </c>
    </row>
    <row r="994" spans="1:10">
      <c r="A994" t="s">
        <v>4</v>
      </c>
      <c r="B994" s="4" t="s">
        <v>5</v>
      </c>
      <c r="C994" s="4" t="s">
        <v>25</v>
      </c>
    </row>
    <row r="995" spans="1:10">
      <c r="A995" t="n">
        <v>9686</v>
      </c>
      <c r="B995" s="13" t="n">
        <v>3</v>
      </c>
      <c r="C995" s="11" t="n">
        <f t="normal" ca="1">A997</f>
        <v>0</v>
      </c>
    </row>
    <row r="996" spans="1:10">
      <c r="A996" t="s">
        <v>4</v>
      </c>
      <c r="B996" s="4" t="s">
        <v>5</v>
      </c>
    </row>
    <row r="997" spans="1:10">
      <c r="A997" t="n">
        <v>9691</v>
      </c>
      <c r="B997" s="5" t="n">
        <v>1</v>
      </c>
    </row>
    <row r="998" spans="1:10" s="3" customFormat="1" customHeight="0">
      <c r="A998" s="3" t="s">
        <v>2</v>
      </c>
      <c r="B998" s="3" t="s">
        <v>97</v>
      </c>
    </row>
    <row r="999" spans="1:10">
      <c r="A999" t="s">
        <v>4</v>
      </c>
      <c r="B999" s="4" t="s">
        <v>5</v>
      </c>
      <c r="C999" s="4" t="s">
        <v>16</v>
      </c>
      <c r="D999" s="4" t="s">
        <v>10</v>
      </c>
      <c r="E999" s="4" t="s">
        <v>16</v>
      </c>
      <c r="F999" s="4" t="s">
        <v>16</v>
      </c>
      <c r="G999" s="4" t="s">
        <v>16</v>
      </c>
      <c r="H999" s="4" t="s">
        <v>10</v>
      </c>
      <c r="I999" s="4" t="s">
        <v>25</v>
      </c>
      <c r="J999" s="4" t="s">
        <v>25</v>
      </c>
    </row>
    <row r="1000" spans="1:10">
      <c r="A1000" t="n">
        <v>9692</v>
      </c>
      <c r="B1000" s="42" t="n">
        <v>6</v>
      </c>
      <c r="C1000" s="7" t="n">
        <v>33</v>
      </c>
      <c r="D1000" s="7" t="n">
        <v>65534</v>
      </c>
      <c r="E1000" s="7" t="n">
        <v>9</v>
      </c>
      <c r="F1000" s="7" t="n">
        <v>1</v>
      </c>
      <c r="G1000" s="7" t="n">
        <v>1</v>
      </c>
      <c r="H1000" s="7" t="n">
        <v>17</v>
      </c>
      <c r="I1000" s="11" t="n">
        <f t="normal" ca="1">A1002</f>
        <v>0</v>
      </c>
      <c r="J1000" s="11" t="n">
        <f t="normal" ca="1">A1008</f>
        <v>0</v>
      </c>
    </row>
    <row r="1001" spans="1:10">
      <c r="A1001" t="s">
        <v>4</v>
      </c>
      <c r="B1001" s="4" t="s">
        <v>5</v>
      </c>
      <c r="C1001" s="4" t="s">
        <v>10</v>
      </c>
      <c r="D1001" s="4" t="s">
        <v>30</v>
      </c>
      <c r="E1001" s="4" t="s">
        <v>30</v>
      </c>
      <c r="F1001" s="4" t="s">
        <v>30</v>
      </c>
      <c r="G1001" s="4" t="s">
        <v>30</v>
      </c>
    </row>
    <row r="1002" spans="1:10">
      <c r="A1002" t="n">
        <v>9709</v>
      </c>
      <c r="B1002" s="43" t="n">
        <v>46</v>
      </c>
      <c r="C1002" s="7" t="n">
        <v>65534</v>
      </c>
      <c r="D1002" s="7" t="n">
        <v>-111.410003662109</v>
      </c>
      <c r="E1002" s="7" t="n">
        <v>-3</v>
      </c>
      <c r="F1002" s="7" t="n">
        <v>-79.9199981689453</v>
      </c>
      <c r="G1002" s="7" t="n">
        <v>274.600006103516</v>
      </c>
    </row>
    <row r="1003" spans="1:10">
      <c r="A1003" t="s">
        <v>4</v>
      </c>
      <c r="B1003" s="4" t="s">
        <v>5</v>
      </c>
      <c r="C1003" s="4" t="s">
        <v>16</v>
      </c>
      <c r="D1003" s="4" t="s">
        <v>10</v>
      </c>
      <c r="E1003" s="4" t="s">
        <v>9</v>
      </c>
    </row>
    <row r="1004" spans="1:10">
      <c r="A1004" t="n">
        <v>9728</v>
      </c>
      <c r="B1004" s="17" t="n">
        <v>74</v>
      </c>
      <c r="C1004" s="7" t="n">
        <v>33</v>
      </c>
      <c r="D1004" s="7" t="n">
        <v>65534</v>
      </c>
      <c r="E1004" s="7" t="n">
        <v>1115815936</v>
      </c>
    </row>
    <row r="1005" spans="1:10">
      <c r="A1005" t="s">
        <v>4</v>
      </c>
      <c r="B1005" s="4" t="s">
        <v>5</v>
      </c>
      <c r="C1005" s="4" t="s">
        <v>25</v>
      </c>
    </row>
    <row r="1006" spans="1:10">
      <c r="A1006" t="n">
        <v>9736</v>
      </c>
      <c r="B1006" s="13" t="n">
        <v>3</v>
      </c>
      <c r="C1006" s="11" t="n">
        <f t="normal" ca="1">A1008</f>
        <v>0</v>
      </c>
    </row>
    <row r="1007" spans="1:10">
      <c r="A1007" t="s">
        <v>4</v>
      </c>
      <c r="B1007" s="4" t="s">
        <v>5</v>
      </c>
    </row>
    <row r="1008" spans="1:10">
      <c r="A1008" t="n">
        <v>9741</v>
      </c>
      <c r="B1008" s="5" t="n">
        <v>1</v>
      </c>
    </row>
    <row r="1009" spans="1:10" s="3" customFormat="1" customHeight="0">
      <c r="A1009" s="3" t="s">
        <v>2</v>
      </c>
      <c r="B1009" s="3" t="s">
        <v>98</v>
      </c>
    </row>
    <row r="1010" spans="1:10">
      <c r="A1010" t="s">
        <v>4</v>
      </c>
      <c r="B1010" s="4" t="s">
        <v>5</v>
      </c>
      <c r="C1010" s="4" t="s">
        <v>16</v>
      </c>
      <c r="D1010" s="4" t="s">
        <v>10</v>
      </c>
      <c r="E1010" s="4" t="s">
        <v>16</v>
      </c>
      <c r="F1010" s="4" t="s">
        <v>16</v>
      </c>
      <c r="G1010" s="4" t="s">
        <v>16</v>
      </c>
      <c r="H1010" s="4" t="s">
        <v>10</v>
      </c>
      <c r="I1010" s="4" t="s">
        <v>25</v>
      </c>
      <c r="J1010" s="4" t="s">
        <v>25</v>
      </c>
    </row>
    <row r="1011" spans="1:10">
      <c r="A1011" t="n">
        <v>9744</v>
      </c>
      <c r="B1011" s="42" t="n">
        <v>6</v>
      </c>
      <c r="C1011" s="7" t="n">
        <v>33</v>
      </c>
      <c r="D1011" s="7" t="n">
        <v>65534</v>
      </c>
      <c r="E1011" s="7" t="n">
        <v>9</v>
      </c>
      <c r="F1011" s="7" t="n">
        <v>1</v>
      </c>
      <c r="G1011" s="7" t="n">
        <v>1</v>
      </c>
      <c r="H1011" s="7" t="n">
        <v>17</v>
      </c>
      <c r="I1011" s="11" t="n">
        <f t="normal" ca="1">A1013</f>
        <v>0</v>
      </c>
      <c r="J1011" s="11" t="n">
        <f t="normal" ca="1">A1027</f>
        <v>0</v>
      </c>
    </row>
    <row r="1012" spans="1:10">
      <c r="A1012" t="s">
        <v>4</v>
      </c>
      <c r="B1012" s="4" t="s">
        <v>5</v>
      </c>
      <c r="C1012" s="4" t="s">
        <v>10</v>
      </c>
      <c r="D1012" s="4" t="s">
        <v>30</v>
      </c>
      <c r="E1012" s="4" t="s">
        <v>30</v>
      </c>
      <c r="F1012" s="4" t="s">
        <v>30</v>
      </c>
      <c r="G1012" s="4" t="s">
        <v>30</v>
      </c>
    </row>
    <row r="1013" spans="1:10">
      <c r="A1013" t="n">
        <v>9761</v>
      </c>
      <c r="B1013" s="43" t="n">
        <v>46</v>
      </c>
      <c r="C1013" s="7" t="n">
        <v>65534</v>
      </c>
      <c r="D1013" s="7" t="n">
        <v>-2.69000005722046</v>
      </c>
      <c r="E1013" s="7" t="n">
        <v>-0.25</v>
      </c>
      <c r="F1013" s="7" t="n">
        <v>-11.6300001144409</v>
      </c>
      <c r="G1013" s="7" t="n">
        <v>87.3000030517578</v>
      </c>
    </row>
    <row r="1014" spans="1:10">
      <c r="A1014" t="s">
        <v>4</v>
      </c>
      <c r="B1014" s="4" t="s">
        <v>5</v>
      </c>
      <c r="C1014" s="4" t="s">
        <v>16</v>
      </c>
      <c r="D1014" s="4" t="s">
        <v>10</v>
      </c>
      <c r="E1014" s="4" t="s">
        <v>16</v>
      </c>
      <c r="F1014" s="4" t="s">
        <v>6</v>
      </c>
      <c r="G1014" s="4" t="s">
        <v>6</v>
      </c>
      <c r="H1014" s="4" t="s">
        <v>6</v>
      </c>
      <c r="I1014" s="4" t="s">
        <v>6</v>
      </c>
      <c r="J1014" s="4" t="s">
        <v>6</v>
      </c>
      <c r="K1014" s="4" t="s">
        <v>6</v>
      </c>
      <c r="L1014" s="4" t="s">
        <v>6</v>
      </c>
      <c r="M1014" s="4" t="s">
        <v>6</v>
      </c>
      <c r="N1014" s="4" t="s">
        <v>6</v>
      </c>
      <c r="O1014" s="4" t="s">
        <v>6</v>
      </c>
      <c r="P1014" s="4" t="s">
        <v>6</v>
      </c>
      <c r="Q1014" s="4" t="s">
        <v>6</v>
      </c>
      <c r="R1014" s="4" t="s">
        <v>6</v>
      </c>
      <c r="S1014" s="4" t="s">
        <v>6</v>
      </c>
      <c r="T1014" s="4" t="s">
        <v>6</v>
      </c>
      <c r="U1014" s="4" t="s">
        <v>6</v>
      </c>
    </row>
    <row r="1015" spans="1:10">
      <c r="A1015" t="n">
        <v>9780</v>
      </c>
      <c r="B1015" s="44" t="n">
        <v>36</v>
      </c>
      <c r="C1015" s="7" t="n">
        <v>8</v>
      </c>
      <c r="D1015" s="7" t="n">
        <v>65534</v>
      </c>
      <c r="E1015" s="7" t="n">
        <v>0</v>
      </c>
      <c r="F1015" s="7" t="s">
        <v>91</v>
      </c>
      <c r="G1015" s="7" t="s">
        <v>15</v>
      </c>
      <c r="H1015" s="7" t="s">
        <v>15</v>
      </c>
      <c r="I1015" s="7" t="s">
        <v>15</v>
      </c>
      <c r="J1015" s="7" t="s">
        <v>15</v>
      </c>
      <c r="K1015" s="7" t="s">
        <v>15</v>
      </c>
      <c r="L1015" s="7" t="s">
        <v>15</v>
      </c>
      <c r="M1015" s="7" t="s">
        <v>15</v>
      </c>
      <c r="N1015" s="7" t="s">
        <v>15</v>
      </c>
      <c r="O1015" s="7" t="s">
        <v>15</v>
      </c>
      <c r="P1015" s="7" t="s">
        <v>15</v>
      </c>
      <c r="Q1015" s="7" t="s">
        <v>15</v>
      </c>
      <c r="R1015" s="7" t="s">
        <v>15</v>
      </c>
      <c r="S1015" s="7" t="s">
        <v>15</v>
      </c>
      <c r="T1015" s="7" t="s">
        <v>15</v>
      </c>
      <c r="U1015" s="7" t="s">
        <v>15</v>
      </c>
    </row>
    <row r="1016" spans="1:10">
      <c r="A1016" t="s">
        <v>4</v>
      </c>
      <c r="B1016" s="4" t="s">
        <v>5</v>
      </c>
      <c r="C1016" s="4" t="s">
        <v>10</v>
      </c>
      <c r="D1016" s="4" t="s">
        <v>16</v>
      </c>
      <c r="E1016" s="4" t="s">
        <v>6</v>
      </c>
      <c r="F1016" s="4" t="s">
        <v>30</v>
      </c>
      <c r="G1016" s="4" t="s">
        <v>30</v>
      </c>
      <c r="H1016" s="4" t="s">
        <v>30</v>
      </c>
    </row>
    <row r="1017" spans="1:10">
      <c r="A1017" t="n">
        <v>9814</v>
      </c>
      <c r="B1017" s="45" t="n">
        <v>48</v>
      </c>
      <c r="C1017" s="7" t="n">
        <v>65534</v>
      </c>
      <c r="D1017" s="7" t="n">
        <v>0</v>
      </c>
      <c r="E1017" s="7" t="s">
        <v>91</v>
      </c>
      <c r="F1017" s="7" t="n">
        <v>0</v>
      </c>
      <c r="G1017" s="7" t="n">
        <v>1</v>
      </c>
      <c r="H1017" s="7" t="n">
        <v>1.40129846432482e-45</v>
      </c>
    </row>
    <row r="1018" spans="1:10">
      <c r="A1018" t="s">
        <v>4</v>
      </c>
      <c r="B1018" s="4" t="s">
        <v>5</v>
      </c>
      <c r="C1018" s="4" t="s">
        <v>10</v>
      </c>
      <c r="D1018" s="4" t="s">
        <v>9</v>
      </c>
    </row>
    <row r="1019" spans="1:10">
      <c r="A1019" t="n">
        <v>9844</v>
      </c>
      <c r="B1019" s="46" t="n">
        <v>43</v>
      </c>
      <c r="C1019" s="7" t="n">
        <v>65534</v>
      </c>
      <c r="D1019" s="7" t="n">
        <v>64</v>
      </c>
    </row>
    <row r="1020" spans="1:10">
      <c r="A1020" t="s">
        <v>4</v>
      </c>
      <c r="B1020" s="4" t="s">
        <v>5</v>
      </c>
      <c r="C1020" s="4" t="s">
        <v>16</v>
      </c>
      <c r="D1020" s="4" t="s">
        <v>10</v>
      </c>
      <c r="E1020" s="4" t="s">
        <v>9</v>
      </c>
    </row>
    <row r="1021" spans="1:10">
      <c r="A1021" t="n">
        <v>9851</v>
      </c>
      <c r="B1021" s="17" t="n">
        <v>74</v>
      </c>
      <c r="C1021" s="7" t="n">
        <v>33</v>
      </c>
      <c r="D1021" s="7" t="n">
        <v>65534</v>
      </c>
      <c r="E1021" s="7" t="n">
        <v>1112014848</v>
      </c>
    </row>
    <row r="1022" spans="1:10">
      <c r="A1022" t="s">
        <v>4</v>
      </c>
      <c r="B1022" s="4" t="s">
        <v>5</v>
      </c>
      <c r="C1022" s="4" t="s">
        <v>16</v>
      </c>
      <c r="D1022" s="4" t="s">
        <v>6</v>
      </c>
    </row>
    <row r="1023" spans="1:10">
      <c r="A1023" t="n">
        <v>9859</v>
      </c>
      <c r="B1023" s="8" t="n">
        <v>2</v>
      </c>
      <c r="C1023" s="7" t="n">
        <v>11</v>
      </c>
      <c r="D1023" s="7" t="s">
        <v>92</v>
      </c>
    </row>
    <row r="1024" spans="1:10">
      <c r="A1024" t="s">
        <v>4</v>
      </c>
      <c r="B1024" s="4" t="s">
        <v>5</v>
      </c>
      <c r="C1024" s="4" t="s">
        <v>25</v>
      </c>
    </row>
    <row r="1025" spans="1:21">
      <c r="A1025" t="n">
        <v>9876</v>
      </c>
      <c r="B1025" s="13" t="n">
        <v>3</v>
      </c>
      <c r="C1025" s="11" t="n">
        <f t="normal" ca="1">A1027</f>
        <v>0</v>
      </c>
    </row>
    <row r="1026" spans="1:21">
      <c r="A1026" t="s">
        <v>4</v>
      </c>
      <c r="B1026" s="4" t="s">
        <v>5</v>
      </c>
    </row>
    <row r="1027" spans="1:21">
      <c r="A1027" t="n">
        <v>9881</v>
      </c>
      <c r="B1027" s="5" t="n">
        <v>1</v>
      </c>
    </row>
    <row r="1028" spans="1:21" s="3" customFormat="1" customHeight="0">
      <c r="A1028" s="3" t="s">
        <v>2</v>
      </c>
      <c r="B1028" s="3" t="s">
        <v>99</v>
      </c>
    </row>
    <row r="1029" spans="1:21">
      <c r="A1029" t="s">
        <v>4</v>
      </c>
      <c r="B1029" s="4" t="s">
        <v>5</v>
      </c>
      <c r="C1029" s="4" t="s">
        <v>16</v>
      </c>
      <c r="D1029" s="4" t="s">
        <v>10</v>
      </c>
      <c r="E1029" s="4" t="s">
        <v>16</v>
      </c>
      <c r="F1029" s="4" t="s">
        <v>16</v>
      </c>
      <c r="G1029" s="4" t="s">
        <v>16</v>
      </c>
      <c r="H1029" s="4" t="s">
        <v>10</v>
      </c>
      <c r="I1029" s="4" t="s">
        <v>25</v>
      </c>
      <c r="J1029" s="4" t="s">
        <v>25</v>
      </c>
    </row>
    <row r="1030" spans="1:21">
      <c r="A1030" t="n">
        <v>9884</v>
      </c>
      <c r="B1030" s="42" t="n">
        <v>6</v>
      </c>
      <c r="C1030" s="7" t="n">
        <v>33</v>
      </c>
      <c r="D1030" s="7" t="n">
        <v>65534</v>
      </c>
      <c r="E1030" s="7" t="n">
        <v>9</v>
      </c>
      <c r="F1030" s="7" t="n">
        <v>1</v>
      </c>
      <c r="G1030" s="7" t="n">
        <v>1</v>
      </c>
      <c r="H1030" s="7" t="n">
        <v>17</v>
      </c>
      <c r="I1030" s="11" t="n">
        <f t="normal" ca="1">A1032</f>
        <v>0</v>
      </c>
      <c r="J1030" s="11" t="n">
        <f t="normal" ca="1">A1052</f>
        <v>0</v>
      </c>
    </row>
    <row r="1031" spans="1:21">
      <c r="A1031" t="s">
        <v>4</v>
      </c>
      <c r="B1031" s="4" t="s">
        <v>5</v>
      </c>
      <c r="C1031" s="4" t="s">
        <v>10</v>
      </c>
      <c r="D1031" s="4" t="s">
        <v>30</v>
      </c>
      <c r="E1031" s="4" t="s">
        <v>30</v>
      </c>
      <c r="F1031" s="4" t="s">
        <v>30</v>
      </c>
      <c r="G1031" s="4" t="s">
        <v>30</v>
      </c>
    </row>
    <row r="1032" spans="1:21">
      <c r="A1032" t="n">
        <v>9901</v>
      </c>
      <c r="B1032" s="43" t="n">
        <v>46</v>
      </c>
      <c r="C1032" s="7" t="n">
        <v>65534</v>
      </c>
      <c r="D1032" s="7" t="n">
        <v>-2.20000004768372</v>
      </c>
      <c r="E1032" s="7" t="n">
        <v>-0.25</v>
      </c>
      <c r="F1032" s="7" t="n">
        <v>-13</v>
      </c>
      <c r="G1032" s="7" t="n">
        <v>48.7999992370605</v>
      </c>
    </row>
    <row r="1033" spans="1:21">
      <c r="A1033" t="s">
        <v>4</v>
      </c>
      <c r="B1033" s="4" t="s">
        <v>5</v>
      </c>
      <c r="C1033" s="4" t="s">
        <v>16</v>
      </c>
      <c r="D1033" s="4" t="s">
        <v>10</v>
      </c>
      <c r="E1033" s="4" t="s">
        <v>16</v>
      </c>
      <c r="F1033" s="4" t="s">
        <v>6</v>
      </c>
      <c r="G1033" s="4" t="s">
        <v>6</v>
      </c>
      <c r="H1033" s="4" t="s">
        <v>6</v>
      </c>
      <c r="I1033" s="4" t="s">
        <v>6</v>
      </c>
      <c r="J1033" s="4" t="s">
        <v>6</v>
      </c>
      <c r="K1033" s="4" t="s">
        <v>6</v>
      </c>
      <c r="L1033" s="4" t="s">
        <v>6</v>
      </c>
      <c r="M1033" s="4" t="s">
        <v>6</v>
      </c>
      <c r="N1033" s="4" t="s">
        <v>6</v>
      </c>
      <c r="O1033" s="4" t="s">
        <v>6</v>
      </c>
      <c r="P1033" s="4" t="s">
        <v>6</v>
      </c>
      <c r="Q1033" s="4" t="s">
        <v>6</v>
      </c>
      <c r="R1033" s="4" t="s">
        <v>6</v>
      </c>
      <c r="S1033" s="4" t="s">
        <v>6</v>
      </c>
      <c r="T1033" s="4" t="s">
        <v>6</v>
      </c>
      <c r="U1033" s="4" t="s">
        <v>6</v>
      </c>
    </row>
    <row r="1034" spans="1:21">
      <c r="A1034" t="n">
        <v>9920</v>
      </c>
      <c r="B1034" s="44" t="n">
        <v>36</v>
      </c>
      <c r="C1034" s="7" t="n">
        <v>8</v>
      </c>
      <c r="D1034" s="7" t="n">
        <v>65534</v>
      </c>
      <c r="E1034" s="7" t="n">
        <v>0</v>
      </c>
      <c r="F1034" s="7" t="s">
        <v>100</v>
      </c>
      <c r="G1034" s="7" t="s">
        <v>15</v>
      </c>
      <c r="H1034" s="7" t="s">
        <v>15</v>
      </c>
      <c r="I1034" s="7" t="s">
        <v>15</v>
      </c>
      <c r="J1034" s="7" t="s">
        <v>15</v>
      </c>
      <c r="K1034" s="7" t="s">
        <v>15</v>
      </c>
      <c r="L1034" s="7" t="s">
        <v>15</v>
      </c>
      <c r="M1034" s="7" t="s">
        <v>15</v>
      </c>
      <c r="N1034" s="7" t="s">
        <v>15</v>
      </c>
      <c r="O1034" s="7" t="s">
        <v>15</v>
      </c>
      <c r="P1034" s="7" t="s">
        <v>15</v>
      </c>
      <c r="Q1034" s="7" t="s">
        <v>15</v>
      </c>
      <c r="R1034" s="7" t="s">
        <v>15</v>
      </c>
      <c r="S1034" s="7" t="s">
        <v>15</v>
      </c>
      <c r="T1034" s="7" t="s">
        <v>15</v>
      </c>
      <c r="U1034" s="7" t="s">
        <v>15</v>
      </c>
    </row>
    <row r="1035" spans="1:21">
      <c r="A1035" t="s">
        <v>4</v>
      </c>
      <c r="B1035" s="4" t="s">
        <v>5</v>
      </c>
      <c r="C1035" s="4" t="s">
        <v>10</v>
      </c>
      <c r="D1035" s="4" t="s">
        <v>16</v>
      </c>
      <c r="E1035" s="4" t="s">
        <v>6</v>
      </c>
      <c r="F1035" s="4" t="s">
        <v>30</v>
      </c>
      <c r="G1035" s="4" t="s">
        <v>30</v>
      </c>
      <c r="H1035" s="4" t="s">
        <v>30</v>
      </c>
    </row>
    <row r="1036" spans="1:21">
      <c r="A1036" t="n">
        <v>9956</v>
      </c>
      <c r="B1036" s="45" t="n">
        <v>48</v>
      </c>
      <c r="C1036" s="7" t="n">
        <v>65534</v>
      </c>
      <c r="D1036" s="7" t="n">
        <v>0</v>
      </c>
      <c r="E1036" s="7" t="s">
        <v>100</v>
      </c>
      <c r="F1036" s="7" t="n">
        <v>0</v>
      </c>
      <c r="G1036" s="7" t="n">
        <v>1</v>
      </c>
      <c r="H1036" s="7" t="n">
        <v>0</v>
      </c>
    </row>
    <row r="1037" spans="1:21">
      <c r="A1037" t="s">
        <v>4</v>
      </c>
      <c r="B1037" s="4" t="s">
        <v>5</v>
      </c>
      <c r="C1037" s="4" t="s">
        <v>10</v>
      </c>
      <c r="D1037" s="4" t="s">
        <v>9</v>
      </c>
    </row>
    <row r="1038" spans="1:21">
      <c r="A1038" t="n">
        <v>9988</v>
      </c>
      <c r="B1038" s="46" t="n">
        <v>43</v>
      </c>
      <c r="C1038" s="7" t="n">
        <v>65534</v>
      </c>
      <c r="D1038" s="7" t="n">
        <v>64</v>
      </c>
    </row>
    <row r="1039" spans="1:21">
      <c r="A1039" t="s">
        <v>4</v>
      </c>
      <c r="B1039" s="4" t="s">
        <v>5</v>
      </c>
      <c r="C1039" s="4" t="s">
        <v>10</v>
      </c>
    </row>
    <row r="1040" spans="1:21">
      <c r="A1040" t="n">
        <v>9995</v>
      </c>
      <c r="B1040" s="31" t="n">
        <v>16</v>
      </c>
      <c r="C1040" s="7" t="n">
        <v>0</v>
      </c>
    </row>
    <row r="1041" spans="1:21">
      <c r="A1041" t="s">
        <v>4</v>
      </c>
      <c r="B1041" s="4" t="s">
        <v>5</v>
      </c>
      <c r="C1041" s="4" t="s">
        <v>10</v>
      </c>
      <c r="D1041" s="4" t="s">
        <v>10</v>
      </c>
      <c r="E1041" s="4" t="s">
        <v>10</v>
      </c>
    </row>
    <row r="1042" spans="1:21">
      <c r="A1042" t="n">
        <v>9998</v>
      </c>
      <c r="B1042" s="34" t="n">
        <v>61</v>
      </c>
      <c r="C1042" s="7" t="n">
        <v>65534</v>
      </c>
      <c r="D1042" s="7" t="n">
        <v>1</v>
      </c>
      <c r="E1042" s="7" t="n">
        <v>0</v>
      </c>
    </row>
    <row r="1043" spans="1:21">
      <c r="A1043" t="s">
        <v>4</v>
      </c>
      <c r="B1043" s="4" t="s">
        <v>5</v>
      </c>
      <c r="C1043" s="4" t="s">
        <v>10</v>
      </c>
      <c r="D1043" s="4" t="s">
        <v>10</v>
      </c>
      <c r="E1043" s="4" t="s">
        <v>10</v>
      </c>
    </row>
    <row r="1044" spans="1:21">
      <c r="A1044" t="n">
        <v>10005</v>
      </c>
      <c r="B1044" s="34" t="n">
        <v>61</v>
      </c>
      <c r="C1044" s="7" t="n">
        <v>1</v>
      </c>
      <c r="D1044" s="7" t="n">
        <v>65534</v>
      </c>
      <c r="E1044" s="7" t="n">
        <v>0</v>
      </c>
    </row>
    <row r="1045" spans="1:21">
      <c r="A1045" t="s">
        <v>4</v>
      </c>
      <c r="B1045" s="4" t="s">
        <v>5</v>
      </c>
      <c r="C1045" s="4" t="s">
        <v>16</v>
      </c>
      <c r="D1045" s="4" t="s">
        <v>10</v>
      </c>
      <c r="E1045" s="4" t="s">
        <v>9</v>
      </c>
    </row>
    <row r="1046" spans="1:21">
      <c r="A1046" t="n">
        <v>10012</v>
      </c>
      <c r="B1046" s="17" t="n">
        <v>74</v>
      </c>
      <c r="C1046" s="7" t="n">
        <v>33</v>
      </c>
      <c r="D1046" s="7" t="n">
        <v>65534</v>
      </c>
      <c r="E1046" s="7" t="n">
        <v>1112014848</v>
      </c>
    </row>
    <row r="1047" spans="1:21">
      <c r="A1047" t="s">
        <v>4</v>
      </c>
      <c r="B1047" s="4" t="s">
        <v>5</v>
      </c>
      <c r="C1047" s="4" t="s">
        <v>16</v>
      </c>
      <c r="D1047" s="4" t="s">
        <v>6</v>
      </c>
    </row>
    <row r="1048" spans="1:21">
      <c r="A1048" t="n">
        <v>10020</v>
      </c>
      <c r="B1048" s="8" t="n">
        <v>2</v>
      </c>
      <c r="C1048" s="7" t="n">
        <v>11</v>
      </c>
      <c r="D1048" s="7" t="s">
        <v>92</v>
      </c>
    </row>
    <row r="1049" spans="1:21">
      <c r="A1049" t="s">
        <v>4</v>
      </c>
      <c r="B1049" s="4" t="s">
        <v>5</v>
      </c>
      <c r="C1049" s="4" t="s">
        <v>25</v>
      </c>
    </row>
    <row r="1050" spans="1:21">
      <c r="A1050" t="n">
        <v>10037</v>
      </c>
      <c r="B1050" s="13" t="n">
        <v>3</v>
      </c>
      <c r="C1050" s="11" t="n">
        <f t="normal" ca="1">A1052</f>
        <v>0</v>
      </c>
    </row>
    <row r="1051" spans="1:21">
      <c r="A1051" t="s">
        <v>4</v>
      </c>
      <c r="B1051" s="4" t="s">
        <v>5</v>
      </c>
    </row>
    <row r="1052" spans="1:21">
      <c r="A1052" t="n">
        <v>10042</v>
      </c>
      <c r="B1052" s="5" t="n">
        <v>1</v>
      </c>
    </row>
    <row r="1053" spans="1:21" s="3" customFormat="1" customHeight="0">
      <c r="A1053" s="3" t="s">
        <v>2</v>
      </c>
      <c r="B1053" s="3" t="s">
        <v>101</v>
      </c>
    </row>
    <row r="1054" spans="1:21">
      <c r="A1054" t="s">
        <v>4</v>
      </c>
      <c r="B1054" s="4" t="s">
        <v>5</v>
      </c>
      <c r="C1054" s="4" t="s">
        <v>16</v>
      </c>
      <c r="D1054" s="4" t="s">
        <v>10</v>
      </c>
      <c r="E1054" s="4" t="s">
        <v>16</v>
      </c>
      <c r="F1054" s="4" t="s">
        <v>16</v>
      </c>
      <c r="G1054" s="4" t="s">
        <v>16</v>
      </c>
      <c r="H1054" s="4" t="s">
        <v>10</v>
      </c>
      <c r="I1054" s="4" t="s">
        <v>25</v>
      </c>
      <c r="J1054" s="4" t="s">
        <v>25</v>
      </c>
    </row>
    <row r="1055" spans="1:21">
      <c r="A1055" t="n">
        <v>10044</v>
      </c>
      <c r="B1055" s="42" t="n">
        <v>6</v>
      </c>
      <c r="C1055" s="7" t="n">
        <v>33</v>
      </c>
      <c r="D1055" s="7" t="n">
        <v>65534</v>
      </c>
      <c r="E1055" s="7" t="n">
        <v>9</v>
      </c>
      <c r="F1055" s="7" t="n">
        <v>1</v>
      </c>
      <c r="G1055" s="7" t="n">
        <v>1</v>
      </c>
      <c r="H1055" s="7" t="n">
        <v>17</v>
      </c>
      <c r="I1055" s="11" t="n">
        <f t="normal" ca="1">A1057</f>
        <v>0</v>
      </c>
      <c r="J1055" s="11" t="n">
        <f t="normal" ca="1">A1073</f>
        <v>0</v>
      </c>
    </row>
    <row r="1056" spans="1:21">
      <c r="A1056" t="s">
        <v>4</v>
      </c>
      <c r="B1056" s="4" t="s">
        <v>5</v>
      </c>
      <c r="C1056" s="4" t="s">
        <v>10</v>
      </c>
      <c r="D1056" s="4" t="s">
        <v>30</v>
      </c>
      <c r="E1056" s="4" t="s">
        <v>30</v>
      </c>
      <c r="F1056" s="4" t="s">
        <v>30</v>
      </c>
      <c r="G1056" s="4" t="s">
        <v>30</v>
      </c>
    </row>
    <row r="1057" spans="1:10">
      <c r="A1057" t="n">
        <v>10061</v>
      </c>
      <c r="B1057" s="43" t="n">
        <v>46</v>
      </c>
      <c r="C1057" s="7" t="n">
        <v>65534</v>
      </c>
      <c r="D1057" s="7" t="n">
        <v>16.8600006103516</v>
      </c>
      <c r="E1057" s="7" t="n">
        <v>14.25</v>
      </c>
      <c r="F1057" s="7" t="n">
        <v>-57.0499992370605</v>
      </c>
      <c r="G1057" s="7" t="n">
        <v>0</v>
      </c>
    </row>
    <row r="1058" spans="1:10">
      <c r="A1058" t="s">
        <v>4</v>
      </c>
      <c r="B1058" s="4" t="s">
        <v>5</v>
      </c>
      <c r="C1058" s="4" t="s">
        <v>16</v>
      </c>
      <c r="D1058" s="4" t="s">
        <v>10</v>
      </c>
      <c r="E1058" s="4" t="s">
        <v>16</v>
      </c>
      <c r="F1058" s="4" t="s">
        <v>6</v>
      </c>
      <c r="G1058" s="4" t="s">
        <v>6</v>
      </c>
      <c r="H1058" s="4" t="s">
        <v>6</v>
      </c>
      <c r="I1058" s="4" t="s">
        <v>6</v>
      </c>
      <c r="J1058" s="4" t="s">
        <v>6</v>
      </c>
      <c r="K1058" s="4" t="s">
        <v>6</v>
      </c>
      <c r="L1058" s="4" t="s">
        <v>6</v>
      </c>
      <c r="M1058" s="4" t="s">
        <v>6</v>
      </c>
      <c r="N1058" s="4" t="s">
        <v>6</v>
      </c>
      <c r="O1058" s="4" t="s">
        <v>6</v>
      </c>
      <c r="P1058" s="4" t="s">
        <v>6</v>
      </c>
      <c r="Q1058" s="4" t="s">
        <v>6</v>
      </c>
      <c r="R1058" s="4" t="s">
        <v>6</v>
      </c>
      <c r="S1058" s="4" t="s">
        <v>6</v>
      </c>
      <c r="T1058" s="4" t="s">
        <v>6</v>
      </c>
      <c r="U1058" s="4" t="s">
        <v>6</v>
      </c>
    </row>
    <row r="1059" spans="1:10">
      <c r="A1059" t="n">
        <v>10080</v>
      </c>
      <c r="B1059" s="44" t="n">
        <v>36</v>
      </c>
      <c r="C1059" s="7" t="n">
        <v>8</v>
      </c>
      <c r="D1059" s="7" t="n">
        <v>65534</v>
      </c>
      <c r="E1059" s="7" t="n">
        <v>0</v>
      </c>
      <c r="F1059" s="7" t="s">
        <v>102</v>
      </c>
      <c r="G1059" s="7" t="s">
        <v>15</v>
      </c>
      <c r="H1059" s="7" t="s">
        <v>15</v>
      </c>
      <c r="I1059" s="7" t="s">
        <v>15</v>
      </c>
      <c r="J1059" s="7" t="s">
        <v>15</v>
      </c>
      <c r="K1059" s="7" t="s">
        <v>15</v>
      </c>
      <c r="L1059" s="7" t="s">
        <v>15</v>
      </c>
      <c r="M1059" s="7" t="s">
        <v>15</v>
      </c>
      <c r="N1059" s="7" t="s">
        <v>15</v>
      </c>
      <c r="O1059" s="7" t="s">
        <v>15</v>
      </c>
      <c r="P1059" s="7" t="s">
        <v>15</v>
      </c>
      <c r="Q1059" s="7" t="s">
        <v>15</v>
      </c>
      <c r="R1059" s="7" t="s">
        <v>15</v>
      </c>
      <c r="S1059" s="7" t="s">
        <v>15</v>
      </c>
      <c r="T1059" s="7" t="s">
        <v>15</v>
      </c>
      <c r="U1059" s="7" t="s">
        <v>15</v>
      </c>
    </row>
    <row r="1060" spans="1:10">
      <c r="A1060" t="s">
        <v>4</v>
      </c>
      <c r="B1060" s="4" t="s">
        <v>5</v>
      </c>
      <c r="C1060" s="4" t="s">
        <v>10</v>
      </c>
      <c r="D1060" s="4" t="s">
        <v>16</v>
      </c>
      <c r="E1060" s="4" t="s">
        <v>6</v>
      </c>
      <c r="F1060" s="4" t="s">
        <v>30</v>
      </c>
      <c r="G1060" s="4" t="s">
        <v>30</v>
      </c>
      <c r="H1060" s="4" t="s">
        <v>30</v>
      </c>
    </row>
    <row r="1061" spans="1:10">
      <c r="A1061" t="n">
        <v>10111</v>
      </c>
      <c r="B1061" s="45" t="n">
        <v>48</v>
      </c>
      <c r="C1061" s="7" t="n">
        <v>65534</v>
      </c>
      <c r="D1061" s="7" t="n">
        <v>0</v>
      </c>
      <c r="E1061" s="7" t="s">
        <v>102</v>
      </c>
      <c r="F1061" s="7" t="n">
        <v>0</v>
      </c>
      <c r="G1061" s="7" t="n">
        <v>1</v>
      </c>
      <c r="H1061" s="7" t="n">
        <v>0</v>
      </c>
    </row>
    <row r="1062" spans="1:10">
      <c r="A1062" t="s">
        <v>4</v>
      </c>
      <c r="B1062" s="4" t="s">
        <v>5</v>
      </c>
      <c r="C1062" s="4" t="s">
        <v>10</v>
      </c>
      <c r="D1062" s="4" t="s">
        <v>9</v>
      </c>
    </row>
    <row r="1063" spans="1:10">
      <c r="A1063" t="n">
        <v>10138</v>
      </c>
      <c r="B1063" s="46" t="n">
        <v>43</v>
      </c>
      <c r="C1063" s="7" t="n">
        <v>65534</v>
      </c>
      <c r="D1063" s="7" t="n">
        <v>64</v>
      </c>
    </row>
    <row r="1064" spans="1:10">
      <c r="A1064" t="s">
        <v>4</v>
      </c>
      <c r="B1064" s="4" t="s">
        <v>5</v>
      </c>
      <c r="C1064" s="4" t="s">
        <v>10</v>
      </c>
    </row>
    <row r="1065" spans="1:10">
      <c r="A1065" t="n">
        <v>10145</v>
      </c>
      <c r="B1065" s="31" t="n">
        <v>16</v>
      </c>
      <c r="C1065" s="7" t="n">
        <v>0</v>
      </c>
    </row>
    <row r="1066" spans="1:10">
      <c r="A1066" t="s">
        <v>4</v>
      </c>
      <c r="B1066" s="4" t="s">
        <v>5</v>
      </c>
      <c r="C1066" s="4" t="s">
        <v>10</v>
      </c>
      <c r="D1066" s="4" t="s">
        <v>10</v>
      </c>
      <c r="E1066" s="4" t="s">
        <v>10</v>
      </c>
    </row>
    <row r="1067" spans="1:10">
      <c r="A1067" t="n">
        <v>10148</v>
      </c>
      <c r="B1067" s="34" t="n">
        <v>61</v>
      </c>
      <c r="C1067" s="7" t="n">
        <v>90</v>
      </c>
      <c r="D1067" s="7" t="n">
        <v>117</v>
      </c>
      <c r="E1067" s="7" t="n">
        <v>0</v>
      </c>
    </row>
    <row r="1068" spans="1:10">
      <c r="A1068" t="s">
        <v>4</v>
      </c>
      <c r="B1068" s="4" t="s">
        <v>5</v>
      </c>
      <c r="C1068" s="4" t="s">
        <v>10</v>
      </c>
      <c r="D1068" s="4" t="s">
        <v>10</v>
      </c>
      <c r="E1068" s="4" t="s">
        <v>10</v>
      </c>
    </row>
    <row r="1069" spans="1:10">
      <c r="A1069" t="n">
        <v>10155</v>
      </c>
      <c r="B1069" s="34" t="n">
        <v>61</v>
      </c>
      <c r="C1069" s="7" t="n">
        <v>117</v>
      </c>
      <c r="D1069" s="7" t="n">
        <v>90</v>
      </c>
      <c r="E1069" s="7" t="n">
        <v>0</v>
      </c>
    </row>
    <row r="1070" spans="1:10">
      <c r="A1070" t="s">
        <v>4</v>
      </c>
      <c r="B1070" s="4" t="s">
        <v>5</v>
      </c>
      <c r="C1070" s="4" t="s">
        <v>25</v>
      </c>
    </row>
    <row r="1071" spans="1:10">
      <c r="A1071" t="n">
        <v>10162</v>
      </c>
      <c r="B1071" s="13" t="n">
        <v>3</v>
      </c>
      <c r="C1071" s="11" t="n">
        <f t="normal" ca="1">A1073</f>
        <v>0</v>
      </c>
    </row>
    <row r="1072" spans="1:10">
      <c r="A1072" t="s">
        <v>4</v>
      </c>
      <c r="B1072" s="4" t="s">
        <v>5</v>
      </c>
    </row>
    <row r="1073" spans="1:21">
      <c r="A1073" t="n">
        <v>10167</v>
      </c>
      <c r="B1073" s="5" t="n">
        <v>1</v>
      </c>
    </row>
    <row r="1074" spans="1:21" s="3" customFormat="1" customHeight="0">
      <c r="A1074" s="3" t="s">
        <v>2</v>
      </c>
      <c r="B1074" s="3" t="s">
        <v>103</v>
      </c>
    </row>
    <row r="1075" spans="1:21">
      <c r="A1075" t="s">
        <v>4</v>
      </c>
      <c r="B1075" s="4" t="s">
        <v>5</v>
      </c>
      <c r="C1075" s="4" t="s">
        <v>16</v>
      </c>
      <c r="D1075" s="4" t="s">
        <v>10</v>
      </c>
      <c r="E1075" s="4" t="s">
        <v>16</v>
      </c>
      <c r="F1075" s="4" t="s">
        <v>16</v>
      </c>
      <c r="G1075" s="4" t="s">
        <v>16</v>
      </c>
      <c r="H1075" s="4" t="s">
        <v>10</v>
      </c>
      <c r="I1075" s="4" t="s">
        <v>25</v>
      </c>
      <c r="J1075" s="4" t="s">
        <v>25</v>
      </c>
    </row>
    <row r="1076" spans="1:21">
      <c r="A1076" t="n">
        <v>10168</v>
      </c>
      <c r="B1076" s="42" t="n">
        <v>6</v>
      </c>
      <c r="C1076" s="7" t="n">
        <v>33</v>
      </c>
      <c r="D1076" s="7" t="n">
        <v>65534</v>
      </c>
      <c r="E1076" s="7" t="n">
        <v>9</v>
      </c>
      <c r="F1076" s="7" t="n">
        <v>1</v>
      </c>
      <c r="G1076" s="7" t="n">
        <v>1</v>
      </c>
      <c r="H1076" s="7" t="n">
        <v>17</v>
      </c>
      <c r="I1076" s="11" t="n">
        <f t="normal" ca="1">A1078</f>
        <v>0</v>
      </c>
      <c r="J1076" s="11" t="n">
        <f t="normal" ca="1">A1094</f>
        <v>0</v>
      </c>
    </row>
    <row r="1077" spans="1:21">
      <c r="A1077" t="s">
        <v>4</v>
      </c>
      <c r="B1077" s="4" t="s">
        <v>5</v>
      </c>
      <c r="C1077" s="4" t="s">
        <v>10</v>
      </c>
      <c r="D1077" s="4" t="s">
        <v>30</v>
      </c>
      <c r="E1077" s="4" t="s">
        <v>30</v>
      </c>
      <c r="F1077" s="4" t="s">
        <v>30</v>
      </c>
      <c r="G1077" s="4" t="s">
        <v>30</v>
      </c>
    </row>
    <row r="1078" spans="1:21">
      <c r="A1078" t="n">
        <v>10185</v>
      </c>
      <c r="B1078" s="43" t="n">
        <v>46</v>
      </c>
      <c r="C1078" s="7" t="n">
        <v>65534</v>
      </c>
      <c r="D1078" s="7" t="n">
        <v>17.5599994659424</v>
      </c>
      <c r="E1078" s="7" t="n">
        <v>14.25</v>
      </c>
      <c r="F1078" s="7" t="n">
        <v>-57.0499992370605</v>
      </c>
      <c r="G1078" s="7" t="n">
        <v>0</v>
      </c>
    </row>
    <row r="1079" spans="1:21">
      <c r="A1079" t="s">
        <v>4</v>
      </c>
      <c r="B1079" s="4" t="s">
        <v>5</v>
      </c>
      <c r="C1079" s="4" t="s">
        <v>16</v>
      </c>
      <c r="D1079" s="4" t="s">
        <v>10</v>
      </c>
      <c r="E1079" s="4" t="s">
        <v>16</v>
      </c>
      <c r="F1079" s="4" t="s">
        <v>6</v>
      </c>
      <c r="G1079" s="4" t="s">
        <v>6</v>
      </c>
      <c r="H1079" s="4" t="s">
        <v>6</v>
      </c>
      <c r="I1079" s="4" t="s">
        <v>6</v>
      </c>
      <c r="J1079" s="4" t="s">
        <v>6</v>
      </c>
      <c r="K1079" s="4" t="s">
        <v>6</v>
      </c>
      <c r="L1079" s="4" t="s">
        <v>6</v>
      </c>
      <c r="M1079" s="4" t="s">
        <v>6</v>
      </c>
      <c r="N1079" s="4" t="s">
        <v>6</v>
      </c>
      <c r="O1079" s="4" t="s">
        <v>6</v>
      </c>
      <c r="P1079" s="4" t="s">
        <v>6</v>
      </c>
      <c r="Q1079" s="4" t="s">
        <v>6</v>
      </c>
      <c r="R1079" s="4" t="s">
        <v>6</v>
      </c>
      <c r="S1079" s="4" t="s">
        <v>6</v>
      </c>
      <c r="T1079" s="4" t="s">
        <v>6</v>
      </c>
      <c r="U1079" s="4" t="s">
        <v>6</v>
      </c>
    </row>
    <row r="1080" spans="1:21">
      <c r="A1080" t="n">
        <v>10204</v>
      </c>
      <c r="B1080" s="44" t="n">
        <v>36</v>
      </c>
      <c r="C1080" s="7" t="n">
        <v>8</v>
      </c>
      <c r="D1080" s="7" t="n">
        <v>65534</v>
      </c>
      <c r="E1080" s="7" t="n">
        <v>0</v>
      </c>
      <c r="F1080" s="7" t="s">
        <v>102</v>
      </c>
      <c r="G1080" s="7" t="s">
        <v>15</v>
      </c>
      <c r="H1080" s="7" t="s">
        <v>15</v>
      </c>
      <c r="I1080" s="7" t="s">
        <v>15</v>
      </c>
      <c r="J1080" s="7" t="s">
        <v>15</v>
      </c>
      <c r="K1080" s="7" t="s">
        <v>15</v>
      </c>
      <c r="L1080" s="7" t="s">
        <v>15</v>
      </c>
      <c r="M1080" s="7" t="s">
        <v>15</v>
      </c>
      <c r="N1080" s="7" t="s">
        <v>15</v>
      </c>
      <c r="O1080" s="7" t="s">
        <v>15</v>
      </c>
      <c r="P1080" s="7" t="s">
        <v>15</v>
      </c>
      <c r="Q1080" s="7" t="s">
        <v>15</v>
      </c>
      <c r="R1080" s="7" t="s">
        <v>15</v>
      </c>
      <c r="S1080" s="7" t="s">
        <v>15</v>
      </c>
      <c r="T1080" s="7" t="s">
        <v>15</v>
      </c>
      <c r="U1080" s="7" t="s">
        <v>15</v>
      </c>
    </row>
    <row r="1081" spans="1:21">
      <c r="A1081" t="s">
        <v>4</v>
      </c>
      <c r="B1081" s="4" t="s">
        <v>5</v>
      </c>
      <c r="C1081" s="4" t="s">
        <v>10</v>
      </c>
      <c r="D1081" s="4" t="s">
        <v>16</v>
      </c>
      <c r="E1081" s="4" t="s">
        <v>6</v>
      </c>
      <c r="F1081" s="4" t="s">
        <v>30</v>
      </c>
      <c r="G1081" s="4" t="s">
        <v>30</v>
      </c>
      <c r="H1081" s="4" t="s">
        <v>30</v>
      </c>
    </row>
    <row r="1082" spans="1:21">
      <c r="A1082" t="n">
        <v>10235</v>
      </c>
      <c r="B1082" s="45" t="n">
        <v>48</v>
      </c>
      <c r="C1082" s="7" t="n">
        <v>65534</v>
      </c>
      <c r="D1082" s="7" t="n">
        <v>0</v>
      </c>
      <c r="E1082" s="7" t="s">
        <v>102</v>
      </c>
      <c r="F1082" s="7" t="n">
        <v>0</v>
      </c>
      <c r="G1082" s="7" t="n">
        <v>1</v>
      </c>
      <c r="H1082" s="7" t="n">
        <v>0</v>
      </c>
    </row>
    <row r="1083" spans="1:21">
      <c r="A1083" t="s">
        <v>4</v>
      </c>
      <c r="B1083" s="4" t="s">
        <v>5</v>
      </c>
      <c r="C1083" s="4" t="s">
        <v>10</v>
      </c>
      <c r="D1083" s="4" t="s">
        <v>9</v>
      </c>
    </row>
    <row r="1084" spans="1:21">
      <c r="A1084" t="n">
        <v>10262</v>
      </c>
      <c r="B1084" s="46" t="n">
        <v>43</v>
      </c>
      <c r="C1084" s="7" t="n">
        <v>65534</v>
      </c>
      <c r="D1084" s="7" t="n">
        <v>64</v>
      </c>
    </row>
    <row r="1085" spans="1:21">
      <c r="A1085" t="s">
        <v>4</v>
      </c>
      <c r="B1085" s="4" t="s">
        <v>5</v>
      </c>
      <c r="C1085" s="4" t="s">
        <v>10</v>
      </c>
    </row>
    <row r="1086" spans="1:21">
      <c r="A1086" t="n">
        <v>10269</v>
      </c>
      <c r="B1086" s="31" t="n">
        <v>16</v>
      </c>
      <c r="C1086" s="7" t="n">
        <v>0</v>
      </c>
    </row>
    <row r="1087" spans="1:21">
      <c r="A1087" t="s">
        <v>4</v>
      </c>
      <c r="B1087" s="4" t="s">
        <v>5</v>
      </c>
      <c r="C1087" s="4" t="s">
        <v>10</v>
      </c>
      <c r="D1087" s="4" t="s">
        <v>10</v>
      </c>
      <c r="E1087" s="4" t="s">
        <v>10</v>
      </c>
    </row>
    <row r="1088" spans="1:21">
      <c r="A1088" t="n">
        <v>10272</v>
      </c>
      <c r="B1088" s="34" t="n">
        <v>61</v>
      </c>
      <c r="C1088" s="7" t="n">
        <v>117</v>
      </c>
      <c r="D1088" s="7" t="n">
        <v>90</v>
      </c>
      <c r="E1088" s="7" t="n">
        <v>0</v>
      </c>
    </row>
    <row r="1089" spans="1:21">
      <c r="A1089" t="s">
        <v>4</v>
      </c>
      <c r="B1089" s="4" t="s">
        <v>5</v>
      </c>
      <c r="C1089" s="4" t="s">
        <v>10</v>
      </c>
      <c r="D1089" s="4" t="s">
        <v>10</v>
      </c>
      <c r="E1089" s="4" t="s">
        <v>10</v>
      </c>
    </row>
    <row r="1090" spans="1:21">
      <c r="A1090" t="n">
        <v>10279</v>
      </c>
      <c r="B1090" s="34" t="n">
        <v>61</v>
      </c>
      <c r="C1090" s="7" t="n">
        <v>90</v>
      </c>
      <c r="D1090" s="7" t="n">
        <v>117</v>
      </c>
      <c r="E1090" s="7" t="n">
        <v>0</v>
      </c>
    </row>
    <row r="1091" spans="1:21">
      <c r="A1091" t="s">
        <v>4</v>
      </c>
      <c r="B1091" s="4" t="s">
        <v>5</v>
      </c>
      <c r="C1091" s="4" t="s">
        <v>25</v>
      </c>
    </row>
    <row r="1092" spans="1:21">
      <c r="A1092" t="n">
        <v>10286</v>
      </c>
      <c r="B1092" s="13" t="n">
        <v>3</v>
      </c>
      <c r="C1092" s="11" t="n">
        <f t="normal" ca="1">A1094</f>
        <v>0</v>
      </c>
    </row>
    <row r="1093" spans="1:21">
      <c r="A1093" t="s">
        <v>4</v>
      </c>
      <c r="B1093" s="4" t="s">
        <v>5</v>
      </c>
    </row>
    <row r="1094" spans="1:21">
      <c r="A1094" t="n">
        <v>10291</v>
      </c>
      <c r="B1094" s="5" t="n">
        <v>1</v>
      </c>
    </row>
    <row r="1095" spans="1:21" s="3" customFormat="1" customHeight="0">
      <c r="A1095" s="3" t="s">
        <v>2</v>
      </c>
      <c r="B1095" s="3" t="s">
        <v>104</v>
      </c>
    </row>
    <row r="1096" spans="1:21">
      <c r="A1096" t="s">
        <v>4</v>
      </c>
      <c r="B1096" s="4" t="s">
        <v>5</v>
      </c>
      <c r="C1096" s="4" t="s">
        <v>16</v>
      </c>
      <c r="D1096" s="4" t="s">
        <v>10</v>
      </c>
      <c r="E1096" s="4" t="s">
        <v>16</v>
      </c>
      <c r="F1096" s="4" t="s">
        <v>16</v>
      </c>
      <c r="G1096" s="4" t="s">
        <v>16</v>
      </c>
      <c r="H1096" s="4" t="s">
        <v>10</v>
      </c>
      <c r="I1096" s="4" t="s">
        <v>25</v>
      </c>
      <c r="J1096" s="4" t="s">
        <v>25</v>
      </c>
    </row>
    <row r="1097" spans="1:21">
      <c r="A1097" t="n">
        <v>10292</v>
      </c>
      <c r="B1097" s="42" t="n">
        <v>6</v>
      </c>
      <c r="C1097" s="7" t="n">
        <v>33</v>
      </c>
      <c r="D1097" s="7" t="n">
        <v>65534</v>
      </c>
      <c r="E1097" s="7" t="n">
        <v>9</v>
      </c>
      <c r="F1097" s="7" t="n">
        <v>1</v>
      </c>
      <c r="G1097" s="7" t="n">
        <v>1</v>
      </c>
      <c r="H1097" s="7" t="n">
        <v>17</v>
      </c>
      <c r="I1097" s="11" t="n">
        <f t="normal" ca="1">A1099</f>
        <v>0</v>
      </c>
      <c r="J1097" s="11" t="n">
        <f t="normal" ca="1">A1121</f>
        <v>0</v>
      </c>
    </row>
    <row r="1098" spans="1:21">
      <c r="A1098" t="s">
        <v>4</v>
      </c>
      <c r="B1098" s="4" t="s">
        <v>5</v>
      </c>
      <c r="C1098" s="4" t="s">
        <v>10</v>
      </c>
      <c r="D1098" s="4" t="s">
        <v>30</v>
      </c>
      <c r="E1098" s="4" t="s">
        <v>30</v>
      </c>
      <c r="F1098" s="4" t="s">
        <v>30</v>
      </c>
      <c r="G1098" s="4" t="s">
        <v>30</v>
      </c>
    </row>
    <row r="1099" spans="1:21">
      <c r="A1099" t="n">
        <v>10309</v>
      </c>
      <c r="B1099" s="43" t="n">
        <v>46</v>
      </c>
      <c r="C1099" s="7" t="n">
        <v>65534</v>
      </c>
      <c r="D1099" s="7" t="n">
        <v>18.9699993133545</v>
      </c>
      <c r="E1099" s="7" t="n">
        <v>-0.25</v>
      </c>
      <c r="F1099" s="7" t="n">
        <v>-7.44999980926514</v>
      </c>
      <c r="G1099" s="7" t="n">
        <v>115</v>
      </c>
    </row>
    <row r="1100" spans="1:21">
      <c r="A1100" t="s">
        <v>4</v>
      </c>
      <c r="B1100" s="4" t="s">
        <v>5</v>
      </c>
      <c r="C1100" s="4" t="s">
        <v>10</v>
      </c>
      <c r="D1100" s="4" t="s">
        <v>9</v>
      </c>
    </row>
    <row r="1101" spans="1:21">
      <c r="A1101" t="n">
        <v>10328</v>
      </c>
      <c r="B1101" s="46" t="n">
        <v>43</v>
      </c>
      <c r="C1101" s="7" t="n">
        <v>65534</v>
      </c>
      <c r="D1101" s="7" t="n">
        <v>524288</v>
      </c>
    </row>
    <row r="1102" spans="1:21">
      <c r="A1102" t="s">
        <v>4</v>
      </c>
      <c r="B1102" s="4" t="s">
        <v>5</v>
      </c>
      <c r="C1102" s="4" t="s">
        <v>16</v>
      </c>
      <c r="D1102" s="4" t="s">
        <v>10</v>
      </c>
      <c r="E1102" s="4" t="s">
        <v>16</v>
      </c>
      <c r="F1102" s="4" t="s">
        <v>6</v>
      </c>
      <c r="G1102" s="4" t="s">
        <v>6</v>
      </c>
      <c r="H1102" s="4" t="s">
        <v>6</v>
      </c>
      <c r="I1102" s="4" t="s">
        <v>6</v>
      </c>
      <c r="J1102" s="4" t="s">
        <v>6</v>
      </c>
      <c r="K1102" s="4" t="s">
        <v>6</v>
      </c>
      <c r="L1102" s="4" t="s">
        <v>6</v>
      </c>
      <c r="M1102" s="4" t="s">
        <v>6</v>
      </c>
      <c r="N1102" s="4" t="s">
        <v>6</v>
      </c>
      <c r="O1102" s="4" t="s">
        <v>6</v>
      </c>
      <c r="P1102" s="4" t="s">
        <v>6</v>
      </c>
      <c r="Q1102" s="4" t="s">
        <v>6</v>
      </c>
      <c r="R1102" s="4" t="s">
        <v>6</v>
      </c>
      <c r="S1102" s="4" t="s">
        <v>6</v>
      </c>
      <c r="T1102" s="4" t="s">
        <v>6</v>
      </c>
      <c r="U1102" s="4" t="s">
        <v>6</v>
      </c>
    </row>
    <row r="1103" spans="1:21">
      <c r="A1103" t="n">
        <v>10335</v>
      </c>
      <c r="B1103" s="44" t="n">
        <v>36</v>
      </c>
      <c r="C1103" s="7" t="n">
        <v>8</v>
      </c>
      <c r="D1103" s="7" t="n">
        <v>65534</v>
      </c>
      <c r="E1103" s="7" t="n">
        <v>0</v>
      </c>
      <c r="F1103" s="7" t="s">
        <v>105</v>
      </c>
      <c r="G1103" s="7" t="s">
        <v>106</v>
      </c>
      <c r="H1103" s="7" t="s">
        <v>15</v>
      </c>
      <c r="I1103" s="7" t="s">
        <v>15</v>
      </c>
      <c r="J1103" s="7" t="s">
        <v>15</v>
      </c>
      <c r="K1103" s="7" t="s">
        <v>15</v>
      </c>
      <c r="L1103" s="7" t="s">
        <v>15</v>
      </c>
      <c r="M1103" s="7" t="s">
        <v>15</v>
      </c>
      <c r="N1103" s="7" t="s">
        <v>15</v>
      </c>
      <c r="O1103" s="7" t="s">
        <v>15</v>
      </c>
      <c r="P1103" s="7" t="s">
        <v>15</v>
      </c>
      <c r="Q1103" s="7" t="s">
        <v>15</v>
      </c>
      <c r="R1103" s="7" t="s">
        <v>15</v>
      </c>
      <c r="S1103" s="7" t="s">
        <v>15</v>
      </c>
      <c r="T1103" s="7" t="s">
        <v>15</v>
      </c>
      <c r="U1103" s="7" t="s">
        <v>15</v>
      </c>
    </row>
    <row r="1104" spans="1:21">
      <c r="A1104" t="s">
        <v>4</v>
      </c>
      <c r="B1104" s="4" t="s">
        <v>5</v>
      </c>
      <c r="C1104" s="4" t="s">
        <v>10</v>
      </c>
      <c r="D1104" s="4" t="s">
        <v>16</v>
      </c>
      <c r="E1104" s="4" t="s">
        <v>16</v>
      </c>
      <c r="F1104" s="4" t="s">
        <v>6</v>
      </c>
    </row>
    <row r="1105" spans="1:21">
      <c r="A1105" t="n">
        <v>10374</v>
      </c>
      <c r="B1105" s="48" t="n">
        <v>47</v>
      </c>
      <c r="C1105" s="7" t="n">
        <v>65534</v>
      </c>
      <c r="D1105" s="7" t="n">
        <v>0</v>
      </c>
      <c r="E1105" s="7" t="n">
        <v>0</v>
      </c>
      <c r="F1105" s="7" t="s">
        <v>107</v>
      </c>
    </row>
    <row r="1106" spans="1:21">
      <c r="A1106" t="s">
        <v>4</v>
      </c>
      <c r="B1106" s="4" t="s">
        <v>5</v>
      </c>
      <c r="C1106" s="4" t="s">
        <v>16</v>
      </c>
      <c r="D1106" s="4" t="s">
        <v>10</v>
      </c>
      <c r="E1106" s="4" t="s">
        <v>30</v>
      </c>
      <c r="F1106" s="4" t="s">
        <v>30</v>
      </c>
      <c r="G1106" s="4" t="s">
        <v>30</v>
      </c>
      <c r="H1106" s="4" t="s">
        <v>30</v>
      </c>
      <c r="I1106" s="4" t="s">
        <v>30</v>
      </c>
      <c r="J1106" s="4" t="s">
        <v>16</v>
      </c>
      <c r="K1106" s="4" t="s">
        <v>10</v>
      </c>
    </row>
    <row r="1107" spans="1:21">
      <c r="A1107" t="n">
        <v>10395</v>
      </c>
      <c r="B1107" s="49" t="n">
        <v>57</v>
      </c>
      <c r="C1107" s="7" t="n">
        <v>1</v>
      </c>
      <c r="D1107" s="7" t="n">
        <v>65534</v>
      </c>
      <c r="E1107" s="7" t="n">
        <v>-9999</v>
      </c>
      <c r="F1107" s="7" t="n">
        <v>-9999</v>
      </c>
      <c r="G1107" s="7" t="n">
        <v>-9999</v>
      </c>
      <c r="H1107" s="7" t="n">
        <v>0</v>
      </c>
      <c r="I1107" s="7" t="n">
        <v>0</v>
      </c>
      <c r="J1107" s="7" t="n">
        <v>0</v>
      </c>
      <c r="K1107" s="7" t="n">
        <v>0</v>
      </c>
    </row>
    <row r="1108" spans="1:21">
      <c r="A1108" t="s">
        <v>4</v>
      </c>
      <c r="B1108" s="4" t="s">
        <v>5</v>
      </c>
      <c r="C1108" s="4" t="s">
        <v>16</v>
      </c>
      <c r="D1108" s="4" t="s">
        <v>9</v>
      </c>
      <c r="E1108" s="4" t="s">
        <v>16</v>
      </c>
      <c r="F1108" s="4" t="s">
        <v>25</v>
      </c>
    </row>
    <row r="1109" spans="1:21">
      <c r="A1109" t="n">
        <v>10422</v>
      </c>
      <c r="B1109" s="10" t="n">
        <v>5</v>
      </c>
      <c r="C1109" s="7" t="n">
        <v>0</v>
      </c>
      <c r="D1109" s="7" t="n">
        <v>1</v>
      </c>
      <c r="E1109" s="7" t="n">
        <v>1</v>
      </c>
      <c r="F1109" s="11" t="n">
        <f t="normal" ca="1">A1119</f>
        <v>0</v>
      </c>
    </row>
    <row r="1110" spans="1:21">
      <c r="A1110" t="s">
        <v>4</v>
      </c>
      <c r="B1110" s="4" t="s">
        <v>5</v>
      </c>
      <c r="C1110" s="4" t="s">
        <v>16</v>
      </c>
      <c r="D1110" s="4" t="s">
        <v>10</v>
      </c>
      <c r="E1110" s="4" t="s">
        <v>30</v>
      </c>
      <c r="F1110" s="4" t="s">
        <v>30</v>
      </c>
      <c r="G1110" s="4" t="s">
        <v>30</v>
      </c>
      <c r="H1110" s="4" t="s">
        <v>30</v>
      </c>
      <c r="I1110" s="4" t="s">
        <v>30</v>
      </c>
      <c r="J1110" s="4" t="s">
        <v>16</v>
      </c>
      <c r="K1110" s="4" t="s">
        <v>10</v>
      </c>
    </row>
    <row r="1111" spans="1:21">
      <c r="A1111" t="n">
        <v>10433</v>
      </c>
      <c r="B1111" s="49" t="n">
        <v>57</v>
      </c>
      <c r="C1111" s="7" t="n">
        <v>0</v>
      </c>
      <c r="D1111" s="7" t="n">
        <v>65534</v>
      </c>
      <c r="E1111" s="7" t="n">
        <v>-9999</v>
      </c>
      <c r="F1111" s="7" t="n">
        <v>-9999</v>
      </c>
      <c r="G1111" s="7" t="n">
        <v>-9999</v>
      </c>
      <c r="H1111" s="7" t="n">
        <v>3.5</v>
      </c>
      <c r="I1111" s="7" t="n">
        <v>1.5</v>
      </c>
      <c r="J1111" s="7" t="n">
        <v>1</v>
      </c>
      <c r="K1111" s="7" t="n">
        <v>0</v>
      </c>
    </row>
    <row r="1112" spans="1:21">
      <c r="A1112" t="s">
        <v>4</v>
      </c>
      <c r="B1112" s="4" t="s">
        <v>5</v>
      </c>
      <c r="C1112" s="4" t="s">
        <v>10</v>
      </c>
      <c r="D1112" s="4" t="s">
        <v>16</v>
      </c>
    </row>
    <row r="1113" spans="1:21">
      <c r="A1113" t="n">
        <v>10460</v>
      </c>
      <c r="B1113" s="50" t="n">
        <v>56</v>
      </c>
      <c r="C1113" s="7" t="n">
        <v>65534</v>
      </c>
      <c r="D1113" s="7" t="n">
        <v>0</v>
      </c>
    </row>
    <row r="1114" spans="1:21">
      <c r="A1114" t="s">
        <v>4</v>
      </c>
      <c r="B1114" s="4" t="s">
        <v>5</v>
      </c>
      <c r="C1114" s="4" t="s">
        <v>10</v>
      </c>
    </row>
    <row r="1115" spans="1:21">
      <c r="A1115" t="n">
        <v>10464</v>
      </c>
      <c r="B1115" s="31" t="n">
        <v>16</v>
      </c>
      <c r="C1115" s="7" t="n">
        <v>1000</v>
      </c>
    </row>
    <row r="1116" spans="1:21">
      <c r="A1116" t="s">
        <v>4</v>
      </c>
      <c r="B1116" s="4" t="s">
        <v>5</v>
      </c>
      <c r="C1116" s="4" t="s">
        <v>25</v>
      </c>
    </row>
    <row r="1117" spans="1:21">
      <c r="A1117" t="n">
        <v>10467</v>
      </c>
      <c r="B1117" s="13" t="n">
        <v>3</v>
      </c>
      <c r="C1117" s="11" t="n">
        <f t="normal" ca="1">A1109</f>
        <v>0</v>
      </c>
    </row>
    <row r="1118" spans="1:21">
      <c r="A1118" t="s">
        <v>4</v>
      </c>
      <c r="B1118" s="4" t="s">
        <v>5</v>
      </c>
      <c r="C1118" s="4" t="s">
        <v>25</v>
      </c>
    </row>
    <row r="1119" spans="1:21">
      <c r="A1119" t="n">
        <v>10472</v>
      </c>
      <c r="B1119" s="13" t="n">
        <v>3</v>
      </c>
      <c r="C1119" s="11" t="n">
        <f t="normal" ca="1">A1121</f>
        <v>0</v>
      </c>
    </row>
    <row r="1120" spans="1:21">
      <c r="A1120" t="s">
        <v>4</v>
      </c>
      <c r="B1120" s="4" t="s">
        <v>5</v>
      </c>
    </row>
    <row r="1121" spans="1:11">
      <c r="A1121" t="n">
        <v>10477</v>
      </c>
      <c r="B1121" s="5" t="n">
        <v>1</v>
      </c>
    </row>
    <row r="1122" spans="1:11" s="3" customFormat="1" customHeight="0">
      <c r="A1122" s="3" t="s">
        <v>2</v>
      </c>
      <c r="B1122" s="3" t="s">
        <v>108</v>
      </c>
    </row>
    <row r="1123" spans="1:11">
      <c r="A1123" t="s">
        <v>4</v>
      </c>
      <c r="B1123" s="4" t="s">
        <v>5</v>
      </c>
      <c r="C1123" s="4" t="s">
        <v>16</v>
      </c>
      <c r="D1123" s="4" t="s">
        <v>10</v>
      </c>
      <c r="E1123" s="4" t="s">
        <v>16</v>
      </c>
      <c r="F1123" s="4" t="s">
        <v>16</v>
      </c>
      <c r="G1123" s="4" t="s">
        <v>25</v>
      </c>
    </row>
    <row r="1124" spans="1:11">
      <c r="A1124" t="n">
        <v>10480</v>
      </c>
      <c r="B1124" s="10" t="n">
        <v>5</v>
      </c>
      <c r="C1124" s="7" t="n">
        <v>30</v>
      </c>
      <c r="D1124" s="7" t="n">
        <v>10711</v>
      </c>
      <c r="E1124" s="7" t="n">
        <v>8</v>
      </c>
      <c r="F1124" s="7" t="n">
        <v>1</v>
      </c>
      <c r="G1124" s="11" t="n">
        <f t="normal" ca="1">A1130</f>
        <v>0</v>
      </c>
    </row>
    <row r="1125" spans="1:11">
      <c r="A1125" t="s">
        <v>4</v>
      </c>
      <c r="B1125" s="4" t="s">
        <v>5</v>
      </c>
      <c r="C1125" s="4" t="s">
        <v>10</v>
      </c>
      <c r="D1125" s="4" t="s">
        <v>9</v>
      </c>
    </row>
    <row r="1126" spans="1:11">
      <c r="A1126" t="n">
        <v>10490</v>
      </c>
      <c r="B1126" s="46" t="n">
        <v>43</v>
      </c>
      <c r="C1126" s="7" t="n">
        <v>65534</v>
      </c>
      <c r="D1126" s="7" t="n">
        <v>1</v>
      </c>
    </row>
    <row r="1127" spans="1:11">
      <c r="A1127" t="s">
        <v>4</v>
      </c>
      <c r="B1127" s="4" t="s">
        <v>5</v>
      </c>
    </row>
    <row r="1128" spans="1:11">
      <c r="A1128" t="n">
        <v>10497</v>
      </c>
      <c r="B1128" s="5" t="n">
        <v>1</v>
      </c>
    </row>
    <row r="1129" spans="1:11">
      <c r="A1129" t="s">
        <v>4</v>
      </c>
      <c r="B1129" s="4" t="s">
        <v>5</v>
      </c>
      <c r="C1129" s="4" t="s">
        <v>16</v>
      </c>
      <c r="D1129" s="4" t="s">
        <v>10</v>
      </c>
      <c r="E1129" s="4" t="s">
        <v>16</v>
      </c>
      <c r="F1129" s="4" t="s">
        <v>16</v>
      </c>
      <c r="G1129" s="4" t="s">
        <v>16</v>
      </c>
      <c r="H1129" s="4" t="s">
        <v>10</v>
      </c>
      <c r="I1129" s="4" t="s">
        <v>25</v>
      </c>
      <c r="J1129" s="4" t="s">
        <v>25</v>
      </c>
    </row>
    <row r="1130" spans="1:11">
      <c r="A1130" t="n">
        <v>10498</v>
      </c>
      <c r="B1130" s="42" t="n">
        <v>6</v>
      </c>
      <c r="C1130" s="7" t="n">
        <v>33</v>
      </c>
      <c r="D1130" s="7" t="n">
        <v>65534</v>
      </c>
      <c r="E1130" s="7" t="n">
        <v>9</v>
      </c>
      <c r="F1130" s="7" t="n">
        <v>1</v>
      </c>
      <c r="G1130" s="7" t="n">
        <v>1</v>
      </c>
      <c r="H1130" s="7" t="n">
        <v>17</v>
      </c>
      <c r="I1130" s="11" t="n">
        <f t="normal" ca="1">A1132</f>
        <v>0</v>
      </c>
      <c r="J1130" s="11" t="n">
        <f t="normal" ca="1">A1142</f>
        <v>0</v>
      </c>
    </row>
    <row r="1131" spans="1:11">
      <c r="A1131" t="s">
        <v>4</v>
      </c>
      <c r="B1131" s="4" t="s">
        <v>5</v>
      </c>
      <c r="C1131" s="4" t="s">
        <v>10</v>
      </c>
      <c r="D1131" s="4" t="s">
        <v>30</v>
      </c>
      <c r="E1131" s="4" t="s">
        <v>30</v>
      </c>
      <c r="F1131" s="4" t="s">
        <v>30</v>
      </c>
      <c r="G1131" s="4" t="s">
        <v>30</v>
      </c>
    </row>
    <row r="1132" spans="1:11">
      <c r="A1132" t="n">
        <v>10515</v>
      </c>
      <c r="B1132" s="43" t="n">
        <v>46</v>
      </c>
      <c r="C1132" s="7" t="n">
        <v>65534</v>
      </c>
      <c r="D1132" s="7" t="n">
        <v>4.88000011444092</v>
      </c>
      <c r="E1132" s="7" t="n">
        <v>0</v>
      </c>
      <c r="F1132" s="7" t="n">
        <v>-61.310001373291</v>
      </c>
      <c r="G1132" s="7" t="n">
        <v>270</v>
      </c>
    </row>
    <row r="1133" spans="1:11">
      <c r="A1133" t="s">
        <v>4</v>
      </c>
      <c r="B1133" s="4" t="s">
        <v>5</v>
      </c>
      <c r="C1133" s="4" t="s">
        <v>16</v>
      </c>
      <c r="D1133" s="4" t="s">
        <v>10</v>
      </c>
      <c r="E1133" s="4" t="s">
        <v>16</v>
      </c>
      <c r="F1133" s="4" t="s">
        <v>6</v>
      </c>
      <c r="G1133" s="4" t="s">
        <v>6</v>
      </c>
      <c r="H1133" s="4" t="s">
        <v>6</v>
      </c>
      <c r="I1133" s="4" t="s">
        <v>6</v>
      </c>
      <c r="J1133" s="4" t="s">
        <v>6</v>
      </c>
      <c r="K1133" s="4" t="s">
        <v>6</v>
      </c>
      <c r="L1133" s="4" t="s">
        <v>6</v>
      </c>
      <c r="M1133" s="4" t="s">
        <v>6</v>
      </c>
      <c r="N1133" s="4" t="s">
        <v>6</v>
      </c>
      <c r="O1133" s="4" t="s">
        <v>6</v>
      </c>
      <c r="P1133" s="4" t="s">
        <v>6</v>
      </c>
      <c r="Q1133" s="4" t="s">
        <v>6</v>
      </c>
      <c r="R1133" s="4" t="s">
        <v>6</v>
      </c>
      <c r="S1133" s="4" t="s">
        <v>6</v>
      </c>
      <c r="T1133" s="4" t="s">
        <v>6</v>
      </c>
      <c r="U1133" s="4" t="s">
        <v>6</v>
      </c>
    </row>
    <row r="1134" spans="1:11">
      <c r="A1134" t="n">
        <v>10534</v>
      </c>
      <c r="B1134" s="44" t="n">
        <v>36</v>
      </c>
      <c r="C1134" s="7" t="n">
        <v>8</v>
      </c>
      <c r="D1134" s="7" t="n">
        <v>65534</v>
      </c>
      <c r="E1134" s="7" t="n">
        <v>0</v>
      </c>
      <c r="F1134" s="7" t="s">
        <v>102</v>
      </c>
      <c r="G1134" s="7" t="s">
        <v>15</v>
      </c>
      <c r="H1134" s="7" t="s">
        <v>15</v>
      </c>
      <c r="I1134" s="7" t="s">
        <v>15</v>
      </c>
      <c r="J1134" s="7" t="s">
        <v>15</v>
      </c>
      <c r="K1134" s="7" t="s">
        <v>15</v>
      </c>
      <c r="L1134" s="7" t="s">
        <v>15</v>
      </c>
      <c r="M1134" s="7" t="s">
        <v>15</v>
      </c>
      <c r="N1134" s="7" t="s">
        <v>15</v>
      </c>
      <c r="O1134" s="7" t="s">
        <v>15</v>
      </c>
      <c r="P1134" s="7" t="s">
        <v>15</v>
      </c>
      <c r="Q1134" s="7" t="s">
        <v>15</v>
      </c>
      <c r="R1134" s="7" t="s">
        <v>15</v>
      </c>
      <c r="S1134" s="7" t="s">
        <v>15</v>
      </c>
      <c r="T1134" s="7" t="s">
        <v>15</v>
      </c>
      <c r="U1134" s="7" t="s">
        <v>15</v>
      </c>
    </row>
    <row r="1135" spans="1:11">
      <c r="A1135" t="s">
        <v>4</v>
      </c>
      <c r="B1135" s="4" t="s">
        <v>5</v>
      </c>
      <c r="C1135" s="4" t="s">
        <v>10</v>
      </c>
      <c r="D1135" s="4" t="s">
        <v>16</v>
      </c>
      <c r="E1135" s="4" t="s">
        <v>6</v>
      </c>
      <c r="F1135" s="4" t="s">
        <v>30</v>
      </c>
      <c r="G1135" s="4" t="s">
        <v>30</v>
      </c>
      <c r="H1135" s="4" t="s">
        <v>30</v>
      </c>
    </row>
    <row r="1136" spans="1:11">
      <c r="A1136" t="n">
        <v>10565</v>
      </c>
      <c r="B1136" s="45" t="n">
        <v>48</v>
      </c>
      <c r="C1136" s="7" t="n">
        <v>65534</v>
      </c>
      <c r="D1136" s="7" t="n">
        <v>0</v>
      </c>
      <c r="E1136" s="7" t="s">
        <v>102</v>
      </c>
      <c r="F1136" s="7" t="n">
        <v>0</v>
      </c>
      <c r="G1136" s="7" t="n">
        <v>1</v>
      </c>
      <c r="H1136" s="7" t="n">
        <v>0</v>
      </c>
    </row>
    <row r="1137" spans="1:21">
      <c r="A1137" t="s">
        <v>4</v>
      </c>
      <c r="B1137" s="4" t="s">
        <v>5</v>
      </c>
      <c r="C1137" s="4" t="s">
        <v>10</v>
      </c>
      <c r="D1137" s="4" t="s">
        <v>9</v>
      </c>
    </row>
    <row r="1138" spans="1:21">
      <c r="A1138" t="n">
        <v>10592</v>
      </c>
      <c r="B1138" s="46" t="n">
        <v>43</v>
      </c>
      <c r="C1138" s="7" t="n">
        <v>65534</v>
      </c>
      <c r="D1138" s="7" t="n">
        <v>64</v>
      </c>
    </row>
    <row r="1139" spans="1:21">
      <c r="A1139" t="s">
        <v>4</v>
      </c>
      <c r="B1139" s="4" t="s">
        <v>5</v>
      </c>
      <c r="C1139" s="4" t="s">
        <v>25</v>
      </c>
    </row>
    <row r="1140" spans="1:21">
      <c r="A1140" t="n">
        <v>10599</v>
      </c>
      <c r="B1140" s="13" t="n">
        <v>3</v>
      </c>
      <c r="C1140" s="11" t="n">
        <f t="normal" ca="1">A1142</f>
        <v>0</v>
      </c>
    </row>
    <row r="1141" spans="1:21">
      <c r="A1141" t="s">
        <v>4</v>
      </c>
      <c r="B1141" s="4" t="s">
        <v>5</v>
      </c>
    </row>
    <row r="1142" spans="1:21">
      <c r="A1142" t="n">
        <v>10604</v>
      </c>
      <c r="B1142" s="5" t="n">
        <v>1</v>
      </c>
    </row>
    <row r="1143" spans="1:21" s="3" customFormat="1" customHeight="0">
      <c r="A1143" s="3" t="s">
        <v>2</v>
      </c>
      <c r="B1143" s="3" t="s">
        <v>109</v>
      </c>
    </row>
    <row r="1144" spans="1:21">
      <c r="A1144" t="s">
        <v>4</v>
      </c>
      <c r="B1144" s="4" t="s">
        <v>5</v>
      </c>
      <c r="C1144" s="4" t="s">
        <v>16</v>
      </c>
      <c r="D1144" s="4" t="s">
        <v>10</v>
      </c>
      <c r="E1144" s="4" t="s">
        <v>16</v>
      </c>
      <c r="F1144" s="4" t="s">
        <v>16</v>
      </c>
      <c r="G1144" s="4" t="s">
        <v>16</v>
      </c>
      <c r="H1144" s="4" t="s">
        <v>10</v>
      </c>
      <c r="I1144" s="4" t="s">
        <v>25</v>
      </c>
      <c r="J1144" s="4" t="s">
        <v>25</v>
      </c>
    </row>
    <row r="1145" spans="1:21">
      <c r="A1145" t="n">
        <v>10608</v>
      </c>
      <c r="B1145" s="42" t="n">
        <v>6</v>
      </c>
      <c r="C1145" s="7" t="n">
        <v>33</v>
      </c>
      <c r="D1145" s="7" t="n">
        <v>65534</v>
      </c>
      <c r="E1145" s="7" t="n">
        <v>9</v>
      </c>
      <c r="F1145" s="7" t="n">
        <v>1</v>
      </c>
      <c r="G1145" s="7" t="n">
        <v>1</v>
      </c>
      <c r="H1145" s="7" t="n">
        <v>17</v>
      </c>
      <c r="I1145" s="11" t="n">
        <f t="normal" ca="1">A1147</f>
        <v>0</v>
      </c>
      <c r="J1145" s="11" t="n">
        <f t="normal" ca="1">A1159</f>
        <v>0</v>
      </c>
    </row>
    <row r="1146" spans="1:21">
      <c r="A1146" t="s">
        <v>4</v>
      </c>
      <c r="B1146" s="4" t="s">
        <v>5</v>
      </c>
      <c r="C1146" s="4" t="s">
        <v>16</v>
      </c>
      <c r="D1146" s="4" t="s">
        <v>10</v>
      </c>
      <c r="E1146" s="4" t="s">
        <v>16</v>
      </c>
      <c r="F1146" s="4" t="s">
        <v>25</v>
      </c>
    </row>
    <row r="1147" spans="1:21">
      <c r="A1147" t="n">
        <v>10625</v>
      </c>
      <c r="B1147" s="10" t="n">
        <v>5</v>
      </c>
      <c r="C1147" s="7" t="n">
        <v>30</v>
      </c>
      <c r="D1147" s="7" t="n">
        <v>10293</v>
      </c>
      <c r="E1147" s="7" t="n">
        <v>1</v>
      </c>
      <c r="F1147" s="11" t="n">
        <f t="normal" ca="1">A1155</f>
        <v>0</v>
      </c>
    </row>
    <row r="1148" spans="1:21">
      <c r="A1148" t="s">
        <v>4</v>
      </c>
      <c r="B1148" s="4" t="s">
        <v>5</v>
      </c>
      <c r="C1148" s="4" t="s">
        <v>10</v>
      </c>
      <c r="D1148" s="4" t="s">
        <v>30</v>
      </c>
      <c r="E1148" s="4" t="s">
        <v>30</v>
      </c>
      <c r="F1148" s="4" t="s">
        <v>30</v>
      </c>
      <c r="G1148" s="4" t="s">
        <v>30</v>
      </c>
    </row>
    <row r="1149" spans="1:21">
      <c r="A1149" t="n">
        <v>10634</v>
      </c>
      <c r="B1149" s="43" t="n">
        <v>46</v>
      </c>
      <c r="C1149" s="7" t="n">
        <v>65534</v>
      </c>
      <c r="D1149" s="7" t="n">
        <v>1000</v>
      </c>
      <c r="E1149" s="7" t="n">
        <v>1000</v>
      </c>
      <c r="F1149" s="7" t="n">
        <v>0</v>
      </c>
      <c r="G1149" s="7" t="n">
        <v>0</v>
      </c>
    </row>
    <row r="1150" spans="1:21">
      <c r="A1150" t="s">
        <v>4</v>
      </c>
      <c r="B1150" s="4" t="s">
        <v>5</v>
      </c>
      <c r="C1150" s="4" t="s">
        <v>10</v>
      </c>
      <c r="D1150" s="4" t="s">
        <v>9</v>
      </c>
    </row>
    <row r="1151" spans="1:21">
      <c r="A1151" t="n">
        <v>10653</v>
      </c>
      <c r="B1151" s="46" t="n">
        <v>43</v>
      </c>
      <c r="C1151" s="7" t="n">
        <v>65534</v>
      </c>
      <c r="D1151" s="7" t="n">
        <v>1</v>
      </c>
    </row>
    <row r="1152" spans="1:21">
      <c r="A1152" t="s">
        <v>4</v>
      </c>
      <c r="B1152" s="4" t="s">
        <v>5</v>
      </c>
      <c r="C1152" s="4" t="s">
        <v>25</v>
      </c>
    </row>
    <row r="1153" spans="1:10">
      <c r="A1153" t="n">
        <v>10660</v>
      </c>
      <c r="B1153" s="13" t="n">
        <v>3</v>
      </c>
      <c r="C1153" s="11" t="n">
        <f t="normal" ca="1">A1157</f>
        <v>0</v>
      </c>
    </row>
    <row r="1154" spans="1:10">
      <c r="A1154" t="s">
        <v>4</v>
      </c>
      <c r="B1154" s="4" t="s">
        <v>5</v>
      </c>
      <c r="C1154" s="4" t="s">
        <v>10</v>
      </c>
      <c r="D1154" s="4" t="s">
        <v>30</v>
      </c>
      <c r="E1154" s="4" t="s">
        <v>30</v>
      </c>
      <c r="F1154" s="4" t="s">
        <v>30</v>
      </c>
      <c r="G1154" s="4" t="s">
        <v>30</v>
      </c>
    </row>
    <row r="1155" spans="1:10">
      <c r="A1155" t="n">
        <v>10665</v>
      </c>
      <c r="B1155" s="43" t="n">
        <v>46</v>
      </c>
      <c r="C1155" s="7" t="n">
        <v>65534</v>
      </c>
      <c r="D1155" s="7" t="n">
        <v>18.3099994659424</v>
      </c>
      <c r="E1155" s="7" t="n">
        <v>14.25</v>
      </c>
      <c r="F1155" s="7" t="n">
        <v>-31.3600006103516</v>
      </c>
      <c r="G1155" s="7" t="n">
        <v>354.700012207031</v>
      </c>
    </row>
    <row r="1156" spans="1:10">
      <c r="A1156" t="s">
        <v>4</v>
      </c>
      <c r="B1156" s="4" t="s">
        <v>5</v>
      </c>
      <c r="C1156" s="4" t="s">
        <v>25</v>
      </c>
    </row>
    <row r="1157" spans="1:10">
      <c r="A1157" t="n">
        <v>10684</v>
      </c>
      <c r="B1157" s="13" t="n">
        <v>3</v>
      </c>
      <c r="C1157" s="11" t="n">
        <f t="normal" ca="1">A1159</f>
        <v>0</v>
      </c>
    </row>
    <row r="1158" spans="1:10">
      <c r="A1158" t="s">
        <v>4</v>
      </c>
      <c r="B1158" s="4" t="s">
        <v>5</v>
      </c>
    </row>
    <row r="1159" spans="1:10">
      <c r="A1159" t="n">
        <v>10689</v>
      </c>
      <c r="B1159" s="5" t="n">
        <v>1</v>
      </c>
    </row>
    <row r="1160" spans="1:10" s="3" customFormat="1" customHeight="0">
      <c r="A1160" s="3" t="s">
        <v>2</v>
      </c>
      <c r="B1160" s="3" t="s">
        <v>110</v>
      </c>
    </row>
    <row r="1161" spans="1:10">
      <c r="A1161" t="s">
        <v>4</v>
      </c>
      <c r="B1161" s="4" t="s">
        <v>5</v>
      </c>
      <c r="C1161" s="4" t="s">
        <v>16</v>
      </c>
      <c r="D1161" s="4" t="s">
        <v>10</v>
      </c>
      <c r="E1161" s="4" t="s">
        <v>16</v>
      </c>
      <c r="F1161" s="4" t="s">
        <v>16</v>
      </c>
      <c r="G1161" s="4" t="s">
        <v>16</v>
      </c>
      <c r="H1161" s="4" t="s">
        <v>10</v>
      </c>
      <c r="I1161" s="4" t="s">
        <v>25</v>
      </c>
      <c r="J1161" s="4" t="s">
        <v>25</v>
      </c>
    </row>
    <row r="1162" spans="1:10">
      <c r="A1162" t="n">
        <v>10692</v>
      </c>
      <c r="B1162" s="42" t="n">
        <v>6</v>
      </c>
      <c r="C1162" s="7" t="n">
        <v>33</v>
      </c>
      <c r="D1162" s="7" t="n">
        <v>65534</v>
      </c>
      <c r="E1162" s="7" t="n">
        <v>9</v>
      </c>
      <c r="F1162" s="7" t="n">
        <v>1</v>
      </c>
      <c r="G1162" s="7" t="n">
        <v>1</v>
      </c>
      <c r="H1162" s="7" t="n">
        <v>17</v>
      </c>
      <c r="I1162" s="11" t="n">
        <f t="normal" ca="1">A1164</f>
        <v>0</v>
      </c>
      <c r="J1162" s="11" t="n">
        <f t="normal" ca="1">A1176</f>
        <v>0</v>
      </c>
    </row>
    <row r="1163" spans="1:10">
      <c r="A1163" t="s">
        <v>4</v>
      </c>
      <c r="B1163" s="4" t="s">
        <v>5</v>
      </c>
      <c r="C1163" s="4" t="s">
        <v>16</v>
      </c>
      <c r="D1163" s="4" t="s">
        <v>10</v>
      </c>
      <c r="E1163" s="4" t="s">
        <v>16</v>
      </c>
      <c r="F1163" s="4" t="s">
        <v>25</v>
      </c>
    </row>
    <row r="1164" spans="1:10">
      <c r="A1164" t="n">
        <v>10709</v>
      </c>
      <c r="B1164" s="10" t="n">
        <v>5</v>
      </c>
      <c r="C1164" s="7" t="n">
        <v>30</v>
      </c>
      <c r="D1164" s="7" t="n">
        <v>10293</v>
      </c>
      <c r="E1164" s="7" t="n">
        <v>1</v>
      </c>
      <c r="F1164" s="11" t="n">
        <f t="normal" ca="1">A1172</f>
        <v>0</v>
      </c>
    </row>
    <row r="1165" spans="1:10">
      <c r="A1165" t="s">
        <v>4</v>
      </c>
      <c r="B1165" s="4" t="s">
        <v>5</v>
      </c>
      <c r="C1165" s="4" t="s">
        <v>10</v>
      </c>
      <c r="D1165" s="4" t="s">
        <v>30</v>
      </c>
      <c r="E1165" s="4" t="s">
        <v>30</v>
      </c>
      <c r="F1165" s="4" t="s">
        <v>30</v>
      </c>
      <c r="G1165" s="4" t="s">
        <v>30</v>
      </c>
    </row>
    <row r="1166" spans="1:10">
      <c r="A1166" t="n">
        <v>10718</v>
      </c>
      <c r="B1166" s="43" t="n">
        <v>46</v>
      </c>
      <c r="C1166" s="7" t="n">
        <v>65534</v>
      </c>
      <c r="D1166" s="7" t="n">
        <v>1000</v>
      </c>
      <c r="E1166" s="7" t="n">
        <v>1000</v>
      </c>
      <c r="F1166" s="7" t="n">
        <v>0</v>
      </c>
      <c r="G1166" s="7" t="n">
        <v>0</v>
      </c>
    </row>
    <row r="1167" spans="1:10">
      <c r="A1167" t="s">
        <v>4</v>
      </c>
      <c r="B1167" s="4" t="s">
        <v>5</v>
      </c>
      <c r="C1167" s="4" t="s">
        <v>10</v>
      </c>
      <c r="D1167" s="4" t="s">
        <v>9</v>
      </c>
    </row>
    <row r="1168" spans="1:10">
      <c r="A1168" t="n">
        <v>10737</v>
      </c>
      <c r="B1168" s="46" t="n">
        <v>43</v>
      </c>
      <c r="C1168" s="7" t="n">
        <v>65534</v>
      </c>
      <c r="D1168" s="7" t="n">
        <v>1</v>
      </c>
    </row>
    <row r="1169" spans="1:10">
      <c r="A1169" t="s">
        <v>4</v>
      </c>
      <c r="B1169" s="4" t="s">
        <v>5</v>
      </c>
      <c r="C1169" s="4" t="s">
        <v>25</v>
      </c>
    </row>
    <row r="1170" spans="1:10">
      <c r="A1170" t="n">
        <v>10744</v>
      </c>
      <c r="B1170" s="13" t="n">
        <v>3</v>
      </c>
      <c r="C1170" s="11" t="n">
        <f t="normal" ca="1">A1174</f>
        <v>0</v>
      </c>
    </row>
    <row r="1171" spans="1:10">
      <c r="A1171" t="s">
        <v>4</v>
      </c>
      <c r="B1171" s="4" t="s">
        <v>5</v>
      </c>
      <c r="C1171" s="4" t="s">
        <v>10</v>
      </c>
      <c r="D1171" s="4" t="s">
        <v>30</v>
      </c>
      <c r="E1171" s="4" t="s">
        <v>30</v>
      </c>
      <c r="F1171" s="4" t="s">
        <v>30</v>
      </c>
      <c r="G1171" s="4" t="s">
        <v>30</v>
      </c>
    </row>
    <row r="1172" spans="1:10">
      <c r="A1172" t="n">
        <v>10749</v>
      </c>
      <c r="B1172" s="43" t="n">
        <v>46</v>
      </c>
      <c r="C1172" s="7" t="n">
        <v>65534</v>
      </c>
      <c r="D1172" s="7" t="n">
        <v>17.5200004577637</v>
      </c>
      <c r="E1172" s="7" t="n">
        <v>14.25</v>
      </c>
      <c r="F1172" s="7" t="n">
        <v>-32.0099983215332</v>
      </c>
      <c r="G1172" s="7" t="n">
        <v>354.299987792969</v>
      </c>
    </row>
    <row r="1173" spans="1:10">
      <c r="A1173" t="s">
        <v>4</v>
      </c>
      <c r="B1173" s="4" t="s">
        <v>5</v>
      </c>
      <c r="C1173" s="4" t="s">
        <v>25</v>
      </c>
    </row>
    <row r="1174" spans="1:10">
      <c r="A1174" t="n">
        <v>10768</v>
      </c>
      <c r="B1174" s="13" t="n">
        <v>3</v>
      </c>
      <c r="C1174" s="11" t="n">
        <f t="normal" ca="1">A1176</f>
        <v>0</v>
      </c>
    </row>
    <row r="1175" spans="1:10">
      <c r="A1175" t="s">
        <v>4</v>
      </c>
      <c r="B1175" s="4" t="s">
        <v>5</v>
      </c>
    </row>
    <row r="1176" spans="1:10">
      <c r="A1176" t="n">
        <v>10773</v>
      </c>
      <c r="B1176" s="5" t="n">
        <v>1</v>
      </c>
    </row>
    <row r="1177" spans="1:10" s="3" customFormat="1" customHeight="0">
      <c r="A1177" s="3" t="s">
        <v>2</v>
      </c>
      <c r="B1177" s="3" t="s">
        <v>111</v>
      </c>
    </row>
    <row r="1178" spans="1:10">
      <c r="A1178" t="s">
        <v>4</v>
      </c>
      <c r="B1178" s="4" t="s">
        <v>5</v>
      </c>
      <c r="C1178" s="4" t="s">
        <v>16</v>
      </c>
      <c r="D1178" s="4" t="s">
        <v>10</v>
      </c>
      <c r="E1178" s="4" t="s">
        <v>16</v>
      </c>
      <c r="F1178" s="4" t="s">
        <v>16</v>
      </c>
      <c r="G1178" s="4" t="s">
        <v>16</v>
      </c>
      <c r="H1178" s="4" t="s">
        <v>10</v>
      </c>
      <c r="I1178" s="4" t="s">
        <v>25</v>
      </c>
      <c r="J1178" s="4" t="s">
        <v>25</v>
      </c>
    </row>
    <row r="1179" spans="1:10">
      <c r="A1179" t="n">
        <v>10776</v>
      </c>
      <c r="B1179" s="42" t="n">
        <v>6</v>
      </c>
      <c r="C1179" s="7" t="n">
        <v>33</v>
      </c>
      <c r="D1179" s="7" t="n">
        <v>65534</v>
      </c>
      <c r="E1179" s="7" t="n">
        <v>9</v>
      </c>
      <c r="F1179" s="7" t="n">
        <v>1</v>
      </c>
      <c r="G1179" s="7" t="n">
        <v>1</v>
      </c>
      <c r="H1179" s="7" t="n">
        <v>17</v>
      </c>
      <c r="I1179" s="11" t="n">
        <f t="normal" ca="1">A1181</f>
        <v>0</v>
      </c>
      <c r="J1179" s="11" t="n">
        <f t="normal" ca="1">A1195</f>
        <v>0</v>
      </c>
    </row>
    <row r="1180" spans="1:10">
      <c r="A1180" t="s">
        <v>4</v>
      </c>
      <c r="B1180" s="4" t="s">
        <v>5</v>
      </c>
      <c r="C1180" s="4" t="s">
        <v>10</v>
      </c>
      <c r="D1180" s="4" t="s">
        <v>30</v>
      </c>
      <c r="E1180" s="4" t="s">
        <v>30</v>
      </c>
      <c r="F1180" s="4" t="s">
        <v>30</v>
      </c>
      <c r="G1180" s="4" t="s">
        <v>30</v>
      </c>
    </row>
    <row r="1181" spans="1:10">
      <c r="A1181" t="n">
        <v>10793</v>
      </c>
      <c r="B1181" s="43" t="n">
        <v>46</v>
      </c>
      <c r="C1181" s="7" t="n">
        <v>65534</v>
      </c>
      <c r="D1181" s="7" t="n">
        <v>-62.8699989318848</v>
      </c>
      <c r="E1181" s="7" t="n">
        <v>0</v>
      </c>
      <c r="F1181" s="7" t="n">
        <v>-40.939998626709</v>
      </c>
      <c r="G1181" s="7" t="n">
        <v>180</v>
      </c>
    </row>
    <row r="1182" spans="1:10">
      <c r="A1182" t="s">
        <v>4</v>
      </c>
      <c r="B1182" s="4" t="s">
        <v>5</v>
      </c>
      <c r="C1182" s="4" t="s">
        <v>16</v>
      </c>
      <c r="D1182" s="4" t="s">
        <v>10</v>
      </c>
      <c r="E1182" s="4" t="s">
        <v>16</v>
      </c>
      <c r="F1182" s="4" t="s">
        <v>6</v>
      </c>
      <c r="G1182" s="4" t="s">
        <v>6</v>
      </c>
      <c r="H1182" s="4" t="s">
        <v>6</v>
      </c>
      <c r="I1182" s="4" t="s">
        <v>6</v>
      </c>
      <c r="J1182" s="4" t="s">
        <v>6</v>
      </c>
      <c r="K1182" s="4" t="s">
        <v>6</v>
      </c>
      <c r="L1182" s="4" t="s">
        <v>6</v>
      </c>
      <c r="M1182" s="4" t="s">
        <v>6</v>
      </c>
      <c r="N1182" s="4" t="s">
        <v>6</v>
      </c>
      <c r="O1182" s="4" t="s">
        <v>6</v>
      </c>
      <c r="P1182" s="4" t="s">
        <v>6</v>
      </c>
      <c r="Q1182" s="4" t="s">
        <v>6</v>
      </c>
      <c r="R1182" s="4" t="s">
        <v>6</v>
      </c>
      <c r="S1182" s="4" t="s">
        <v>6</v>
      </c>
      <c r="T1182" s="4" t="s">
        <v>6</v>
      </c>
      <c r="U1182" s="4" t="s">
        <v>6</v>
      </c>
    </row>
    <row r="1183" spans="1:10">
      <c r="A1183" t="n">
        <v>10812</v>
      </c>
      <c r="B1183" s="44" t="n">
        <v>36</v>
      </c>
      <c r="C1183" s="7" t="n">
        <v>8</v>
      </c>
      <c r="D1183" s="7" t="n">
        <v>65534</v>
      </c>
      <c r="E1183" s="7" t="n">
        <v>0</v>
      </c>
      <c r="F1183" s="7" t="s">
        <v>102</v>
      </c>
      <c r="G1183" s="7" t="s">
        <v>15</v>
      </c>
      <c r="H1183" s="7" t="s">
        <v>15</v>
      </c>
      <c r="I1183" s="7" t="s">
        <v>15</v>
      </c>
      <c r="J1183" s="7" t="s">
        <v>15</v>
      </c>
      <c r="K1183" s="7" t="s">
        <v>15</v>
      </c>
      <c r="L1183" s="7" t="s">
        <v>15</v>
      </c>
      <c r="M1183" s="7" t="s">
        <v>15</v>
      </c>
      <c r="N1183" s="7" t="s">
        <v>15</v>
      </c>
      <c r="O1183" s="7" t="s">
        <v>15</v>
      </c>
      <c r="P1183" s="7" t="s">
        <v>15</v>
      </c>
      <c r="Q1183" s="7" t="s">
        <v>15</v>
      </c>
      <c r="R1183" s="7" t="s">
        <v>15</v>
      </c>
      <c r="S1183" s="7" t="s">
        <v>15</v>
      </c>
      <c r="T1183" s="7" t="s">
        <v>15</v>
      </c>
      <c r="U1183" s="7" t="s">
        <v>15</v>
      </c>
    </row>
    <row r="1184" spans="1:10">
      <c r="A1184" t="s">
        <v>4</v>
      </c>
      <c r="B1184" s="4" t="s">
        <v>5</v>
      </c>
      <c r="C1184" s="4" t="s">
        <v>10</v>
      </c>
      <c r="D1184" s="4" t="s">
        <v>16</v>
      </c>
      <c r="E1184" s="4" t="s">
        <v>6</v>
      </c>
      <c r="F1184" s="4" t="s">
        <v>30</v>
      </c>
      <c r="G1184" s="4" t="s">
        <v>30</v>
      </c>
      <c r="H1184" s="4" t="s">
        <v>30</v>
      </c>
    </row>
    <row r="1185" spans="1:21">
      <c r="A1185" t="n">
        <v>10843</v>
      </c>
      <c r="B1185" s="45" t="n">
        <v>48</v>
      </c>
      <c r="C1185" s="7" t="n">
        <v>65534</v>
      </c>
      <c r="D1185" s="7" t="n">
        <v>0</v>
      </c>
      <c r="E1185" s="7" t="s">
        <v>102</v>
      </c>
      <c r="F1185" s="7" t="n">
        <v>0</v>
      </c>
      <c r="G1185" s="7" t="n">
        <v>1</v>
      </c>
      <c r="H1185" s="7" t="n">
        <v>0</v>
      </c>
    </row>
    <row r="1186" spans="1:21">
      <c r="A1186" t="s">
        <v>4</v>
      </c>
      <c r="B1186" s="4" t="s">
        <v>5</v>
      </c>
      <c r="C1186" s="4" t="s">
        <v>10</v>
      </c>
      <c r="D1186" s="4" t="s">
        <v>9</v>
      </c>
    </row>
    <row r="1187" spans="1:21">
      <c r="A1187" t="n">
        <v>10870</v>
      </c>
      <c r="B1187" s="46" t="n">
        <v>43</v>
      </c>
      <c r="C1187" s="7" t="n">
        <v>65534</v>
      </c>
      <c r="D1187" s="7" t="n">
        <v>64</v>
      </c>
    </row>
    <row r="1188" spans="1:21">
      <c r="A1188" t="s">
        <v>4</v>
      </c>
      <c r="B1188" s="4" t="s">
        <v>5</v>
      </c>
      <c r="C1188" s="4" t="s">
        <v>10</v>
      </c>
    </row>
    <row r="1189" spans="1:21">
      <c r="A1189" t="n">
        <v>10877</v>
      </c>
      <c r="B1189" s="31" t="n">
        <v>16</v>
      </c>
      <c r="C1189" s="7" t="n">
        <v>0</v>
      </c>
    </row>
    <row r="1190" spans="1:21">
      <c r="A1190" t="s">
        <v>4</v>
      </c>
      <c r="B1190" s="4" t="s">
        <v>5</v>
      </c>
      <c r="C1190" s="4" t="s">
        <v>10</v>
      </c>
      <c r="D1190" s="4" t="s">
        <v>30</v>
      </c>
      <c r="E1190" s="4" t="s">
        <v>30</v>
      </c>
      <c r="F1190" s="4" t="s">
        <v>30</v>
      </c>
      <c r="G1190" s="4" t="s">
        <v>10</v>
      </c>
      <c r="H1190" s="4" t="s">
        <v>10</v>
      </c>
    </row>
    <row r="1191" spans="1:21">
      <c r="A1191" t="n">
        <v>10880</v>
      </c>
      <c r="B1191" s="33" t="n">
        <v>60</v>
      </c>
      <c r="C1191" s="7" t="n">
        <v>65534</v>
      </c>
      <c r="D1191" s="7" t="n">
        <v>0</v>
      </c>
      <c r="E1191" s="7" t="n">
        <v>-5</v>
      </c>
      <c r="F1191" s="7" t="n">
        <v>0</v>
      </c>
      <c r="G1191" s="7" t="n">
        <v>0</v>
      </c>
      <c r="H1191" s="7" t="n">
        <v>0</v>
      </c>
    </row>
    <row r="1192" spans="1:21">
      <c r="A1192" t="s">
        <v>4</v>
      </c>
      <c r="B1192" s="4" t="s">
        <v>5</v>
      </c>
      <c r="C1192" s="4" t="s">
        <v>25</v>
      </c>
    </row>
    <row r="1193" spans="1:21">
      <c r="A1193" t="n">
        <v>10899</v>
      </c>
      <c r="B1193" s="13" t="n">
        <v>3</v>
      </c>
      <c r="C1193" s="11" t="n">
        <f t="normal" ca="1">A1195</f>
        <v>0</v>
      </c>
    </row>
    <row r="1194" spans="1:21">
      <c r="A1194" t="s">
        <v>4</v>
      </c>
      <c r="B1194" s="4" t="s">
        <v>5</v>
      </c>
    </row>
    <row r="1195" spans="1:21">
      <c r="A1195" t="n">
        <v>10904</v>
      </c>
      <c r="B1195" s="5" t="n">
        <v>1</v>
      </c>
    </row>
    <row r="1196" spans="1:21" s="3" customFormat="1" customHeight="0">
      <c r="A1196" s="3" t="s">
        <v>2</v>
      </c>
      <c r="B1196" s="3" t="s">
        <v>112</v>
      </c>
    </row>
    <row r="1197" spans="1:21">
      <c r="A1197" t="s">
        <v>4</v>
      </c>
      <c r="B1197" s="4" t="s">
        <v>5</v>
      </c>
      <c r="C1197" s="4" t="s">
        <v>16</v>
      </c>
      <c r="D1197" s="4" t="s">
        <v>10</v>
      </c>
      <c r="E1197" s="4" t="s">
        <v>16</v>
      </c>
      <c r="F1197" s="4" t="s">
        <v>16</v>
      </c>
      <c r="G1197" s="4" t="s">
        <v>16</v>
      </c>
      <c r="H1197" s="4" t="s">
        <v>10</v>
      </c>
      <c r="I1197" s="4" t="s">
        <v>25</v>
      </c>
      <c r="J1197" s="4" t="s">
        <v>25</v>
      </c>
    </row>
    <row r="1198" spans="1:21">
      <c r="A1198" t="n">
        <v>10908</v>
      </c>
      <c r="B1198" s="42" t="n">
        <v>6</v>
      </c>
      <c r="C1198" s="7" t="n">
        <v>33</v>
      </c>
      <c r="D1198" s="7" t="n">
        <v>65534</v>
      </c>
      <c r="E1198" s="7" t="n">
        <v>9</v>
      </c>
      <c r="F1198" s="7" t="n">
        <v>1</v>
      </c>
      <c r="G1198" s="7" t="n">
        <v>1</v>
      </c>
      <c r="H1198" s="7" t="n">
        <v>18</v>
      </c>
      <c r="I1198" s="11" t="n">
        <f t="normal" ca="1">A1200</f>
        <v>0</v>
      </c>
      <c r="J1198" s="11" t="n">
        <f t="normal" ca="1">A1214</f>
        <v>0</v>
      </c>
    </row>
    <row r="1199" spans="1:21">
      <c r="A1199" t="s">
        <v>4</v>
      </c>
      <c r="B1199" s="4" t="s">
        <v>5</v>
      </c>
      <c r="C1199" s="4" t="s">
        <v>10</v>
      </c>
      <c r="D1199" s="4" t="s">
        <v>30</v>
      </c>
      <c r="E1199" s="4" t="s">
        <v>30</v>
      </c>
      <c r="F1199" s="4" t="s">
        <v>30</v>
      </c>
      <c r="G1199" s="4" t="s">
        <v>30</v>
      </c>
    </row>
    <row r="1200" spans="1:21">
      <c r="A1200" t="n">
        <v>10925</v>
      </c>
      <c r="B1200" s="43" t="n">
        <v>46</v>
      </c>
      <c r="C1200" s="7" t="n">
        <v>65534</v>
      </c>
      <c r="D1200" s="7" t="n">
        <v>-20.1100006103516</v>
      </c>
      <c r="E1200" s="7" t="n">
        <v>14.25</v>
      </c>
      <c r="F1200" s="7" t="n">
        <v>-45.9300003051758</v>
      </c>
      <c r="G1200" s="7" t="n">
        <v>270</v>
      </c>
    </row>
    <row r="1201" spans="1:10">
      <c r="A1201" t="s">
        <v>4</v>
      </c>
      <c r="B1201" s="4" t="s">
        <v>5</v>
      </c>
      <c r="C1201" s="4" t="s">
        <v>16</v>
      </c>
      <c r="D1201" s="4" t="s">
        <v>10</v>
      </c>
      <c r="E1201" s="4" t="s">
        <v>16</v>
      </c>
      <c r="F1201" s="4" t="s">
        <v>6</v>
      </c>
      <c r="G1201" s="4" t="s">
        <v>6</v>
      </c>
      <c r="H1201" s="4" t="s">
        <v>6</v>
      </c>
      <c r="I1201" s="4" t="s">
        <v>6</v>
      </c>
      <c r="J1201" s="4" t="s">
        <v>6</v>
      </c>
      <c r="K1201" s="4" t="s">
        <v>6</v>
      </c>
      <c r="L1201" s="4" t="s">
        <v>6</v>
      </c>
      <c r="M1201" s="4" t="s">
        <v>6</v>
      </c>
      <c r="N1201" s="4" t="s">
        <v>6</v>
      </c>
      <c r="O1201" s="4" t="s">
        <v>6</v>
      </c>
      <c r="P1201" s="4" t="s">
        <v>6</v>
      </c>
      <c r="Q1201" s="4" t="s">
        <v>6</v>
      </c>
      <c r="R1201" s="4" t="s">
        <v>6</v>
      </c>
      <c r="S1201" s="4" t="s">
        <v>6</v>
      </c>
      <c r="T1201" s="4" t="s">
        <v>6</v>
      </c>
      <c r="U1201" s="4" t="s">
        <v>6</v>
      </c>
    </row>
    <row r="1202" spans="1:10">
      <c r="A1202" t="n">
        <v>10944</v>
      </c>
      <c r="B1202" s="44" t="n">
        <v>36</v>
      </c>
      <c r="C1202" s="7" t="n">
        <v>8</v>
      </c>
      <c r="D1202" s="7" t="n">
        <v>65534</v>
      </c>
      <c r="E1202" s="7" t="n">
        <v>0</v>
      </c>
      <c r="F1202" s="7" t="s">
        <v>113</v>
      </c>
      <c r="G1202" s="7" t="s">
        <v>15</v>
      </c>
      <c r="H1202" s="7" t="s">
        <v>15</v>
      </c>
      <c r="I1202" s="7" t="s">
        <v>15</v>
      </c>
      <c r="J1202" s="7" t="s">
        <v>15</v>
      </c>
      <c r="K1202" s="7" t="s">
        <v>15</v>
      </c>
      <c r="L1202" s="7" t="s">
        <v>15</v>
      </c>
      <c r="M1202" s="7" t="s">
        <v>15</v>
      </c>
      <c r="N1202" s="7" t="s">
        <v>15</v>
      </c>
      <c r="O1202" s="7" t="s">
        <v>15</v>
      </c>
      <c r="P1202" s="7" t="s">
        <v>15</v>
      </c>
      <c r="Q1202" s="7" t="s">
        <v>15</v>
      </c>
      <c r="R1202" s="7" t="s">
        <v>15</v>
      </c>
      <c r="S1202" s="7" t="s">
        <v>15</v>
      </c>
      <c r="T1202" s="7" t="s">
        <v>15</v>
      </c>
      <c r="U1202" s="7" t="s">
        <v>15</v>
      </c>
    </row>
    <row r="1203" spans="1:10">
      <c r="A1203" t="s">
        <v>4</v>
      </c>
      <c r="B1203" s="4" t="s">
        <v>5</v>
      </c>
      <c r="C1203" s="4" t="s">
        <v>10</v>
      </c>
      <c r="D1203" s="4" t="s">
        <v>16</v>
      </c>
      <c r="E1203" s="4" t="s">
        <v>6</v>
      </c>
      <c r="F1203" s="4" t="s">
        <v>30</v>
      </c>
      <c r="G1203" s="4" t="s">
        <v>30</v>
      </c>
      <c r="H1203" s="4" t="s">
        <v>30</v>
      </c>
    </row>
    <row r="1204" spans="1:10">
      <c r="A1204" t="n">
        <v>10977</v>
      </c>
      <c r="B1204" s="45" t="n">
        <v>48</v>
      </c>
      <c r="C1204" s="7" t="n">
        <v>65534</v>
      </c>
      <c r="D1204" s="7" t="n">
        <v>0</v>
      </c>
      <c r="E1204" s="7" t="s">
        <v>113</v>
      </c>
      <c r="F1204" s="7" t="n">
        <v>0</v>
      </c>
      <c r="G1204" s="7" t="n">
        <v>1</v>
      </c>
      <c r="H1204" s="7" t="n">
        <v>1.40129846432482e-45</v>
      </c>
    </row>
    <row r="1205" spans="1:10">
      <c r="A1205" t="s">
        <v>4</v>
      </c>
      <c r="B1205" s="4" t="s">
        <v>5</v>
      </c>
      <c r="C1205" s="4" t="s">
        <v>10</v>
      </c>
      <c r="D1205" s="4" t="s">
        <v>9</v>
      </c>
    </row>
    <row r="1206" spans="1:10">
      <c r="A1206" t="n">
        <v>11006</v>
      </c>
      <c r="B1206" s="46" t="n">
        <v>43</v>
      </c>
      <c r="C1206" s="7" t="n">
        <v>65534</v>
      </c>
      <c r="D1206" s="7" t="n">
        <v>64</v>
      </c>
    </row>
    <row r="1207" spans="1:10">
      <c r="A1207" t="s">
        <v>4</v>
      </c>
      <c r="B1207" s="4" t="s">
        <v>5</v>
      </c>
      <c r="C1207" s="4" t="s">
        <v>10</v>
      </c>
    </row>
    <row r="1208" spans="1:10">
      <c r="A1208" t="n">
        <v>11013</v>
      </c>
      <c r="B1208" s="31" t="n">
        <v>16</v>
      </c>
      <c r="C1208" s="7" t="n">
        <v>0</v>
      </c>
    </row>
    <row r="1209" spans="1:10">
      <c r="A1209" t="s">
        <v>4</v>
      </c>
      <c r="B1209" s="4" t="s">
        <v>5</v>
      </c>
      <c r="C1209" s="4" t="s">
        <v>10</v>
      </c>
      <c r="D1209" s="4" t="s">
        <v>30</v>
      </c>
      <c r="E1209" s="4" t="s">
        <v>30</v>
      </c>
      <c r="F1209" s="4" t="s">
        <v>30</v>
      </c>
      <c r="G1209" s="4" t="s">
        <v>10</v>
      </c>
      <c r="H1209" s="4" t="s">
        <v>10</v>
      </c>
    </row>
    <row r="1210" spans="1:10">
      <c r="A1210" t="n">
        <v>11016</v>
      </c>
      <c r="B1210" s="33" t="n">
        <v>60</v>
      </c>
      <c r="C1210" s="7" t="n">
        <v>65534</v>
      </c>
      <c r="D1210" s="7" t="n">
        <v>0</v>
      </c>
      <c r="E1210" s="7" t="n">
        <v>5</v>
      </c>
      <c r="F1210" s="7" t="n">
        <v>0</v>
      </c>
      <c r="G1210" s="7" t="n">
        <v>0</v>
      </c>
      <c r="H1210" s="7" t="n">
        <v>0</v>
      </c>
    </row>
    <row r="1211" spans="1:10">
      <c r="A1211" t="s">
        <v>4</v>
      </c>
      <c r="B1211" s="4" t="s">
        <v>5</v>
      </c>
      <c r="C1211" s="4" t="s">
        <v>25</v>
      </c>
    </row>
    <row r="1212" spans="1:10">
      <c r="A1212" t="n">
        <v>11035</v>
      </c>
      <c r="B1212" s="13" t="n">
        <v>3</v>
      </c>
      <c r="C1212" s="11" t="n">
        <f t="normal" ca="1">A1214</f>
        <v>0</v>
      </c>
    </row>
    <row r="1213" spans="1:10">
      <c r="A1213" t="s">
        <v>4</v>
      </c>
      <c r="B1213" s="4" t="s">
        <v>5</v>
      </c>
    </row>
    <row r="1214" spans="1:10">
      <c r="A1214" t="n">
        <v>11040</v>
      </c>
      <c r="B1214" s="5" t="n">
        <v>1</v>
      </c>
    </row>
    <row r="1215" spans="1:10" s="3" customFormat="1" customHeight="0">
      <c r="A1215" s="3" t="s">
        <v>2</v>
      </c>
      <c r="B1215" s="3" t="s">
        <v>114</v>
      </c>
    </row>
    <row r="1216" spans="1:10">
      <c r="A1216" t="s">
        <v>4</v>
      </c>
      <c r="B1216" s="4" t="s">
        <v>5</v>
      </c>
      <c r="C1216" s="4" t="s">
        <v>16</v>
      </c>
      <c r="D1216" s="4" t="s">
        <v>10</v>
      </c>
      <c r="E1216" s="4" t="s">
        <v>16</v>
      </c>
      <c r="F1216" s="4" t="s">
        <v>16</v>
      </c>
      <c r="G1216" s="4" t="s">
        <v>16</v>
      </c>
      <c r="H1216" s="4" t="s">
        <v>10</v>
      </c>
      <c r="I1216" s="4" t="s">
        <v>25</v>
      </c>
      <c r="J1216" s="4" t="s">
        <v>25</v>
      </c>
    </row>
    <row r="1217" spans="1:21">
      <c r="A1217" t="n">
        <v>11044</v>
      </c>
      <c r="B1217" s="42" t="n">
        <v>6</v>
      </c>
      <c r="C1217" s="7" t="n">
        <v>33</v>
      </c>
      <c r="D1217" s="7" t="n">
        <v>65534</v>
      </c>
      <c r="E1217" s="7" t="n">
        <v>9</v>
      </c>
      <c r="F1217" s="7" t="n">
        <v>1</v>
      </c>
      <c r="G1217" s="7" t="n">
        <v>1</v>
      </c>
      <c r="H1217" s="7" t="n">
        <v>17</v>
      </c>
      <c r="I1217" s="11" t="n">
        <f t="normal" ca="1">A1219</f>
        <v>0</v>
      </c>
      <c r="J1217" s="11" t="n">
        <f t="normal" ca="1">A1231</f>
        <v>0</v>
      </c>
    </row>
    <row r="1218" spans="1:21">
      <c r="A1218" t="s">
        <v>4</v>
      </c>
      <c r="B1218" s="4" t="s">
        <v>5</v>
      </c>
      <c r="C1218" s="4" t="s">
        <v>10</v>
      </c>
      <c r="D1218" s="4" t="s">
        <v>30</v>
      </c>
      <c r="E1218" s="4" t="s">
        <v>30</v>
      </c>
      <c r="F1218" s="4" t="s">
        <v>30</v>
      </c>
      <c r="G1218" s="4" t="s">
        <v>30</v>
      </c>
    </row>
    <row r="1219" spans="1:21">
      <c r="A1219" t="n">
        <v>11061</v>
      </c>
      <c r="B1219" s="43" t="n">
        <v>46</v>
      </c>
      <c r="C1219" s="7" t="n">
        <v>65534</v>
      </c>
      <c r="D1219" s="7" t="n">
        <v>-5</v>
      </c>
      <c r="E1219" s="7" t="n">
        <v>-0.25</v>
      </c>
      <c r="F1219" s="7" t="n">
        <v>-1.83000004291534</v>
      </c>
      <c r="G1219" s="7" t="n">
        <v>130.5</v>
      </c>
    </row>
    <row r="1220" spans="1:21">
      <c r="A1220" t="s">
        <v>4</v>
      </c>
      <c r="B1220" s="4" t="s">
        <v>5</v>
      </c>
      <c r="C1220" s="4" t="s">
        <v>16</v>
      </c>
      <c r="D1220" s="4" t="s">
        <v>10</v>
      </c>
      <c r="E1220" s="4" t="s">
        <v>16</v>
      </c>
      <c r="F1220" s="4" t="s">
        <v>6</v>
      </c>
      <c r="G1220" s="4" t="s">
        <v>6</v>
      </c>
      <c r="H1220" s="4" t="s">
        <v>6</v>
      </c>
      <c r="I1220" s="4" t="s">
        <v>6</v>
      </c>
      <c r="J1220" s="4" t="s">
        <v>6</v>
      </c>
      <c r="K1220" s="4" t="s">
        <v>6</v>
      </c>
      <c r="L1220" s="4" t="s">
        <v>6</v>
      </c>
      <c r="M1220" s="4" t="s">
        <v>6</v>
      </c>
      <c r="N1220" s="4" t="s">
        <v>6</v>
      </c>
      <c r="O1220" s="4" t="s">
        <v>6</v>
      </c>
      <c r="P1220" s="4" t="s">
        <v>6</v>
      </c>
      <c r="Q1220" s="4" t="s">
        <v>6</v>
      </c>
      <c r="R1220" s="4" t="s">
        <v>6</v>
      </c>
      <c r="S1220" s="4" t="s">
        <v>6</v>
      </c>
      <c r="T1220" s="4" t="s">
        <v>6</v>
      </c>
      <c r="U1220" s="4" t="s">
        <v>6</v>
      </c>
    </row>
    <row r="1221" spans="1:21">
      <c r="A1221" t="n">
        <v>11080</v>
      </c>
      <c r="B1221" s="44" t="n">
        <v>36</v>
      </c>
      <c r="C1221" s="7" t="n">
        <v>8</v>
      </c>
      <c r="D1221" s="7" t="n">
        <v>65534</v>
      </c>
      <c r="E1221" s="7" t="n">
        <v>0</v>
      </c>
      <c r="F1221" s="7" t="s">
        <v>113</v>
      </c>
      <c r="G1221" s="7" t="s">
        <v>15</v>
      </c>
      <c r="H1221" s="7" t="s">
        <v>15</v>
      </c>
      <c r="I1221" s="7" t="s">
        <v>15</v>
      </c>
      <c r="J1221" s="7" t="s">
        <v>15</v>
      </c>
      <c r="K1221" s="7" t="s">
        <v>15</v>
      </c>
      <c r="L1221" s="7" t="s">
        <v>15</v>
      </c>
      <c r="M1221" s="7" t="s">
        <v>15</v>
      </c>
      <c r="N1221" s="7" t="s">
        <v>15</v>
      </c>
      <c r="O1221" s="7" t="s">
        <v>15</v>
      </c>
      <c r="P1221" s="7" t="s">
        <v>15</v>
      </c>
      <c r="Q1221" s="7" t="s">
        <v>15</v>
      </c>
      <c r="R1221" s="7" t="s">
        <v>15</v>
      </c>
      <c r="S1221" s="7" t="s">
        <v>15</v>
      </c>
      <c r="T1221" s="7" t="s">
        <v>15</v>
      </c>
      <c r="U1221" s="7" t="s">
        <v>15</v>
      </c>
    </row>
    <row r="1222" spans="1:21">
      <c r="A1222" t="s">
        <v>4</v>
      </c>
      <c r="B1222" s="4" t="s">
        <v>5</v>
      </c>
      <c r="C1222" s="4" t="s">
        <v>10</v>
      </c>
      <c r="D1222" s="4" t="s">
        <v>16</v>
      </c>
      <c r="E1222" s="4" t="s">
        <v>6</v>
      </c>
      <c r="F1222" s="4" t="s">
        <v>30</v>
      </c>
      <c r="G1222" s="4" t="s">
        <v>30</v>
      </c>
      <c r="H1222" s="4" t="s">
        <v>30</v>
      </c>
    </row>
    <row r="1223" spans="1:21">
      <c r="A1223" t="n">
        <v>11113</v>
      </c>
      <c r="B1223" s="45" t="n">
        <v>48</v>
      </c>
      <c r="C1223" s="7" t="n">
        <v>65534</v>
      </c>
      <c r="D1223" s="7" t="n">
        <v>0</v>
      </c>
      <c r="E1223" s="7" t="s">
        <v>113</v>
      </c>
      <c r="F1223" s="7" t="n">
        <v>0</v>
      </c>
      <c r="G1223" s="7" t="n">
        <v>1</v>
      </c>
      <c r="H1223" s="7" t="n">
        <v>1.40129846432482e-45</v>
      </c>
    </row>
    <row r="1224" spans="1:21">
      <c r="A1224" t="s">
        <v>4</v>
      </c>
      <c r="B1224" s="4" t="s">
        <v>5</v>
      </c>
      <c r="C1224" s="4" t="s">
        <v>10</v>
      </c>
      <c r="D1224" s="4" t="s">
        <v>9</v>
      </c>
    </row>
    <row r="1225" spans="1:21">
      <c r="A1225" t="n">
        <v>11142</v>
      </c>
      <c r="B1225" s="46" t="n">
        <v>43</v>
      </c>
      <c r="C1225" s="7" t="n">
        <v>65534</v>
      </c>
      <c r="D1225" s="7" t="n">
        <v>64</v>
      </c>
    </row>
    <row r="1226" spans="1:21">
      <c r="A1226" t="s">
        <v>4</v>
      </c>
      <c r="B1226" s="4" t="s">
        <v>5</v>
      </c>
      <c r="C1226" s="4" t="s">
        <v>16</v>
      </c>
      <c r="D1226" s="4" t="s">
        <v>10</v>
      </c>
      <c r="E1226" s="4" t="s">
        <v>9</v>
      </c>
    </row>
    <row r="1227" spans="1:21">
      <c r="A1227" t="n">
        <v>11149</v>
      </c>
      <c r="B1227" s="17" t="n">
        <v>74</v>
      </c>
      <c r="C1227" s="7" t="n">
        <v>33</v>
      </c>
      <c r="D1227" s="7" t="n">
        <v>65534</v>
      </c>
      <c r="E1227" s="7" t="n">
        <v>1112014848</v>
      </c>
    </row>
    <row r="1228" spans="1:21">
      <c r="A1228" t="s">
        <v>4</v>
      </c>
      <c r="B1228" s="4" t="s">
        <v>5</v>
      </c>
      <c r="C1228" s="4" t="s">
        <v>25</v>
      </c>
    </row>
    <row r="1229" spans="1:21">
      <c r="A1229" t="n">
        <v>11157</v>
      </c>
      <c r="B1229" s="13" t="n">
        <v>3</v>
      </c>
      <c r="C1229" s="11" t="n">
        <f t="normal" ca="1">A1231</f>
        <v>0</v>
      </c>
    </row>
    <row r="1230" spans="1:21">
      <c r="A1230" t="s">
        <v>4</v>
      </c>
      <c r="B1230" s="4" t="s">
        <v>5</v>
      </c>
    </row>
    <row r="1231" spans="1:21">
      <c r="A1231" t="n">
        <v>11162</v>
      </c>
      <c r="B1231" s="5" t="n">
        <v>1</v>
      </c>
    </row>
    <row r="1232" spans="1:21" s="3" customFormat="1" customHeight="0">
      <c r="A1232" s="3" t="s">
        <v>2</v>
      </c>
      <c r="B1232" s="3" t="s">
        <v>115</v>
      </c>
    </row>
    <row r="1233" spans="1:21">
      <c r="A1233" t="s">
        <v>4</v>
      </c>
      <c r="B1233" s="4" t="s">
        <v>5</v>
      </c>
      <c r="C1233" s="4" t="s">
        <v>16</v>
      </c>
      <c r="D1233" s="4" t="s">
        <v>10</v>
      </c>
      <c r="E1233" s="4" t="s">
        <v>16</v>
      </c>
      <c r="F1233" s="4" t="s">
        <v>16</v>
      </c>
      <c r="G1233" s="4" t="s">
        <v>16</v>
      </c>
      <c r="H1233" s="4" t="s">
        <v>10</v>
      </c>
      <c r="I1233" s="4" t="s">
        <v>25</v>
      </c>
      <c r="J1233" s="4" t="s">
        <v>25</v>
      </c>
    </row>
    <row r="1234" spans="1:21">
      <c r="A1234" t="n">
        <v>11164</v>
      </c>
      <c r="B1234" s="42" t="n">
        <v>6</v>
      </c>
      <c r="C1234" s="7" t="n">
        <v>33</v>
      </c>
      <c r="D1234" s="7" t="n">
        <v>65534</v>
      </c>
      <c r="E1234" s="7" t="n">
        <v>9</v>
      </c>
      <c r="F1234" s="7" t="n">
        <v>1</v>
      </c>
      <c r="G1234" s="7" t="n">
        <v>1</v>
      </c>
      <c r="H1234" s="7" t="n">
        <v>17</v>
      </c>
      <c r="I1234" s="11" t="n">
        <f t="normal" ca="1">A1236</f>
        <v>0</v>
      </c>
      <c r="J1234" s="11" t="n">
        <f t="normal" ca="1">A1244</f>
        <v>0</v>
      </c>
    </row>
    <row r="1235" spans="1:21">
      <c r="A1235" t="s">
        <v>4</v>
      </c>
      <c r="B1235" s="4" t="s">
        <v>5</v>
      </c>
      <c r="C1235" s="4" t="s">
        <v>10</v>
      </c>
      <c r="D1235" s="4" t="s">
        <v>30</v>
      </c>
      <c r="E1235" s="4" t="s">
        <v>30</v>
      </c>
      <c r="F1235" s="4" t="s">
        <v>30</v>
      </c>
      <c r="G1235" s="4" t="s">
        <v>30</v>
      </c>
    </row>
    <row r="1236" spans="1:21">
      <c r="A1236" t="n">
        <v>11181</v>
      </c>
      <c r="B1236" s="43" t="n">
        <v>46</v>
      </c>
      <c r="C1236" s="7" t="n">
        <v>65534</v>
      </c>
      <c r="D1236" s="7" t="n">
        <v>10.1899995803833</v>
      </c>
      <c r="E1236" s="7" t="n">
        <v>-0.25</v>
      </c>
      <c r="F1236" s="7" t="n">
        <v>-12.7399997711182</v>
      </c>
      <c r="G1236" s="7" t="n">
        <v>315.600006103516</v>
      </c>
    </row>
    <row r="1237" spans="1:21">
      <c r="A1237" t="s">
        <v>4</v>
      </c>
      <c r="B1237" s="4" t="s">
        <v>5</v>
      </c>
      <c r="C1237" s="4" t="s">
        <v>16</v>
      </c>
      <c r="D1237" s="4" t="s">
        <v>10</v>
      </c>
      <c r="E1237" s="4" t="s">
        <v>9</v>
      </c>
    </row>
    <row r="1238" spans="1:21">
      <c r="A1238" t="n">
        <v>11200</v>
      </c>
      <c r="B1238" s="17" t="n">
        <v>74</v>
      </c>
      <c r="C1238" s="7" t="n">
        <v>33</v>
      </c>
      <c r="D1238" s="7" t="n">
        <v>65534</v>
      </c>
      <c r="E1238" s="7" t="n">
        <v>1112014848</v>
      </c>
    </row>
    <row r="1239" spans="1:21">
      <c r="A1239" t="s">
        <v>4</v>
      </c>
      <c r="B1239" s="4" t="s">
        <v>5</v>
      </c>
      <c r="C1239" s="4" t="s">
        <v>6</v>
      </c>
      <c r="D1239" s="4" t="s">
        <v>16</v>
      </c>
      <c r="E1239" s="4" t="s">
        <v>10</v>
      </c>
      <c r="F1239" s="4" t="s">
        <v>30</v>
      </c>
      <c r="G1239" s="4" t="s">
        <v>30</v>
      </c>
      <c r="H1239" s="4" t="s">
        <v>30</v>
      </c>
      <c r="I1239" s="4" t="s">
        <v>30</v>
      </c>
      <c r="J1239" s="4" t="s">
        <v>30</v>
      </c>
      <c r="K1239" s="4" t="s">
        <v>30</v>
      </c>
      <c r="L1239" s="4" t="s">
        <v>30</v>
      </c>
      <c r="M1239" s="4" t="s">
        <v>10</v>
      </c>
    </row>
    <row r="1240" spans="1:21">
      <c r="A1240" t="n">
        <v>11208</v>
      </c>
      <c r="B1240" s="51" t="n">
        <v>87</v>
      </c>
      <c r="C1240" s="7" t="s">
        <v>116</v>
      </c>
      <c r="D1240" s="7" t="n">
        <v>5</v>
      </c>
      <c r="E1240" s="7" t="n">
        <v>89</v>
      </c>
      <c r="F1240" s="7" t="n">
        <v>1.79999995231628</v>
      </c>
      <c r="G1240" s="7" t="n">
        <v>0</v>
      </c>
      <c r="H1240" s="7" t="n">
        <v>0</v>
      </c>
      <c r="I1240" s="7" t="n">
        <v>0.5</v>
      </c>
      <c r="J1240" s="7" t="n">
        <v>0</v>
      </c>
      <c r="K1240" s="7" t="n">
        <v>0</v>
      </c>
      <c r="L1240" s="7" t="n">
        <v>0</v>
      </c>
      <c r="M1240" s="7" t="n">
        <v>7</v>
      </c>
    </row>
    <row r="1241" spans="1:21">
      <c r="A1241" t="s">
        <v>4</v>
      </c>
      <c r="B1241" s="4" t="s">
        <v>5</v>
      </c>
      <c r="C1241" s="4" t="s">
        <v>25</v>
      </c>
    </row>
    <row r="1242" spans="1:21">
      <c r="A1242" t="n">
        <v>11254</v>
      </c>
      <c r="B1242" s="13" t="n">
        <v>3</v>
      </c>
      <c r="C1242" s="11" t="n">
        <f t="normal" ca="1">A1244</f>
        <v>0</v>
      </c>
    </row>
    <row r="1243" spans="1:21">
      <c r="A1243" t="s">
        <v>4</v>
      </c>
      <c r="B1243" s="4" t="s">
        <v>5</v>
      </c>
    </row>
    <row r="1244" spans="1:21">
      <c r="A1244" t="n">
        <v>11259</v>
      </c>
      <c r="B1244" s="5" t="n">
        <v>1</v>
      </c>
    </row>
    <row r="1245" spans="1:21" s="3" customFormat="1" customHeight="0">
      <c r="A1245" s="3" t="s">
        <v>2</v>
      </c>
      <c r="B1245" s="3" t="s">
        <v>117</v>
      </c>
    </row>
    <row r="1246" spans="1:21">
      <c r="A1246" t="s">
        <v>4</v>
      </c>
      <c r="B1246" s="4" t="s">
        <v>5</v>
      </c>
      <c r="C1246" s="4" t="s">
        <v>16</v>
      </c>
      <c r="D1246" s="4" t="s">
        <v>10</v>
      </c>
      <c r="E1246" s="4" t="s">
        <v>16</v>
      </c>
      <c r="F1246" s="4" t="s">
        <v>16</v>
      </c>
      <c r="G1246" s="4" t="s">
        <v>16</v>
      </c>
      <c r="H1246" s="4" t="s">
        <v>10</v>
      </c>
      <c r="I1246" s="4" t="s">
        <v>25</v>
      </c>
      <c r="J1246" s="4" t="s">
        <v>25</v>
      </c>
    </row>
    <row r="1247" spans="1:21">
      <c r="A1247" t="n">
        <v>11260</v>
      </c>
      <c r="B1247" s="42" t="n">
        <v>6</v>
      </c>
      <c r="C1247" s="7" t="n">
        <v>33</v>
      </c>
      <c r="D1247" s="7" t="n">
        <v>65534</v>
      </c>
      <c r="E1247" s="7" t="n">
        <v>9</v>
      </c>
      <c r="F1247" s="7" t="n">
        <v>1</v>
      </c>
      <c r="G1247" s="7" t="n">
        <v>1</v>
      </c>
      <c r="H1247" s="7" t="n">
        <v>17</v>
      </c>
      <c r="I1247" s="11" t="n">
        <f t="normal" ca="1">A1249</f>
        <v>0</v>
      </c>
      <c r="J1247" s="11" t="n">
        <f t="normal" ca="1">A1269</f>
        <v>0</v>
      </c>
    </row>
    <row r="1248" spans="1:21">
      <c r="A1248" t="s">
        <v>4</v>
      </c>
      <c r="B1248" s="4" t="s">
        <v>5</v>
      </c>
      <c r="C1248" s="4" t="s">
        <v>10</v>
      </c>
      <c r="D1248" s="4" t="s">
        <v>30</v>
      </c>
      <c r="E1248" s="4" t="s">
        <v>30</v>
      </c>
      <c r="F1248" s="4" t="s">
        <v>30</v>
      </c>
      <c r="G1248" s="4" t="s">
        <v>30</v>
      </c>
    </row>
    <row r="1249" spans="1:13">
      <c r="A1249" t="n">
        <v>11277</v>
      </c>
      <c r="B1249" s="43" t="n">
        <v>46</v>
      </c>
      <c r="C1249" s="7" t="n">
        <v>65534</v>
      </c>
      <c r="D1249" s="7" t="n">
        <v>-0.680000007152557</v>
      </c>
      <c r="E1249" s="7" t="n">
        <v>-0.25</v>
      </c>
      <c r="F1249" s="7" t="n">
        <v>-12.2200002670288</v>
      </c>
      <c r="G1249" s="7" t="n">
        <v>259.399993896484</v>
      </c>
    </row>
    <row r="1250" spans="1:13">
      <c r="A1250" t="s">
        <v>4</v>
      </c>
      <c r="B1250" s="4" t="s">
        <v>5</v>
      </c>
      <c r="C1250" s="4" t="s">
        <v>16</v>
      </c>
      <c r="D1250" s="4" t="s">
        <v>10</v>
      </c>
      <c r="E1250" s="4" t="s">
        <v>16</v>
      </c>
      <c r="F1250" s="4" t="s">
        <v>6</v>
      </c>
      <c r="G1250" s="4" t="s">
        <v>6</v>
      </c>
      <c r="H1250" s="4" t="s">
        <v>6</v>
      </c>
      <c r="I1250" s="4" t="s">
        <v>6</v>
      </c>
      <c r="J1250" s="4" t="s">
        <v>6</v>
      </c>
      <c r="K1250" s="4" t="s">
        <v>6</v>
      </c>
      <c r="L1250" s="4" t="s">
        <v>6</v>
      </c>
      <c r="M1250" s="4" t="s">
        <v>6</v>
      </c>
      <c r="N1250" s="4" t="s">
        <v>6</v>
      </c>
      <c r="O1250" s="4" t="s">
        <v>6</v>
      </c>
      <c r="P1250" s="4" t="s">
        <v>6</v>
      </c>
      <c r="Q1250" s="4" t="s">
        <v>6</v>
      </c>
      <c r="R1250" s="4" t="s">
        <v>6</v>
      </c>
      <c r="S1250" s="4" t="s">
        <v>6</v>
      </c>
      <c r="T1250" s="4" t="s">
        <v>6</v>
      </c>
      <c r="U1250" s="4" t="s">
        <v>6</v>
      </c>
    </row>
    <row r="1251" spans="1:13">
      <c r="A1251" t="n">
        <v>11296</v>
      </c>
      <c r="B1251" s="44" t="n">
        <v>36</v>
      </c>
      <c r="C1251" s="7" t="n">
        <v>8</v>
      </c>
      <c r="D1251" s="7" t="n">
        <v>65534</v>
      </c>
      <c r="E1251" s="7" t="n">
        <v>0</v>
      </c>
      <c r="F1251" s="7" t="s">
        <v>118</v>
      </c>
      <c r="G1251" s="7" t="s">
        <v>15</v>
      </c>
      <c r="H1251" s="7" t="s">
        <v>15</v>
      </c>
      <c r="I1251" s="7" t="s">
        <v>15</v>
      </c>
      <c r="J1251" s="7" t="s">
        <v>15</v>
      </c>
      <c r="K1251" s="7" t="s">
        <v>15</v>
      </c>
      <c r="L1251" s="7" t="s">
        <v>15</v>
      </c>
      <c r="M1251" s="7" t="s">
        <v>15</v>
      </c>
      <c r="N1251" s="7" t="s">
        <v>15</v>
      </c>
      <c r="O1251" s="7" t="s">
        <v>15</v>
      </c>
      <c r="P1251" s="7" t="s">
        <v>15</v>
      </c>
      <c r="Q1251" s="7" t="s">
        <v>15</v>
      </c>
      <c r="R1251" s="7" t="s">
        <v>15</v>
      </c>
      <c r="S1251" s="7" t="s">
        <v>15</v>
      </c>
      <c r="T1251" s="7" t="s">
        <v>15</v>
      </c>
      <c r="U1251" s="7" t="s">
        <v>15</v>
      </c>
    </row>
    <row r="1252" spans="1:13">
      <c r="A1252" t="s">
        <v>4</v>
      </c>
      <c r="B1252" s="4" t="s">
        <v>5</v>
      </c>
      <c r="C1252" s="4" t="s">
        <v>10</v>
      </c>
      <c r="D1252" s="4" t="s">
        <v>16</v>
      </c>
      <c r="E1252" s="4" t="s">
        <v>6</v>
      </c>
      <c r="F1252" s="4" t="s">
        <v>30</v>
      </c>
      <c r="G1252" s="4" t="s">
        <v>30</v>
      </c>
      <c r="H1252" s="4" t="s">
        <v>30</v>
      </c>
    </row>
    <row r="1253" spans="1:13">
      <c r="A1253" t="n">
        <v>11328</v>
      </c>
      <c r="B1253" s="45" t="n">
        <v>48</v>
      </c>
      <c r="C1253" s="7" t="n">
        <v>65534</v>
      </c>
      <c r="D1253" s="7" t="n">
        <v>0</v>
      </c>
      <c r="E1253" s="7" t="s">
        <v>118</v>
      </c>
      <c r="F1253" s="7" t="n">
        <v>0</v>
      </c>
      <c r="G1253" s="7" t="n">
        <v>1</v>
      </c>
      <c r="H1253" s="7" t="n">
        <v>1.40129846432482e-45</v>
      </c>
    </row>
    <row r="1254" spans="1:13">
      <c r="A1254" t="s">
        <v>4</v>
      </c>
      <c r="B1254" s="4" t="s">
        <v>5</v>
      </c>
      <c r="C1254" s="4" t="s">
        <v>10</v>
      </c>
      <c r="D1254" s="4" t="s">
        <v>9</v>
      </c>
    </row>
    <row r="1255" spans="1:13">
      <c r="A1255" t="n">
        <v>11356</v>
      </c>
      <c r="B1255" s="46" t="n">
        <v>43</v>
      </c>
      <c r="C1255" s="7" t="n">
        <v>65534</v>
      </c>
      <c r="D1255" s="7" t="n">
        <v>64</v>
      </c>
    </row>
    <row r="1256" spans="1:13">
      <c r="A1256" t="s">
        <v>4</v>
      </c>
      <c r="B1256" s="4" t="s">
        <v>5</v>
      </c>
      <c r="C1256" s="4" t="s">
        <v>16</v>
      </c>
      <c r="D1256" s="4" t="s">
        <v>10</v>
      </c>
      <c r="E1256" s="4" t="s">
        <v>9</v>
      </c>
    </row>
    <row r="1257" spans="1:13">
      <c r="A1257" t="n">
        <v>11363</v>
      </c>
      <c r="B1257" s="17" t="n">
        <v>74</v>
      </c>
      <c r="C1257" s="7" t="n">
        <v>33</v>
      </c>
      <c r="D1257" s="7" t="n">
        <v>65534</v>
      </c>
      <c r="E1257" s="7" t="n">
        <v>1112014848</v>
      </c>
    </row>
    <row r="1258" spans="1:13">
      <c r="A1258" t="s">
        <v>4</v>
      </c>
      <c r="B1258" s="4" t="s">
        <v>5</v>
      </c>
      <c r="C1258" s="4" t="s">
        <v>16</v>
      </c>
      <c r="D1258" s="4" t="s">
        <v>6</v>
      </c>
    </row>
    <row r="1259" spans="1:13">
      <c r="A1259" t="n">
        <v>11371</v>
      </c>
      <c r="B1259" s="8" t="n">
        <v>2</v>
      </c>
      <c r="C1259" s="7" t="n">
        <v>11</v>
      </c>
      <c r="D1259" s="7" t="s">
        <v>92</v>
      </c>
    </row>
    <row r="1260" spans="1:13">
      <c r="A1260" t="s">
        <v>4</v>
      </c>
      <c r="B1260" s="4" t="s">
        <v>5</v>
      </c>
      <c r="C1260" s="4" t="s">
        <v>10</v>
      </c>
    </row>
    <row r="1261" spans="1:13">
      <c r="A1261" t="n">
        <v>11388</v>
      </c>
      <c r="B1261" s="31" t="n">
        <v>16</v>
      </c>
      <c r="C1261" s="7" t="n">
        <v>0</v>
      </c>
    </row>
    <row r="1262" spans="1:13">
      <c r="A1262" t="s">
        <v>4</v>
      </c>
      <c r="B1262" s="4" t="s">
        <v>5</v>
      </c>
      <c r="C1262" s="4" t="s">
        <v>10</v>
      </c>
      <c r="D1262" s="4" t="s">
        <v>10</v>
      </c>
      <c r="E1262" s="4" t="s">
        <v>10</v>
      </c>
    </row>
    <row r="1263" spans="1:13">
      <c r="A1263" t="n">
        <v>11391</v>
      </c>
      <c r="B1263" s="34" t="n">
        <v>61</v>
      </c>
      <c r="C1263" s="7" t="n">
        <v>65534</v>
      </c>
      <c r="D1263" s="7" t="n">
        <v>119</v>
      </c>
      <c r="E1263" s="7" t="n">
        <v>0</v>
      </c>
    </row>
    <row r="1264" spans="1:13">
      <c r="A1264" t="s">
        <v>4</v>
      </c>
      <c r="B1264" s="4" t="s">
        <v>5</v>
      </c>
      <c r="C1264" s="4" t="s">
        <v>10</v>
      </c>
      <c r="D1264" s="4" t="s">
        <v>10</v>
      </c>
      <c r="E1264" s="4" t="s">
        <v>10</v>
      </c>
    </row>
    <row r="1265" spans="1:21">
      <c r="A1265" t="n">
        <v>11398</v>
      </c>
      <c r="B1265" s="34" t="n">
        <v>61</v>
      </c>
      <c r="C1265" s="7" t="n">
        <v>119</v>
      </c>
      <c r="D1265" s="7" t="n">
        <v>65534</v>
      </c>
      <c r="E1265" s="7" t="n">
        <v>0</v>
      </c>
    </row>
    <row r="1266" spans="1:21">
      <c r="A1266" t="s">
        <v>4</v>
      </c>
      <c r="B1266" s="4" t="s">
        <v>5</v>
      </c>
      <c r="C1266" s="4" t="s">
        <v>25</v>
      </c>
    </row>
    <row r="1267" spans="1:21">
      <c r="A1267" t="n">
        <v>11405</v>
      </c>
      <c r="B1267" s="13" t="n">
        <v>3</v>
      </c>
      <c r="C1267" s="11" t="n">
        <f t="normal" ca="1">A1269</f>
        <v>0</v>
      </c>
    </row>
    <row r="1268" spans="1:21">
      <c r="A1268" t="s">
        <v>4</v>
      </c>
      <c r="B1268" s="4" t="s">
        <v>5</v>
      </c>
    </row>
    <row r="1269" spans="1:21">
      <c r="A1269" t="n">
        <v>11410</v>
      </c>
      <c r="B1269" s="5" t="n">
        <v>1</v>
      </c>
    </row>
    <row r="1270" spans="1:21" s="3" customFormat="1" customHeight="0">
      <c r="A1270" s="3" t="s">
        <v>2</v>
      </c>
      <c r="B1270" s="3" t="s">
        <v>119</v>
      </c>
    </row>
    <row r="1271" spans="1:21">
      <c r="A1271" t="s">
        <v>4</v>
      </c>
      <c r="B1271" s="4" t="s">
        <v>5</v>
      </c>
      <c r="C1271" s="4" t="s">
        <v>16</v>
      </c>
      <c r="D1271" s="4" t="s">
        <v>10</v>
      </c>
      <c r="E1271" s="4" t="s">
        <v>16</v>
      </c>
      <c r="F1271" s="4" t="s">
        <v>16</v>
      </c>
      <c r="G1271" s="4" t="s">
        <v>16</v>
      </c>
      <c r="H1271" s="4" t="s">
        <v>10</v>
      </c>
      <c r="I1271" s="4" t="s">
        <v>25</v>
      </c>
      <c r="J1271" s="4" t="s">
        <v>25</v>
      </c>
    </row>
    <row r="1272" spans="1:21">
      <c r="A1272" t="n">
        <v>11412</v>
      </c>
      <c r="B1272" s="42" t="n">
        <v>6</v>
      </c>
      <c r="C1272" s="7" t="n">
        <v>33</v>
      </c>
      <c r="D1272" s="7" t="n">
        <v>65534</v>
      </c>
      <c r="E1272" s="7" t="n">
        <v>9</v>
      </c>
      <c r="F1272" s="7" t="n">
        <v>1</v>
      </c>
      <c r="G1272" s="7" t="n">
        <v>1</v>
      </c>
      <c r="H1272" s="7" t="n">
        <v>17</v>
      </c>
      <c r="I1272" s="11" t="n">
        <f t="normal" ca="1">A1274</f>
        <v>0</v>
      </c>
      <c r="J1272" s="11" t="n">
        <f t="normal" ca="1">A1290</f>
        <v>0</v>
      </c>
    </row>
    <row r="1273" spans="1:21">
      <c r="A1273" t="s">
        <v>4</v>
      </c>
      <c r="B1273" s="4" t="s">
        <v>5</v>
      </c>
      <c r="C1273" s="4" t="s">
        <v>10</v>
      </c>
      <c r="D1273" s="4" t="s">
        <v>30</v>
      </c>
      <c r="E1273" s="4" t="s">
        <v>30</v>
      </c>
      <c r="F1273" s="4" t="s">
        <v>30</v>
      </c>
      <c r="G1273" s="4" t="s">
        <v>30</v>
      </c>
    </row>
    <row r="1274" spans="1:21">
      <c r="A1274" t="n">
        <v>11429</v>
      </c>
      <c r="B1274" s="43" t="n">
        <v>46</v>
      </c>
      <c r="C1274" s="7" t="n">
        <v>65534</v>
      </c>
      <c r="D1274" s="7" t="n">
        <v>10.3000001907349</v>
      </c>
      <c r="E1274" s="7" t="n">
        <v>0</v>
      </c>
      <c r="F1274" s="7" t="n">
        <v>-78.4000015258789</v>
      </c>
      <c r="G1274" s="7" t="n">
        <v>90.8000030517578</v>
      </c>
    </row>
    <row r="1275" spans="1:21">
      <c r="A1275" t="s">
        <v>4</v>
      </c>
      <c r="B1275" s="4" t="s">
        <v>5</v>
      </c>
      <c r="C1275" s="4" t="s">
        <v>16</v>
      </c>
      <c r="D1275" s="4" t="s">
        <v>10</v>
      </c>
      <c r="E1275" s="4" t="s">
        <v>30</v>
      </c>
      <c r="F1275" s="4" t="s">
        <v>30</v>
      </c>
      <c r="G1275" s="4" t="s">
        <v>30</v>
      </c>
      <c r="H1275" s="4" t="s">
        <v>30</v>
      </c>
      <c r="I1275" s="4" t="s">
        <v>30</v>
      </c>
      <c r="J1275" s="4" t="s">
        <v>16</v>
      </c>
      <c r="K1275" s="4" t="s">
        <v>10</v>
      </c>
    </row>
    <row r="1276" spans="1:21">
      <c r="A1276" t="n">
        <v>11448</v>
      </c>
      <c r="B1276" s="49" t="n">
        <v>57</v>
      </c>
      <c r="C1276" s="7" t="n">
        <v>1</v>
      </c>
      <c r="D1276" s="7" t="n">
        <v>65534</v>
      </c>
      <c r="E1276" s="7" t="n">
        <v>-9999</v>
      </c>
      <c r="F1276" s="7" t="n">
        <v>-9999</v>
      </c>
      <c r="G1276" s="7" t="n">
        <v>-9999</v>
      </c>
      <c r="H1276" s="7" t="n">
        <v>0</v>
      </c>
      <c r="I1276" s="7" t="n">
        <v>0</v>
      </c>
      <c r="J1276" s="7" t="n">
        <v>0</v>
      </c>
      <c r="K1276" s="7" t="n">
        <v>0</v>
      </c>
    </row>
    <row r="1277" spans="1:21">
      <c r="A1277" t="s">
        <v>4</v>
      </c>
      <c r="B1277" s="4" t="s">
        <v>5</v>
      </c>
      <c r="C1277" s="4" t="s">
        <v>16</v>
      </c>
      <c r="D1277" s="4" t="s">
        <v>9</v>
      </c>
      <c r="E1277" s="4" t="s">
        <v>16</v>
      </c>
      <c r="F1277" s="4" t="s">
        <v>25</v>
      </c>
    </row>
    <row r="1278" spans="1:21">
      <c r="A1278" t="n">
        <v>11475</v>
      </c>
      <c r="B1278" s="10" t="n">
        <v>5</v>
      </c>
      <c r="C1278" s="7" t="n">
        <v>0</v>
      </c>
      <c r="D1278" s="7" t="n">
        <v>1</v>
      </c>
      <c r="E1278" s="7" t="n">
        <v>1</v>
      </c>
      <c r="F1278" s="11" t="n">
        <f t="normal" ca="1">A1288</f>
        <v>0</v>
      </c>
    </row>
    <row r="1279" spans="1:21">
      <c r="A1279" t="s">
        <v>4</v>
      </c>
      <c r="B1279" s="4" t="s">
        <v>5</v>
      </c>
      <c r="C1279" s="4" t="s">
        <v>16</v>
      </c>
      <c r="D1279" s="4" t="s">
        <v>10</v>
      </c>
      <c r="E1279" s="4" t="s">
        <v>30</v>
      </c>
      <c r="F1279" s="4" t="s">
        <v>30</v>
      </c>
      <c r="G1279" s="4" t="s">
        <v>30</v>
      </c>
      <c r="H1279" s="4" t="s">
        <v>30</v>
      </c>
      <c r="I1279" s="4" t="s">
        <v>30</v>
      </c>
      <c r="J1279" s="4" t="s">
        <v>16</v>
      </c>
      <c r="K1279" s="4" t="s">
        <v>10</v>
      </c>
    </row>
    <row r="1280" spans="1:21">
      <c r="A1280" t="n">
        <v>11486</v>
      </c>
      <c r="B1280" s="49" t="n">
        <v>57</v>
      </c>
      <c r="C1280" s="7" t="n">
        <v>0</v>
      </c>
      <c r="D1280" s="7" t="n">
        <v>65534</v>
      </c>
      <c r="E1280" s="7" t="n">
        <v>-9999</v>
      </c>
      <c r="F1280" s="7" t="n">
        <v>-9999</v>
      </c>
      <c r="G1280" s="7" t="n">
        <v>-9999</v>
      </c>
      <c r="H1280" s="7" t="n">
        <v>1.5</v>
      </c>
      <c r="I1280" s="7" t="n">
        <v>1.5</v>
      </c>
      <c r="J1280" s="7" t="n">
        <v>1</v>
      </c>
      <c r="K1280" s="7" t="n">
        <v>0</v>
      </c>
    </row>
    <row r="1281" spans="1:11">
      <c r="A1281" t="s">
        <v>4</v>
      </c>
      <c r="B1281" s="4" t="s">
        <v>5</v>
      </c>
      <c r="C1281" s="4" t="s">
        <v>10</v>
      </c>
      <c r="D1281" s="4" t="s">
        <v>16</v>
      </c>
    </row>
    <row r="1282" spans="1:11">
      <c r="A1282" t="n">
        <v>11513</v>
      </c>
      <c r="B1282" s="50" t="n">
        <v>56</v>
      </c>
      <c r="C1282" s="7" t="n">
        <v>65534</v>
      </c>
      <c r="D1282" s="7" t="n">
        <v>0</v>
      </c>
    </row>
    <row r="1283" spans="1:11">
      <c r="A1283" t="s">
        <v>4</v>
      </c>
      <c r="B1283" s="4" t="s">
        <v>5</v>
      </c>
      <c r="C1283" s="4" t="s">
        <v>10</v>
      </c>
    </row>
    <row r="1284" spans="1:11">
      <c r="A1284" t="n">
        <v>11517</v>
      </c>
      <c r="B1284" s="31" t="n">
        <v>16</v>
      </c>
      <c r="C1284" s="7" t="n">
        <v>1500</v>
      </c>
    </row>
    <row r="1285" spans="1:11">
      <c r="A1285" t="s">
        <v>4</v>
      </c>
      <c r="B1285" s="4" t="s">
        <v>5</v>
      </c>
      <c r="C1285" s="4" t="s">
        <v>25</v>
      </c>
    </row>
    <row r="1286" spans="1:11">
      <c r="A1286" t="n">
        <v>11520</v>
      </c>
      <c r="B1286" s="13" t="n">
        <v>3</v>
      </c>
      <c r="C1286" s="11" t="n">
        <f t="normal" ca="1">A1278</f>
        <v>0</v>
      </c>
    </row>
    <row r="1287" spans="1:11">
      <c r="A1287" t="s">
        <v>4</v>
      </c>
      <c r="B1287" s="4" t="s">
        <v>5</v>
      </c>
      <c r="C1287" s="4" t="s">
        <v>25</v>
      </c>
    </row>
    <row r="1288" spans="1:11">
      <c r="A1288" t="n">
        <v>11525</v>
      </c>
      <c r="B1288" s="13" t="n">
        <v>3</v>
      </c>
      <c r="C1288" s="11" t="n">
        <f t="normal" ca="1">A1290</f>
        <v>0</v>
      </c>
    </row>
    <row r="1289" spans="1:11">
      <c r="A1289" t="s">
        <v>4</v>
      </c>
      <c r="B1289" s="4" t="s">
        <v>5</v>
      </c>
    </row>
    <row r="1290" spans="1:11">
      <c r="A1290" t="n">
        <v>11530</v>
      </c>
      <c r="B1290" s="5" t="n">
        <v>1</v>
      </c>
    </row>
    <row r="1291" spans="1:11" s="3" customFormat="1" customHeight="0">
      <c r="A1291" s="3" t="s">
        <v>2</v>
      </c>
      <c r="B1291" s="3" t="s">
        <v>120</v>
      </c>
    </row>
    <row r="1292" spans="1:11">
      <c r="A1292" t="s">
        <v>4</v>
      </c>
      <c r="B1292" s="4" t="s">
        <v>5</v>
      </c>
      <c r="C1292" s="4" t="s">
        <v>16</v>
      </c>
      <c r="D1292" s="4" t="s">
        <v>10</v>
      </c>
      <c r="E1292" s="4" t="s">
        <v>16</v>
      </c>
      <c r="F1292" s="4" t="s">
        <v>16</v>
      </c>
      <c r="G1292" s="4" t="s">
        <v>16</v>
      </c>
      <c r="H1292" s="4" t="s">
        <v>10</v>
      </c>
      <c r="I1292" s="4" t="s">
        <v>25</v>
      </c>
      <c r="J1292" s="4" t="s">
        <v>25</v>
      </c>
    </row>
    <row r="1293" spans="1:11">
      <c r="A1293" t="n">
        <v>11532</v>
      </c>
      <c r="B1293" s="42" t="n">
        <v>6</v>
      </c>
      <c r="C1293" s="7" t="n">
        <v>33</v>
      </c>
      <c r="D1293" s="7" t="n">
        <v>65534</v>
      </c>
      <c r="E1293" s="7" t="n">
        <v>9</v>
      </c>
      <c r="F1293" s="7" t="n">
        <v>1</v>
      </c>
      <c r="G1293" s="7" t="n">
        <v>1</v>
      </c>
      <c r="H1293" s="7" t="n">
        <v>17</v>
      </c>
      <c r="I1293" s="11" t="n">
        <f t="normal" ca="1">A1295</f>
        <v>0</v>
      </c>
      <c r="J1293" s="11" t="n">
        <f t="normal" ca="1">A1301</f>
        <v>0</v>
      </c>
    </row>
    <row r="1294" spans="1:11">
      <c r="A1294" t="s">
        <v>4</v>
      </c>
      <c r="B1294" s="4" t="s">
        <v>5</v>
      </c>
      <c r="C1294" s="4" t="s">
        <v>10</v>
      </c>
      <c r="D1294" s="4" t="s">
        <v>30</v>
      </c>
      <c r="E1294" s="4" t="s">
        <v>30</v>
      </c>
      <c r="F1294" s="4" t="s">
        <v>30</v>
      </c>
      <c r="G1294" s="4" t="s">
        <v>30</v>
      </c>
    </row>
    <row r="1295" spans="1:11">
      <c r="A1295" t="n">
        <v>11549</v>
      </c>
      <c r="B1295" s="43" t="n">
        <v>46</v>
      </c>
      <c r="C1295" s="7" t="n">
        <v>65534</v>
      </c>
      <c r="D1295" s="7" t="n">
        <v>-106.26000213623</v>
      </c>
      <c r="E1295" s="7" t="n">
        <v>-3</v>
      </c>
      <c r="F1295" s="7" t="n">
        <v>-82.4899978637695</v>
      </c>
      <c r="G1295" s="7" t="n">
        <v>303.600006103516</v>
      </c>
    </row>
    <row r="1296" spans="1:11">
      <c r="A1296" t="s">
        <v>4</v>
      </c>
      <c r="B1296" s="4" t="s">
        <v>5</v>
      </c>
      <c r="C1296" s="4" t="s">
        <v>16</v>
      </c>
      <c r="D1296" s="4" t="s">
        <v>10</v>
      </c>
      <c r="E1296" s="4" t="s">
        <v>9</v>
      </c>
    </row>
    <row r="1297" spans="1:10">
      <c r="A1297" t="n">
        <v>11568</v>
      </c>
      <c r="B1297" s="17" t="n">
        <v>74</v>
      </c>
      <c r="C1297" s="7" t="n">
        <v>33</v>
      </c>
      <c r="D1297" s="7" t="n">
        <v>65534</v>
      </c>
      <c r="E1297" s="7" t="n">
        <v>1115815936</v>
      </c>
    </row>
    <row r="1298" spans="1:10">
      <c r="A1298" t="s">
        <v>4</v>
      </c>
      <c r="B1298" s="4" t="s">
        <v>5</v>
      </c>
      <c r="C1298" s="4" t="s">
        <v>25</v>
      </c>
    </row>
    <row r="1299" spans="1:10">
      <c r="A1299" t="n">
        <v>11576</v>
      </c>
      <c r="B1299" s="13" t="n">
        <v>3</v>
      </c>
      <c r="C1299" s="11" t="n">
        <f t="normal" ca="1">A1301</f>
        <v>0</v>
      </c>
    </row>
    <row r="1300" spans="1:10">
      <c r="A1300" t="s">
        <v>4</v>
      </c>
      <c r="B1300" s="4" t="s">
        <v>5</v>
      </c>
    </row>
    <row r="1301" spans="1:10">
      <c r="A1301" t="n">
        <v>11581</v>
      </c>
      <c r="B1301" s="5" t="n">
        <v>1</v>
      </c>
    </row>
    <row r="1302" spans="1:10" s="3" customFormat="1" customHeight="0">
      <c r="A1302" s="3" t="s">
        <v>2</v>
      </c>
      <c r="B1302" s="3" t="s">
        <v>121</v>
      </c>
    </row>
    <row r="1303" spans="1:10">
      <c r="A1303" t="s">
        <v>4</v>
      </c>
      <c r="B1303" s="4" t="s">
        <v>5</v>
      </c>
      <c r="C1303" s="4" t="s">
        <v>16</v>
      </c>
      <c r="D1303" s="4" t="s">
        <v>9</v>
      </c>
      <c r="E1303" s="4" t="s">
        <v>16</v>
      </c>
      <c r="F1303" s="4" t="s">
        <v>25</v>
      </c>
    </row>
    <row r="1304" spans="1:10">
      <c r="A1304" t="n">
        <v>11584</v>
      </c>
      <c r="B1304" s="10" t="n">
        <v>5</v>
      </c>
      <c r="C1304" s="7" t="n">
        <v>0</v>
      </c>
      <c r="D1304" s="7" t="n">
        <v>1</v>
      </c>
      <c r="E1304" s="7" t="n">
        <v>1</v>
      </c>
      <c r="F1304" s="11" t="n">
        <f t="normal" ca="1">A1316</f>
        <v>0</v>
      </c>
    </row>
    <row r="1305" spans="1:10">
      <c r="A1305" t="s">
        <v>4</v>
      </c>
      <c r="B1305" s="4" t="s">
        <v>5</v>
      </c>
      <c r="C1305" s="4" t="s">
        <v>10</v>
      </c>
      <c r="D1305" s="4" t="s">
        <v>10</v>
      </c>
    </row>
    <row r="1306" spans="1:10">
      <c r="A1306" t="n">
        <v>11595</v>
      </c>
      <c r="B1306" s="52" t="n">
        <v>17</v>
      </c>
      <c r="C1306" s="7" t="n">
        <v>0</v>
      </c>
      <c r="D1306" s="7" t="n">
        <v>750</v>
      </c>
    </row>
    <row r="1307" spans="1:10">
      <c r="A1307" t="s">
        <v>4</v>
      </c>
      <c r="B1307" s="4" t="s">
        <v>5</v>
      </c>
      <c r="C1307" s="4" t="s">
        <v>10</v>
      </c>
      <c r="D1307" s="4" t="s">
        <v>16</v>
      </c>
      <c r="E1307" s="4" t="s">
        <v>30</v>
      </c>
      <c r="F1307" s="4" t="s">
        <v>10</v>
      </c>
    </row>
    <row r="1308" spans="1:10">
      <c r="A1308" t="n">
        <v>11600</v>
      </c>
      <c r="B1308" s="53" t="n">
        <v>59</v>
      </c>
      <c r="C1308" s="7" t="n">
        <v>65534</v>
      </c>
      <c r="D1308" s="7" t="n">
        <v>12</v>
      </c>
      <c r="E1308" s="7" t="n">
        <v>0.150000005960464</v>
      </c>
      <c r="F1308" s="7" t="n">
        <v>8</v>
      </c>
    </row>
    <row r="1309" spans="1:10">
      <c r="A1309" t="s">
        <v>4</v>
      </c>
      <c r="B1309" s="4" t="s">
        <v>5</v>
      </c>
      <c r="C1309" s="4" t="s">
        <v>10</v>
      </c>
    </row>
    <row r="1310" spans="1:10">
      <c r="A1310" t="n">
        <v>11610</v>
      </c>
      <c r="B1310" s="31" t="n">
        <v>16</v>
      </c>
      <c r="C1310" s="7" t="n">
        <v>1300</v>
      </c>
    </row>
    <row r="1311" spans="1:10">
      <c r="A1311" t="s">
        <v>4</v>
      </c>
      <c r="B1311" s="4" t="s">
        <v>5</v>
      </c>
      <c r="C1311" s="4" t="s">
        <v>10</v>
      </c>
      <c r="D1311" s="4" t="s">
        <v>10</v>
      </c>
    </row>
    <row r="1312" spans="1:10">
      <c r="A1312" t="n">
        <v>11613</v>
      </c>
      <c r="B1312" s="52" t="n">
        <v>17</v>
      </c>
      <c r="C1312" s="7" t="n">
        <v>750</v>
      </c>
      <c r="D1312" s="7" t="n">
        <v>1200</v>
      </c>
    </row>
    <row r="1313" spans="1:6">
      <c r="A1313" t="s">
        <v>4</v>
      </c>
      <c r="B1313" s="4" t="s">
        <v>5</v>
      </c>
      <c r="C1313" s="4" t="s">
        <v>25</v>
      </c>
    </row>
    <row r="1314" spans="1:6">
      <c r="A1314" t="n">
        <v>11618</v>
      </c>
      <c r="B1314" s="13" t="n">
        <v>3</v>
      </c>
      <c r="C1314" s="11" t="n">
        <f t="normal" ca="1">A1304</f>
        <v>0</v>
      </c>
    </row>
    <row r="1315" spans="1:6">
      <c r="A1315" t="s">
        <v>4</v>
      </c>
      <c r="B1315" s="4" t="s">
        <v>5</v>
      </c>
    </row>
    <row r="1316" spans="1:6">
      <c r="A1316" t="n">
        <v>11623</v>
      </c>
      <c r="B1316" s="5" t="n">
        <v>1</v>
      </c>
    </row>
    <row r="1317" spans="1:6" s="3" customFormat="1" customHeight="0">
      <c r="A1317" s="3" t="s">
        <v>2</v>
      </c>
      <c r="B1317" s="3" t="s">
        <v>122</v>
      </c>
    </row>
    <row r="1318" spans="1:6">
      <c r="A1318" t="s">
        <v>4</v>
      </c>
      <c r="B1318" s="4" t="s">
        <v>5</v>
      </c>
      <c r="C1318" s="4" t="s">
        <v>16</v>
      </c>
      <c r="D1318" s="4" t="s">
        <v>10</v>
      </c>
      <c r="E1318" s="4" t="s">
        <v>16</v>
      </c>
      <c r="F1318" s="4" t="s">
        <v>16</v>
      </c>
      <c r="G1318" s="4" t="s">
        <v>16</v>
      </c>
      <c r="H1318" s="4" t="s">
        <v>10</v>
      </c>
      <c r="I1318" s="4" t="s">
        <v>25</v>
      </c>
      <c r="J1318" s="4" t="s">
        <v>25</v>
      </c>
    </row>
    <row r="1319" spans="1:6">
      <c r="A1319" t="n">
        <v>11624</v>
      </c>
      <c r="B1319" s="42" t="n">
        <v>6</v>
      </c>
      <c r="C1319" s="7" t="n">
        <v>33</v>
      </c>
      <c r="D1319" s="7" t="n">
        <v>65534</v>
      </c>
      <c r="E1319" s="7" t="n">
        <v>9</v>
      </c>
      <c r="F1319" s="7" t="n">
        <v>1</v>
      </c>
      <c r="G1319" s="7" t="n">
        <v>1</v>
      </c>
      <c r="H1319" s="7" t="n">
        <v>18</v>
      </c>
      <c r="I1319" s="11" t="n">
        <f t="normal" ca="1">A1321</f>
        <v>0</v>
      </c>
      <c r="J1319" s="11" t="n">
        <f t="normal" ca="1">A1349</f>
        <v>0</v>
      </c>
    </row>
    <row r="1320" spans="1:6">
      <c r="A1320" t="s">
        <v>4</v>
      </c>
      <c r="B1320" s="4" t="s">
        <v>5</v>
      </c>
      <c r="C1320" s="4" t="s">
        <v>10</v>
      </c>
      <c r="D1320" s="4" t="s">
        <v>30</v>
      </c>
      <c r="E1320" s="4" t="s">
        <v>30</v>
      </c>
      <c r="F1320" s="4" t="s">
        <v>30</v>
      </c>
      <c r="G1320" s="4" t="s">
        <v>30</v>
      </c>
    </row>
    <row r="1321" spans="1:6">
      <c r="A1321" t="n">
        <v>11641</v>
      </c>
      <c r="B1321" s="43" t="n">
        <v>46</v>
      </c>
      <c r="C1321" s="7" t="n">
        <v>65534</v>
      </c>
      <c r="D1321" s="7" t="n">
        <v>-30</v>
      </c>
      <c r="E1321" s="7" t="n">
        <v>-0.25</v>
      </c>
      <c r="F1321" s="7" t="n">
        <v>-8</v>
      </c>
      <c r="G1321" s="7" t="n">
        <v>270</v>
      </c>
    </row>
    <row r="1322" spans="1:6">
      <c r="A1322" t="s">
        <v>4</v>
      </c>
      <c r="B1322" s="4" t="s">
        <v>5</v>
      </c>
      <c r="C1322" s="4" t="s">
        <v>10</v>
      </c>
      <c r="D1322" s="4" t="s">
        <v>9</v>
      </c>
    </row>
    <row r="1323" spans="1:6">
      <c r="A1323" t="n">
        <v>11660</v>
      </c>
      <c r="B1323" s="46" t="n">
        <v>43</v>
      </c>
      <c r="C1323" s="7" t="n">
        <v>65534</v>
      </c>
      <c r="D1323" s="7" t="n">
        <v>524288</v>
      </c>
    </row>
    <row r="1324" spans="1:6">
      <c r="A1324" t="s">
        <v>4</v>
      </c>
      <c r="B1324" s="4" t="s">
        <v>5</v>
      </c>
      <c r="C1324" s="4" t="s">
        <v>16</v>
      </c>
      <c r="D1324" s="4" t="s">
        <v>10</v>
      </c>
      <c r="E1324" s="4" t="s">
        <v>16</v>
      </c>
      <c r="F1324" s="4" t="s">
        <v>6</v>
      </c>
      <c r="G1324" s="4" t="s">
        <v>6</v>
      </c>
      <c r="H1324" s="4" t="s">
        <v>6</v>
      </c>
      <c r="I1324" s="4" t="s">
        <v>6</v>
      </c>
      <c r="J1324" s="4" t="s">
        <v>6</v>
      </c>
      <c r="K1324" s="4" t="s">
        <v>6</v>
      </c>
      <c r="L1324" s="4" t="s">
        <v>6</v>
      </c>
      <c r="M1324" s="4" t="s">
        <v>6</v>
      </c>
      <c r="N1324" s="4" t="s">
        <v>6</v>
      </c>
      <c r="O1324" s="4" t="s">
        <v>6</v>
      </c>
      <c r="P1324" s="4" t="s">
        <v>6</v>
      </c>
      <c r="Q1324" s="4" t="s">
        <v>6</v>
      </c>
      <c r="R1324" s="4" t="s">
        <v>6</v>
      </c>
      <c r="S1324" s="4" t="s">
        <v>6</v>
      </c>
      <c r="T1324" s="4" t="s">
        <v>6</v>
      </c>
      <c r="U1324" s="4" t="s">
        <v>6</v>
      </c>
    </row>
    <row r="1325" spans="1:6">
      <c r="A1325" t="n">
        <v>11667</v>
      </c>
      <c r="B1325" s="44" t="n">
        <v>36</v>
      </c>
      <c r="C1325" s="7" t="n">
        <v>8</v>
      </c>
      <c r="D1325" s="7" t="n">
        <v>65534</v>
      </c>
      <c r="E1325" s="7" t="n">
        <v>0</v>
      </c>
      <c r="F1325" s="7" t="s">
        <v>123</v>
      </c>
      <c r="G1325" s="7" t="s">
        <v>124</v>
      </c>
      <c r="H1325" s="7" t="s">
        <v>125</v>
      </c>
      <c r="I1325" s="7" t="s">
        <v>15</v>
      </c>
      <c r="J1325" s="7" t="s">
        <v>15</v>
      </c>
      <c r="K1325" s="7" t="s">
        <v>15</v>
      </c>
      <c r="L1325" s="7" t="s">
        <v>15</v>
      </c>
      <c r="M1325" s="7" t="s">
        <v>15</v>
      </c>
      <c r="N1325" s="7" t="s">
        <v>15</v>
      </c>
      <c r="O1325" s="7" t="s">
        <v>15</v>
      </c>
      <c r="P1325" s="7" t="s">
        <v>15</v>
      </c>
      <c r="Q1325" s="7" t="s">
        <v>15</v>
      </c>
      <c r="R1325" s="7" t="s">
        <v>15</v>
      </c>
      <c r="S1325" s="7" t="s">
        <v>15</v>
      </c>
      <c r="T1325" s="7" t="s">
        <v>15</v>
      </c>
      <c r="U1325" s="7" t="s">
        <v>15</v>
      </c>
    </row>
    <row r="1326" spans="1:6">
      <c r="A1326" t="s">
        <v>4</v>
      </c>
      <c r="B1326" s="4" t="s">
        <v>5</v>
      </c>
      <c r="C1326" s="4" t="s">
        <v>10</v>
      </c>
      <c r="D1326" s="4" t="s">
        <v>16</v>
      </c>
      <c r="E1326" s="4" t="s">
        <v>16</v>
      </c>
      <c r="F1326" s="4" t="s">
        <v>6</v>
      </c>
    </row>
    <row r="1327" spans="1:6">
      <c r="A1327" t="n">
        <v>11715</v>
      </c>
      <c r="B1327" s="48" t="n">
        <v>47</v>
      </c>
      <c r="C1327" s="7" t="n">
        <v>65534</v>
      </c>
      <c r="D1327" s="7" t="n">
        <v>0</v>
      </c>
      <c r="E1327" s="7" t="n">
        <v>0</v>
      </c>
      <c r="F1327" s="7" t="s">
        <v>126</v>
      </c>
    </row>
    <row r="1328" spans="1:6">
      <c r="A1328" t="s">
        <v>4</v>
      </c>
      <c r="B1328" s="4" t="s">
        <v>5</v>
      </c>
      <c r="C1328" s="4" t="s">
        <v>10</v>
      </c>
      <c r="D1328" s="4" t="s">
        <v>16</v>
      </c>
      <c r="E1328" s="4" t="s">
        <v>16</v>
      </c>
      <c r="F1328" s="4" t="s">
        <v>6</v>
      </c>
    </row>
    <row r="1329" spans="1:21">
      <c r="A1329" t="n">
        <v>11736</v>
      </c>
      <c r="B1329" s="48" t="n">
        <v>47</v>
      </c>
      <c r="C1329" s="7" t="n">
        <v>65534</v>
      </c>
      <c r="D1329" s="7" t="n">
        <v>0</v>
      </c>
      <c r="E1329" s="7" t="n">
        <v>0</v>
      </c>
      <c r="F1329" s="7" t="s">
        <v>125</v>
      </c>
    </row>
    <row r="1330" spans="1:21">
      <c r="A1330" t="s">
        <v>4</v>
      </c>
      <c r="B1330" s="4" t="s">
        <v>5</v>
      </c>
      <c r="C1330" s="4" t="s">
        <v>16</v>
      </c>
      <c r="D1330" s="4" t="s">
        <v>10</v>
      </c>
      <c r="E1330" s="4" t="s">
        <v>30</v>
      </c>
      <c r="F1330" s="4" t="s">
        <v>30</v>
      </c>
      <c r="G1330" s="4" t="s">
        <v>30</v>
      </c>
      <c r="H1330" s="4" t="s">
        <v>30</v>
      </c>
      <c r="I1330" s="4" t="s">
        <v>30</v>
      </c>
      <c r="J1330" s="4" t="s">
        <v>16</v>
      </c>
      <c r="K1330" s="4" t="s">
        <v>10</v>
      </c>
    </row>
    <row r="1331" spans="1:21">
      <c r="A1331" t="n">
        <v>11751</v>
      </c>
      <c r="B1331" s="49" t="n">
        <v>57</v>
      </c>
      <c r="C1331" s="7" t="n">
        <v>1</v>
      </c>
      <c r="D1331" s="7" t="n">
        <v>65534</v>
      </c>
      <c r="E1331" s="7" t="n">
        <v>-9999</v>
      </c>
      <c r="F1331" s="7" t="n">
        <v>-9999</v>
      </c>
      <c r="G1331" s="7" t="n">
        <v>-9999</v>
      </c>
      <c r="H1331" s="7" t="n">
        <v>0</v>
      </c>
      <c r="I1331" s="7" t="n">
        <v>0</v>
      </c>
      <c r="J1331" s="7" t="n">
        <v>0</v>
      </c>
      <c r="K1331" s="7" t="n">
        <v>0</v>
      </c>
    </row>
    <row r="1332" spans="1:21">
      <c r="A1332" t="s">
        <v>4</v>
      </c>
      <c r="B1332" s="4" t="s">
        <v>5</v>
      </c>
      <c r="C1332" s="4" t="s">
        <v>16</v>
      </c>
      <c r="D1332" s="4" t="s">
        <v>9</v>
      </c>
      <c r="E1332" s="4" t="s">
        <v>16</v>
      </c>
      <c r="F1332" s="4" t="s">
        <v>25</v>
      </c>
    </row>
    <row r="1333" spans="1:21">
      <c r="A1333" t="n">
        <v>11778</v>
      </c>
      <c r="B1333" s="10" t="n">
        <v>5</v>
      </c>
      <c r="C1333" s="7" t="n">
        <v>0</v>
      </c>
      <c r="D1333" s="7" t="n">
        <v>1</v>
      </c>
      <c r="E1333" s="7" t="n">
        <v>1</v>
      </c>
      <c r="F1333" s="11" t="n">
        <f t="normal" ca="1">A1347</f>
        <v>0</v>
      </c>
    </row>
    <row r="1334" spans="1:21">
      <c r="A1334" t="s">
        <v>4</v>
      </c>
      <c r="B1334" s="4" t="s">
        <v>5</v>
      </c>
      <c r="C1334" s="4" t="s">
        <v>16</v>
      </c>
      <c r="D1334" s="4" t="s">
        <v>10</v>
      </c>
      <c r="E1334" s="4" t="s">
        <v>30</v>
      </c>
      <c r="F1334" s="4" t="s">
        <v>30</v>
      </c>
      <c r="G1334" s="4" t="s">
        <v>30</v>
      </c>
      <c r="H1334" s="4" t="s">
        <v>30</v>
      </c>
      <c r="I1334" s="4" t="s">
        <v>30</v>
      </c>
      <c r="J1334" s="4" t="s">
        <v>16</v>
      </c>
      <c r="K1334" s="4" t="s">
        <v>10</v>
      </c>
    </row>
    <row r="1335" spans="1:21">
      <c r="A1335" t="n">
        <v>11789</v>
      </c>
      <c r="B1335" s="49" t="n">
        <v>57</v>
      </c>
      <c r="C1335" s="7" t="n">
        <v>0</v>
      </c>
      <c r="D1335" s="7" t="n">
        <v>65534</v>
      </c>
      <c r="E1335" s="7" t="n">
        <v>-9999</v>
      </c>
      <c r="F1335" s="7" t="n">
        <v>-9999</v>
      </c>
      <c r="G1335" s="7" t="n">
        <v>-9999</v>
      </c>
      <c r="H1335" s="7" t="n">
        <v>2.5</v>
      </c>
      <c r="I1335" s="7" t="n">
        <v>1.5</v>
      </c>
      <c r="J1335" s="7" t="n">
        <v>1</v>
      </c>
      <c r="K1335" s="7" t="n">
        <v>0</v>
      </c>
    </row>
    <row r="1336" spans="1:21">
      <c r="A1336" t="s">
        <v>4</v>
      </c>
      <c r="B1336" s="4" t="s">
        <v>5</v>
      </c>
      <c r="C1336" s="4" t="s">
        <v>10</v>
      </c>
      <c r="D1336" s="4" t="s">
        <v>16</v>
      </c>
    </row>
    <row r="1337" spans="1:21">
      <c r="A1337" t="n">
        <v>11816</v>
      </c>
      <c r="B1337" s="50" t="n">
        <v>56</v>
      </c>
      <c r="C1337" s="7" t="n">
        <v>65534</v>
      </c>
      <c r="D1337" s="7" t="n">
        <v>0</v>
      </c>
    </row>
    <row r="1338" spans="1:21">
      <c r="A1338" t="s">
        <v>4</v>
      </c>
      <c r="B1338" s="4" t="s">
        <v>5</v>
      </c>
      <c r="C1338" s="4" t="s">
        <v>10</v>
      </c>
    </row>
    <row r="1339" spans="1:21">
      <c r="A1339" t="n">
        <v>11820</v>
      </c>
      <c r="B1339" s="31" t="n">
        <v>16</v>
      </c>
      <c r="C1339" s="7" t="n">
        <v>500</v>
      </c>
    </row>
    <row r="1340" spans="1:21">
      <c r="A1340" t="s">
        <v>4</v>
      </c>
      <c r="B1340" s="4" t="s">
        <v>5</v>
      </c>
      <c r="C1340" s="4" t="s">
        <v>10</v>
      </c>
      <c r="D1340" s="4" t="s">
        <v>16</v>
      </c>
      <c r="E1340" s="4" t="s">
        <v>16</v>
      </c>
      <c r="F1340" s="4" t="s">
        <v>6</v>
      </c>
    </row>
    <row r="1341" spans="1:21">
      <c r="A1341" t="n">
        <v>11823</v>
      </c>
      <c r="B1341" s="48" t="n">
        <v>47</v>
      </c>
      <c r="C1341" s="7" t="n">
        <v>65534</v>
      </c>
      <c r="D1341" s="7" t="n">
        <v>0</v>
      </c>
      <c r="E1341" s="7" t="n">
        <v>0</v>
      </c>
      <c r="F1341" s="7" t="s">
        <v>123</v>
      </c>
    </row>
    <row r="1342" spans="1:21">
      <c r="A1342" t="s">
        <v>4</v>
      </c>
      <c r="B1342" s="4" t="s">
        <v>5</v>
      </c>
      <c r="C1342" s="4" t="s">
        <v>10</v>
      </c>
    </row>
    <row r="1343" spans="1:21">
      <c r="A1343" t="n">
        <v>11838</v>
      </c>
      <c r="B1343" s="31" t="n">
        <v>16</v>
      </c>
      <c r="C1343" s="7" t="n">
        <v>4500</v>
      </c>
    </row>
    <row r="1344" spans="1:21">
      <c r="A1344" t="s">
        <v>4</v>
      </c>
      <c r="B1344" s="4" t="s">
        <v>5</v>
      </c>
      <c r="C1344" s="4" t="s">
        <v>25</v>
      </c>
    </row>
    <row r="1345" spans="1:11">
      <c r="A1345" t="n">
        <v>11841</v>
      </c>
      <c r="B1345" s="13" t="n">
        <v>3</v>
      </c>
      <c r="C1345" s="11" t="n">
        <f t="normal" ca="1">A1333</f>
        <v>0</v>
      </c>
    </row>
    <row r="1346" spans="1:11">
      <c r="A1346" t="s">
        <v>4</v>
      </c>
      <c r="B1346" s="4" t="s">
        <v>5</v>
      </c>
      <c r="C1346" s="4" t="s">
        <v>25</v>
      </c>
    </row>
    <row r="1347" spans="1:11">
      <c r="A1347" t="n">
        <v>11846</v>
      </c>
      <c r="B1347" s="13" t="n">
        <v>3</v>
      </c>
      <c r="C1347" s="11" t="n">
        <f t="normal" ca="1">A1349</f>
        <v>0</v>
      </c>
    </row>
    <row r="1348" spans="1:11">
      <c r="A1348" t="s">
        <v>4</v>
      </c>
      <c r="B1348" s="4" t="s">
        <v>5</v>
      </c>
    </row>
    <row r="1349" spans="1:11">
      <c r="A1349" t="n">
        <v>11851</v>
      </c>
      <c r="B1349" s="5" t="n">
        <v>1</v>
      </c>
    </row>
    <row r="1350" spans="1:11" s="3" customFormat="1" customHeight="0">
      <c r="A1350" s="3" t="s">
        <v>2</v>
      </c>
      <c r="B1350" s="3" t="s">
        <v>127</v>
      </c>
    </row>
    <row r="1351" spans="1:11">
      <c r="A1351" t="s">
        <v>4</v>
      </c>
      <c r="B1351" s="4" t="s">
        <v>5</v>
      </c>
      <c r="C1351" s="4" t="s">
        <v>16</v>
      </c>
      <c r="D1351" s="4" t="s">
        <v>10</v>
      </c>
      <c r="E1351" s="4" t="s">
        <v>16</v>
      </c>
      <c r="F1351" s="4" t="s">
        <v>25</v>
      </c>
    </row>
    <row r="1352" spans="1:11">
      <c r="A1352" t="n">
        <v>11852</v>
      </c>
      <c r="B1352" s="10" t="n">
        <v>5</v>
      </c>
      <c r="C1352" s="7" t="n">
        <v>30</v>
      </c>
      <c r="D1352" s="7" t="n">
        <v>10225</v>
      </c>
      <c r="E1352" s="7" t="n">
        <v>1</v>
      </c>
      <c r="F1352" s="11" t="n">
        <f t="normal" ca="1">A1370</f>
        <v>0</v>
      </c>
    </row>
    <row r="1353" spans="1:11">
      <c r="A1353" t="s">
        <v>4</v>
      </c>
      <c r="B1353" s="4" t="s">
        <v>5</v>
      </c>
      <c r="C1353" s="4" t="s">
        <v>10</v>
      </c>
      <c r="D1353" s="4" t="s">
        <v>16</v>
      </c>
      <c r="E1353" s="4" t="s">
        <v>16</v>
      </c>
      <c r="F1353" s="4" t="s">
        <v>6</v>
      </c>
    </row>
    <row r="1354" spans="1:11">
      <c r="A1354" t="n">
        <v>11861</v>
      </c>
      <c r="B1354" s="25" t="n">
        <v>20</v>
      </c>
      <c r="C1354" s="7" t="n">
        <v>65534</v>
      </c>
      <c r="D1354" s="7" t="n">
        <v>3</v>
      </c>
      <c r="E1354" s="7" t="n">
        <v>10</v>
      </c>
      <c r="F1354" s="7" t="s">
        <v>128</v>
      </c>
    </row>
    <row r="1355" spans="1:11">
      <c r="A1355" t="s">
        <v>4</v>
      </c>
      <c r="B1355" s="4" t="s">
        <v>5</v>
      </c>
      <c r="C1355" s="4" t="s">
        <v>10</v>
      </c>
    </row>
    <row r="1356" spans="1:11">
      <c r="A1356" t="n">
        <v>11882</v>
      </c>
      <c r="B1356" s="31" t="n">
        <v>16</v>
      </c>
      <c r="C1356" s="7" t="n">
        <v>0</v>
      </c>
    </row>
    <row r="1357" spans="1:11">
      <c r="A1357" t="s">
        <v>4</v>
      </c>
      <c r="B1357" s="4" t="s">
        <v>5</v>
      </c>
      <c r="C1357" s="4" t="s">
        <v>16</v>
      </c>
      <c r="D1357" s="4" t="s">
        <v>10</v>
      </c>
    </row>
    <row r="1358" spans="1:11">
      <c r="A1358" t="n">
        <v>11885</v>
      </c>
      <c r="B1358" s="26" t="n">
        <v>22</v>
      </c>
      <c r="C1358" s="7" t="n">
        <v>10</v>
      </c>
      <c r="D1358" s="7" t="n">
        <v>0</v>
      </c>
    </row>
    <row r="1359" spans="1:11">
      <c r="A1359" t="s">
        <v>4</v>
      </c>
      <c r="B1359" s="4" t="s">
        <v>5</v>
      </c>
      <c r="C1359" s="4" t="s">
        <v>16</v>
      </c>
      <c r="D1359" s="4" t="s">
        <v>10</v>
      </c>
      <c r="E1359" s="4" t="s">
        <v>6</v>
      </c>
    </row>
    <row r="1360" spans="1:11">
      <c r="A1360" t="n">
        <v>11889</v>
      </c>
      <c r="B1360" s="54" t="n">
        <v>51</v>
      </c>
      <c r="C1360" s="7" t="n">
        <v>4</v>
      </c>
      <c r="D1360" s="7" t="n">
        <v>65534</v>
      </c>
      <c r="E1360" s="7" t="s">
        <v>129</v>
      </c>
    </row>
    <row r="1361" spans="1:6">
      <c r="A1361" t="s">
        <v>4</v>
      </c>
      <c r="B1361" s="4" t="s">
        <v>5</v>
      </c>
      <c r="C1361" s="4" t="s">
        <v>10</v>
      </c>
    </row>
    <row r="1362" spans="1:6">
      <c r="A1362" t="n">
        <v>11902</v>
      </c>
      <c r="B1362" s="31" t="n">
        <v>16</v>
      </c>
      <c r="C1362" s="7" t="n">
        <v>0</v>
      </c>
    </row>
    <row r="1363" spans="1:6">
      <c r="A1363" t="s">
        <v>4</v>
      </c>
      <c r="B1363" s="4" t="s">
        <v>5</v>
      </c>
      <c r="C1363" s="4" t="s">
        <v>10</v>
      </c>
      <c r="D1363" s="4" t="s">
        <v>69</v>
      </c>
      <c r="E1363" s="4" t="s">
        <v>16</v>
      </c>
      <c r="F1363" s="4" t="s">
        <v>16</v>
      </c>
      <c r="G1363" s="4" t="s">
        <v>69</v>
      </c>
      <c r="H1363" s="4" t="s">
        <v>16</v>
      </c>
      <c r="I1363" s="4" t="s">
        <v>16</v>
      </c>
    </row>
    <row r="1364" spans="1:6">
      <c r="A1364" t="n">
        <v>11905</v>
      </c>
      <c r="B1364" s="55" t="n">
        <v>26</v>
      </c>
      <c r="C1364" s="7" t="n">
        <v>65534</v>
      </c>
      <c r="D1364" s="7" t="s">
        <v>130</v>
      </c>
      <c r="E1364" s="7" t="n">
        <v>2</v>
      </c>
      <c r="F1364" s="7" t="n">
        <v>3</v>
      </c>
      <c r="G1364" s="7" t="s">
        <v>131</v>
      </c>
      <c r="H1364" s="7" t="n">
        <v>2</v>
      </c>
      <c r="I1364" s="7" t="n">
        <v>0</v>
      </c>
    </row>
    <row r="1365" spans="1:6">
      <c r="A1365" t="s">
        <v>4</v>
      </c>
      <c r="B1365" s="4" t="s">
        <v>5</v>
      </c>
    </row>
    <row r="1366" spans="1:6">
      <c r="A1366" t="n">
        <v>12049</v>
      </c>
      <c r="B1366" s="29" t="n">
        <v>28</v>
      </c>
    </row>
    <row r="1367" spans="1:6">
      <c r="A1367" t="s">
        <v>4</v>
      </c>
      <c r="B1367" s="4" t="s">
        <v>5</v>
      </c>
      <c r="C1367" s="4" t="s">
        <v>25</v>
      </c>
    </row>
    <row r="1368" spans="1:6">
      <c r="A1368" t="n">
        <v>12050</v>
      </c>
      <c r="B1368" s="13" t="n">
        <v>3</v>
      </c>
      <c r="C1368" s="11" t="n">
        <f t="normal" ca="1">A1372</f>
        <v>0</v>
      </c>
    </row>
    <row r="1369" spans="1:6">
      <c r="A1369" t="s">
        <v>4</v>
      </c>
      <c r="B1369" s="4" t="s">
        <v>5</v>
      </c>
      <c r="C1369" s="4" t="s">
        <v>16</v>
      </c>
      <c r="D1369" s="4" t="s">
        <v>10</v>
      </c>
      <c r="E1369" s="4" t="s">
        <v>16</v>
      </c>
      <c r="F1369" s="4" t="s">
        <v>25</v>
      </c>
    </row>
    <row r="1370" spans="1:6">
      <c r="A1370" t="n">
        <v>12055</v>
      </c>
      <c r="B1370" s="10" t="n">
        <v>5</v>
      </c>
      <c r="C1370" s="7" t="n">
        <v>30</v>
      </c>
      <c r="D1370" s="7" t="n">
        <v>10224</v>
      </c>
      <c r="E1370" s="7" t="n">
        <v>1</v>
      </c>
      <c r="F1370" s="11" t="n">
        <f t="normal" ca="1">A1372</f>
        <v>0</v>
      </c>
    </row>
    <row r="1371" spans="1:6">
      <c r="A1371" t="s">
        <v>4</v>
      </c>
      <c r="B1371" s="4" t="s">
        <v>5</v>
      </c>
      <c r="C1371" s="4" t="s">
        <v>16</v>
      </c>
    </row>
    <row r="1372" spans="1:6">
      <c r="A1372" t="n">
        <v>12064</v>
      </c>
      <c r="B1372" s="32" t="n">
        <v>23</v>
      </c>
      <c r="C1372" s="7" t="n">
        <v>10</v>
      </c>
    </row>
    <row r="1373" spans="1:6">
      <c r="A1373" t="s">
        <v>4</v>
      </c>
      <c r="B1373" s="4" t="s">
        <v>5</v>
      </c>
      <c r="C1373" s="4" t="s">
        <v>16</v>
      </c>
      <c r="D1373" s="4" t="s">
        <v>6</v>
      </c>
    </row>
    <row r="1374" spans="1:6">
      <c r="A1374" t="n">
        <v>12066</v>
      </c>
      <c r="B1374" s="8" t="n">
        <v>2</v>
      </c>
      <c r="C1374" s="7" t="n">
        <v>10</v>
      </c>
      <c r="D1374" s="7" t="s">
        <v>71</v>
      </c>
    </row>
    <row r="1375" spans="1:6">
      <c r="A1375" t="s">
        <v>4</v>
      </c>
      <c r="B1375" s="4" t="s">
        <v>5</v>
      </c>
      <c r="C1375" s="4" t="s">
        <v>16</v>
      </c>
    </row>
    <row r="1376" spans="1:6">
      <c r="A1376" t="n">
        <v>12089</v>
      </c>
      <c r="B1376" s="17" t="n">
        <v>74</v>
      </c>
      <c r="C1376" s="7" t="n">
        <v>46</v>
      </c>
    </row>
    <row r="1377" spans="1:9">
      <c r="A1377" t="s">
        <v>4</v>
      </c>
      <c r="B1377" s="4" t="s">
        <v>5</v>
      </c>
      <c r="C1377" s="4" t="s">
        <v>16</v>
      </c>
    </row>
    <row r="1378" spans="1:9">
      <c r="A1378" t="n">
        <v>12091</v>
      </c>
      <c r="B1378" s="17" t="n">
        <v>74</v>
      </c>
      <c r="C1378" s="7" t="n">
        <v>54</v>
      </c>
    </row>
    <row r="1379" spans="1:9">
      <c r="A1379" t="s">
        <v>4</v>
      </c>
      <c r="B1379" s="4" t="s">
        <v>5</v>
      </c>
    </row>
    <row r="1380" spans="1:9">
      <c r="A1380" t="n">
        <v>12093</v>
      </c>
      <c r="B1380" s="5" t="n">
        <v>1</v>
      </c>
    </row>
    <row r="1381" spans="1:9" s="3" customFormat="1" customHeight="0">
      <c r="A1381" s="3" t="s">
        <v>2</v>
      </c>
      <c r="B1381" s="3" t="s">
        <v>132</v>
      </c>
    </row>
    <row r="1382" spans="1:9">
      <c r="A1382" t="s">
        <v>4</v>
      </c>
      <c r="B1382" s="4" t="s">
        <v>5</v>
      </c>
      <c r="C1382" s="4" t="s">
        <v>16</v>
      </c>
      <c r="D1382" s="4" t="s">
        <v>10</v>
      </c>
      <c r="E1382" s="4" t="s">
        <v>16</v>
      </c>
      <c r="F1382" s="4" t="s">
        <v>16</v>
      </c>
      <c r="G1382" s="4" t="s">
        <v>16</v>
      </c>
      <c r="H1382" s="4" t="s">
        <v>10</v>
      </c>
      <c r="I1382" s="4" t="s">
        <v>25</v>
      </c>
      <c r="J1382" s="4" t="s">
        <v>25</v>
      </c>
    </row>
    <row r="1383" spans="1:9">
      <c r="A1383" t="n">
        <v>12096</v>
      </c>
      <c r="B1383" s="42" t="n">
        <v>6</v>
      </c>
      <c r="C1383" s="7" t="n">
        <v>33</v>
      </c>
      <c r="D1383" s="7" t="n">
        <v>65534</v>
      </c>
      <c r="E1383" s="7" t="n">
        <v>9</v>
      </c>
      <c r="F1383" s="7" t="n">
        <v>1</v>
      </c>
      <c r="G1383" s="7" t="n">
        <v>1</v>
      </c>
      <c r="H1383" s="7" t="n">
        <v>17</v>
      </c>
      <c r="I1383" s="11" t="n">
        <f t="normal" ca="1">A1385</f>
        <v>0</v>
      </c>
      <c r="J1383" s="11" t="n">
        <f t="normal" ca="1">A1399</f>
        <v>0</v>
      </c>
    </row>
    <row r="1384" spans="1:9">
      <c r="A1384" t="s">
        <v>4</v>
      </c>
      <c r="B1384" s="4" t="s">
        <v>5</v>
      </c>
      <c r="C1384" s="4" t="s">
        <v>10</v>
      </c>
      <c r="D1384" s="4" t="s">
        <v>30</v>
      </c>
      <c r="E1384" s="4" t="s">
        <v>30</v>
      </c>
      <c r="F1384" s="4" t="s">
        <v>30</v>
      </c>
      <c r="G1384" s="4" t="s">
        <v>30</v>
      </c>
    </row>
    <row r="1385" spans="1:9">
      <c r="A1385" t="n">
        <v>12113</v>
      </c>
      <c r="B1385" s="43" t="n">
        <v>46</v>
      </c>
      <c r="C1385" s="7" t="n">
        <v>65534</v>
      </c>
      <c r="D1385" s="7" t="n">
        <v>-4.51000022888184</v>
      </c>
      <c r="E1385" s="7" t="n">
        <v>-0.25</v>
      </c>
      <c r="F1385" s="7" t="n">
        <v>-3.19000005722046</v>
      </c>
      <c r="G1385" s="7" t="n">
        <v>338</v>
      </c>
    </row>
    <row r="1386" spans="1:9">
      <c r="A1386" t="s">
        <v>4</v>
      </c>
      <c r="B1386" s="4" t="s">
        <v>5</v>
      </c>
      <c r="C1386" s="4" t="s">
        <v>16</v>
      </c>
      <c r="D1386" s="4" t="s">
        <v>10</v>
      </c>
      <c r="E1386" s="4" t="s">
        <v>16</v>
      </c>
      <c r="F1386" s="4" t="s">
        <v>6</v>
      </c>
      <c r="G1386" s="4" t="s">
        <v>6</v>
      </c>
      <c r="H1386" s="4" t="s">
        <v>6</v>
      </c>
      <c r="I1386" s="4" t="s">
        <v>6</v>
      </c>
      <c r="J1386" s="4" t="s">
        <v>6</v>
      </c>
      <c r="K1386" s="4" t="s">
        <v>6</v>
      </c>
      <c r="L1386" s="4" t="s">
        <v>6</v>
      </c>
      <c r="M1386" s="4" t="s">
        <v>6</v>
      </c>
      <c r="N1386" s="4" t="s">
        <v>6</v>
      </c>
      <c r="O1386" s="4" t="s">
        <v>6</v>
      </c>
      <c r="P1386" s="4" t="s">
        <v>6</v>
      </c>
      <c r="Q1386" s="4" t="s">
        <v>6</v>
      </c>
      <c r="R1386" s="4" t="s">
        <v>6</v>
      </c>
      <c r="S1386" s="4" t="s">
        <v>6</v>
      </c>
      <c r="T1386" s="4" t="s">
        <v>6</v>
      </c>
      <c r="U1386" s="4" t="s">
        <v>6</v>
      </c>
    </row>
    <row r="1387" spans="1:9">
      <c r="A1387" t="n">
        <v>12132</v>
      </c>
      <c r="B1387" s="44" t="n">
        <v>36</v>
      </c>
      <c r="C1387" s="7" t="n">
        <v>8</v>
      </c>
      <c r="D1387" s="7" t="n">
        <v>65534</v>
      </c>
      <c r="E1387" s="7" t="n">
        <v>0</v>
      </c>
      <c r="F1387" s="7" t="s">
        <v>118</v>
      </c>
      <c r="G1387" s="7" t="s">
        <v>15</v>
      </c>
      <c r="H1387" s="7" t="s">
        <v>15</v>
      </c>
      <c r="I1387" s="7" t="s">
        <v>15</v>
      </c>
      <c r="J1387" s="7" t="s">
        <v>15</v>
      </c>
      <c r="K1387" s="7" t="s">
        <v>15</v>
      </c>
      <c r="L1387" s="7" t="s">
        <v>15</v>
      </c>
      <c r="M1387" s="7" t="s">
        <v>15</v>
      </c>
      <c r="N1387" s="7" t="s">
        <v>15</v>
      </c>
      <c r="O1387" s="7" t="s">
        <v>15</v>
      </c>
      <c r="P1387" s="7" t="s">
        <v>15</v>
      </c>
      <c r="Q1387" s="7" t="s">
        <v>15</v>
      </c>
      <c r="R1387" s="7" t="s">
        <v>15</v>
      </c>
      <c r="S1387" s="7" t="s">
        <v>15</v>
      </c>
      <c r="T1387" s="7" t="s">
        <v>15</v>
      </c>
      <c r="U1387" s="7" t="s">
        <v>15</v>
      </c>
    </row>
    <row r="1388" spans="1:9">
      <c r="A1388" t="s">
        <v>4</v>
      </c>
      <c r="B1388" s="4" t="s">
        <v>5</v>
      </c>
      <c r="C1388" s="4" t="s">
        <v>10</v>
      </c>
      <c r="D1388" s="4" t="s">
        <v>16</v>
      </c>
      <c r="E1388" s="4" t="s">
        <v>6</v>
      </c>
      <c r="F1388" s="4" t="s">
        <v>30</v>
      </c>
      <c r="G1388" s="4" t="s">
        <v>30</v>
      </c>
      <c r="H1388" s="4" t="s">
        <v>30</v>
      </c>
    </row>
    <row r="1389" spans="1:9">
      <c r="A1389" t="n">
        <v>12164</v>
      </c>
      <c r="B1389" s="45" t="n">
        <v>48</v>
      </c>
      <c r="C1389" s="7" t="n">
        <v>65534</v>
      </c>
      <c r="D1389" s="7" t="n">
        <v>0</v>
      </c>
      <c r="E1389" s="7" t="s">
        <v>118</v>
      </c>
      <c r="F1389" s="7" t="n">
        <v>0</v>
      </c>
      <c r="G1389" s="7" t="n">
        <v>1</v>
      </c>
      <c r="H1389" s="7" t="n">
        <v>1.40129846432482e-45</v>
      </c>
    </row>
    <row r="1390" spans="1:9">
      <c r="A1390" t="s">
        <v>4</v>
      </c>
      <c r="B1390" s="4" t="s">
        <v>5</v>
      </c>
      <c r="C1390" s="4" t="s">
        <v>10</v>
      </c>
      <c r="D1390" s="4" t="s">
        <v>9</v>
      </c>
    </row>
    <row r="1391" spans="1:9">
      <c r="A1391" t="n">
        <v>12192</v>
      </c>
      <c r="B1391" s="46" t="n">
        <v>43</v>
      </c>
      <c r="C1391" s="7" t="n">
        <v>65534</v>
      </c>
      <c r="D1391" s="7" t="n">
        <v>64</v>
      </c>
    </row>
    <row r="1392" spans="1:9">
      <c r="A1392" t="s">
        <v>4</v>
      </c>
      <c r="B1392" s="4" t="s">
        <v>5</v>
      </c>
      <c r="C1392" s="4" t="s">
        <v>16</v>
      </c>
      <c r="D1392" s="4" t="s">
        <v>10</v>
      </c>
      <c r="E1392" s="4" t="s">
        <v>9</v>
      </c>
    </row>
    <row r="1393" spans="1:21">
      <c r="A1393" t="n">
        <v>12199</v>
      </c>
      <c r="B1393" s="17" t="n">
        <v>74</v>
      </c>
      <c r="C1393" s="7" t="n">
        <v>33</v>
      </c>
      <c r="D1393" s="7" t="n">
        <v>65534</v>
      </c>
      <c r="E1393" s="7" t="n">
        <v>1112014848</v>
      </c>
    </row>
    <row r="1394" spans="1:21">
      <c r="A1394" t="s">
        <v>4</v>
      </c>
      <c r="B1394" s="4" t="s">
        <v>5</v>
      </c>
      <c r="C1394" s="4" t="s">
        <v>16</v>
      </c>
      <c r="D1394" s="4" t="s">
        <v>6</v>
      </c>
    </row>
    <row r="1395" spans="1:21">
      <c r="A1395" t="n">
        <v>12207</v>
      </c>
      <c r="B1395" s="8" t="n">
        <v>2</v>
      </c>
      <c r="C1395" s="7" t="n">
        <v>11</v>
      </c>
      <c r="D1395" s="7" t="s">
        <v>92</v>
      </c>
    </row>
    <row r="1396" spans="1:21">
      <c r="A1396" t="s">
        <v>4</v>
      </c>
      <c r="B1396" s="4" t="s">
        <v>5</v>
      </c>
      <c r="C1396" s="4" t="s">
        <v>25</v>
      </c>
    </row>
    <row r="1397" spans="1:21">
      <c r="A1397" t="n">
        <v>12224</v>
      </c>
      <c r="B1397" s="13" t="n">
        <v>3</v>
      </c>
      <c r="C1397" s="11" t="n">
        <f t="normal" ca="1">A1399</f>
        <v>0</v>
      </c>
    </row>
    <row r="1398" spans="1:21">
      <c r="A1398" t="s">
        <v>4</v>
      </c>
      <c r="B1398" s="4" t="s">
        <v>5</v>
      </c>
    </row>
    <row r="1399" spans="1:21">
      <c r="A1399" t="n">
        <v>12229</v>
      </c>
      <c r="B1399" s="5" t="n">
        <v>1</v>
      </c>
    </row>
    <row r="1400" spans="1:21" s="3" customFormat="1" customHeight="0">
      <c r="A1400" s="3" t="s">
        <v>2</v>
      </c>
      <c r="B1400" s="3" t="s">
        <v>133</v>
      </c>
    </row>
    <row r="1401" spans="1:21">
      <c r="A1401" t="s">
        <v>4</v>
      </c>
      <c r="B1401" s="4" t="s">
        <v>5</v>
      </c>
      <c r="C1401" s="4" t="s">
        <v>16</v>
      </c>
      <c r="D1401" s="4" t="s">
        <v>10</v>
      </c>
      <c r="E1401" s="4" t="s">
        <v>16</v>
      </c>
      <c r="F1401" s="4" t="s">
        <v>25</v>
      </c>
    </row>
    <row r="1402" spans="1:21">
      <c r="A1402" t="n">
        <v>12232</v>
      </c>
      <c r="B1402" s="10" t="n">
        <v>5</v>
      </c>
      <c r="C1402" s="7" t="n">
        <v>30</v>
      </c>
      <c r="D1402" s="7" t="n">
        <v>10224</v>
      </c>
      <c r="E1402" s="7" t="n">
        <v>1</v>
      </c>
      <c r="F1402" s="11" t="n">
        <f t="normal" ca="1">A1456</f>
        <v>0</v>
      </c>
    </row>
    <row r="1403" spans="1:21">
      <c r="A1403" t="s">
        <v>4</v>
      </c>
      <c r="B1403" s="4" t="s">
        <v>5</v>
      </c>
      <c r="C1403" s="4" t="s">
        <v>16</v>
      </c>
      <c r="D1403" s="4" t="s">
        <v>10</v>
      </c>
      <c r="E1403" s="4" t="s">
        <v>16</v>
      </c>
      <c r="F1403" s="4" t="s">
        <v>16</v>
      </c>
      <c r="G1403" s="4" t="s">
        <v>25</v>
      </c>
    </row>
    <row r="1404" spans="1:21">
      <c r="A1404" t="n">
        <v>12241</v>
      </c>
      <c r="B1404" s="10" t="n">
        <v>5</v>
      </c>
      <c r="C1404" s="7" t="n">
        <v>30</v>
      </c>
      <c r="D1404" s="7" t="n">
        <v>0</v>
      </c>
      <c r="E1404" s="7" t="n">
        <v>8</v>
      </c>
      <c r="F1404" s="7" t="n">
        <v>1</v>
      </c>
      <c r="G1404" s="11" t="n">
        <f t="normal" ca="1">A1442</f>
        <v>0</v>
      </c>
    </row>
    <row r="1405" spans="1:21">
      <c r="A1405" t="s">
        <v>4</v>
      </c>
      <c r="B1405" s="4" t="s">
        <v>5</v>
      </c>
      <c r="C1405" s="4" t="s">
        <v>10</v>
      </c>
      <c r="D1405" s="4" t="s">
        <v>16</v>
      </c>
      <c r="E1405" s="4" t="s">
        <v>16</v>
      </c>
      <c r="F1405" s="4" t="s">
        <v>6</v>
      </c>
    </row>
    <row r="1406" spans="1:21">
      <c r="A1406" t="n">
        <v>12251</v>
      </c>
      <c r="B1406" s="25" t="n">
        <v>20</v>
      </c>
      <c r="C1406" s="7" t="n">
        <v>65534</v>
      </c>
      <c r="D1406" s="7" t="n">
        <v>3</v>
      </c>
      <c r="E1406" s="7" t="n">
        <v>10</v>
      </c>
      <c r="F1406" s="7" t="s">
        <v>128</v>
      </c>
    </row>
    <row r="1407" spans="1:21">
      <c r="A1407" t="s">
        <v>4</v>
      </c>
      <c r="B1407" s="4" t="s">
        <v>5</v>
      </c>
      <c r="C1407" s="4" t="s">
        <v>10</v>
      </c>
    </row>
    <row r="1408" spans="1:21">
      <c r="A1408" t="n">
        <v>12272</v>
      </c>
      <c r="B1408" s="31" t="n">
        <v>16</v>
      </c>
      <c r="C1408" s="7" t="n">
        <v>0</v>
      </c>
    </row>
    <row r="1409" spans="1:7">
      <c r="A1409" t="s">
        <v>4</v>
      </c>
      <c r="B1409" s="4" t="s">
        <v>5</v>
      </c>
      <c r="C1409" s="4" t="s">
        <v>16</v>
      </c>
      <c r="D1409" s="4" t="s">
        <v>9</v>
      </c>
    </row>
    <row r="1410" spans="1:7">
      <c r="A1410" t="n">
        <v>12275</v>
      </c>
      <c r="B1410" s="17" t="n">
        <v>74</v>
      </c>
      <c r="C1410" s="7" t="n">
        <v>48</v>
      </c>
      <c r="D1410" s="7" t="n">
        <v>1088</v>
      </c>
    </row>
    <row r="1411" spans="1:7">
      <c r="A1411" t="s">
        <v>4</v>
      </c>
      <c r="B1411" s="4" t="s">
        <v>5</v>
      </c>
      <c r="C1411" s="4" t="s">
        <v>16</v>
      </c>
      <c r="D1411" s="4" t="s">
        <v>10</v>
      </c>
    </row>
    <row r="1412" spans="1:7">
      <c r="A1412" t="n">
        <v>12281</v>
      </c>
      <c r="B1412" s="26" t="n">
        <v>22</v>
      </c>
      <c r="C1412" s="7" t="n">
        <v>10</v>
      </c>
      <c r="D1412" s="7" t="n">
        <v>0</v>
      </c>
    </row>
    <row r="1413" spans="1:7">
      <c r="A1413" t="s">
        <v>4</v>
      </c>
      <c r="B1413" s="4" t="s">
        <v>5</v>
      </c>
      <c r="C1413" s="4" t="s">
        <v>16</v>
      </c>
      <c r="D1413" s="4" t="s">
        <v>10</v>
      </c>
      <c r="E1413" s="4" t="s">
        <v>6</v>
      </c>
    </row>
    <row r="1414" spans="1:7">
      <c r="A1414" t="n">
        <v>12285</v>
      </c>
      <c r="B1414" s="54" t="n">
        <v>51</v>
      </c>
      <c r="C1414" s="7" t="n">
        <v>4</v>
      </c>
      <c r="D1414" s="7" t="n">
        <v>65534</v>
      </c>
      <c r="E1414" s="7" t="s">
        <v>129</v>
      </c>
    </row>
    <row r="1415" spans="1:7">
      <c r="A1415" t="s">
        <v>4</v>
      </c>
      <c r="B1415" s="4" t="s">
        <v>5</v>
      </c>
      <c r="C1415" s="4" t="s">
        <v>10</v>
      </c>
    </row>
    <row r="1416" spans="1:7">
      <c r="A1416" t="n">
        <v>12298</v>
      </c>
      <c r="B1416" s="31" t="n">
        <v>16</v>
      </c>
      <c r="C1416" s="7" t="n">
        <v>0</v>
      </c>
    </row>
    <row r="1417" spans="1:7">
      <c r="A1417" t="s">
        <v>4</v>
      </c>
      <c r="B1417" s="4" t="s">
        <v>5</v>
      </c>
      <c r="C1417" s="4" t="s">
        <v>10</v>
      </c>
      <c r="D1417" s="4" t="s">
        <v>69</v>
      </c>
      <c r="E1417" s="4" t="s">
        <v>16</v>
      </c>
      <c r="F1417" s="4" t="s">
        <v>16</v>
      </c>
      <c r="G1417" s="4" t="s">
        <v>69</v>
      </c>
      <c r="H1417" s="4" t="s">
        <v>16</v>
      </c>
      <c r="I1417" s="4" t="s">
        <v>16</v>
      </c>
    </row>
    <row r="1418" spans="1:7">
      <c r="A1418" t="n">
        <v>12301</v>
      </c>
      <c r="B1418" s="55" t="n">
        <v>26</v>
      </c>
      <c r="C1418" s="7" t="n">
        <v>65534</v>
      </c>
      <c r="D1418" s="7" t="s">
        <v>134</v>
      </c>
      <c r="E1418" s="7" t="n">
        <v>2</v>
      </c>
      <c r="F1418" s="7" t="n">
        <v>3</v>
      </c>
      <c r="G1418" s="7" t="s">
        <v>135</v>
      </c>
      <c r="H1418" s="7" t="n">
        <v>2</v>
      </c>
      <c r="I1418" s="7" t="n">
        <v>0</v>
      </c>
    </row>
    <row r="1419" spans="1:7">
      <c r="A1419" t="s">
        <v>4</v>
      </c>
      <c r="B1419" s="4" t="s">
        <v>5</v>
      </c>
    </row>
    <row r="1420" spans="1:7">
      <c r="A1420" t="n">
        <v>12451</v>
      </c>
      <c r="B1420" s="29" t="n">
        <v>28</v>
      </c>
    </row>
    <row r="1421" spans="1:7">
      <c r="A1421" t="s">
        <v>4</v>
      </c>
      <c r="B1421" s="4" t="s">
        <v>5</v>
      </c>
      <c r="C1421" s="4" t="s">
        <v>16</v>
      </c>
      <c r="D1421" s="4" t="s">
        <v>10</v>
      </c>
      <c r="E1421" s="4" t="s">
        <v>6</v>
      </c>
    </row>
    <row r="1422" spans="1:7">
      <c r="A1422" t="n">
        <v>12452</v>
      </c>
      <c r="B1422" s="54" t="n">
        <v>51</v>
      </c>
      <c r="C1422" s="7" t="n">
        <v>4</v>
      </c>
      <c r="D1422" s="7" t="n">
        <v>30</v>
      </c>
      <c r="E1422" s="7" t="s">
        <v>136</v>
      </c>
    </row>
    <row r="1423" spans="1:7">
      <c r="A1423" t="s">
        <v>4</v>
      </c>
      <c r="B1423" s="4" t="s">
        <v>5</v>
      </c>
      <c r="C1423" s="4" t="s">
        <v>10</v>
      </c>
    </row>
    <row r="1424" spans="1:7">
      <c r="A1424" t="n">
        <v>12466</v>
      </c>
      <c r="B1424" s="31" t="n">
        <v>16</v>
      </c>
      <c r="C1424" s="7" t="n">
        <v>0</v>
      </c>
    </row>
    <row r="1425" spans="1:9">
      <c r="A1425" t="s">
        <v>4</v>
      </c>
      <c r="B1425" s="4" t="s">
        <v>5</v>
      </c>
      <c r="C1425" s="4" t="s">
        <v>10</v>
      </c>
      <c r="D1425" s="4" t="s">
        <v>69</v>
      </c>
      <c r="E1425" s="4" t="s">
        <v>16</v>
      </c>
      <c r="F1425" s="4" t="s">
        <v>16</v>
      </c>
      <c r="G1425" s="4" t="s">
        <v>69</v>
      </c>
      <c r="H1425" s="4" t="s">
        <v>16</v>
      </c>
      <c r="I1425" s="4" t="s">
        <v>16</v>
      </c>
    </row>
    <row r="1426" spans="1:9">
      <c r="A1426" t="n">
        <v>12469</v>
      </c>
      <c r="B1426" s="55" t="n">
        <v>26</v>
      </c>
      <c r="C1426" s="7" t="n">
        <v>30</v>
      </c>
      <c r="D1426" s="7" t="s">
        <v>137</v>
      </c>
      <c r="E1426" s="7" t="n">
        <v>2</v>
      </c>
      <c r="F1426" s="7" t="n">
        <v>3</v>
      </c>
      <c r="G1426" s="7" t="s">
        <v>138</v>
      </c>
      <c r="H1426" s="7" t="n">
        <v>2</v>
      </c>
      <c r="I1426" s="7" t="n">
        <v>0</v>
      </c>
    </row>
    <row r="1427" spans="1:9">
      <c r="A1427" t="s">
        <v>4</v>
      </c>
      <c r="B1427" s="4" t="s">
        <v>5</v>
      </c>
    </row>
    <row r="1428" spans="1:9">
      <c r="A1428" t="n">
        <v>12670</v>
      </c>
      <c r="B1428" s="29" t="n">
        <v>28</v>
      </c>
    </row>
    <row r="1429" spans="1:9">
      <c r="A1429" t="s">
        <v>4</v>
      </c>
      <c r="B1429" s="4" t="s">
        <v>5</v>
      </c>
      <c r="C1429" s="4" t="s">
        <v>16</v>
      </c>
      <c r="D1429" s="4" t="s">
        <v>10</v>
      </c>
      <c r="E1429" s="4" t="s">
        <v>6</v>
      </c>
    </row>
    <row r="1430" spans="1:9">
      <c r="A1430" t="n">
        <v>12671</v>
      </c>
      <c r="B1430" s="54" t="n">
        <v>51</v>
      </c>
      <c r="C1430" s="7" t="n">
        <v>4</v>
      </c>
      <c r="D1430" s="7" t="n">
        <v>65534</v>
      </c>
      <c r="E1430" s="7" t="s">
        <v>129</v>
      </c>
    </row>
    <row r="1431" spans="1:9">
      <c r="A1431" t="s">
        <v>4</v>
      </c>
      <c r="B1431" s="4" t="s">
        <v>5</v>
      </c>
      <c r="C1431" s="4" t="s">
        <v>10</v>
      </c>
    </row>
    <row r="1432" spans="1:9">
      <c r="A1432" t="n">
        <v>12684</v>
      </c>
      <c r="B1432" s="31" t="n">
        <v>16</v>
      </c>
      <c r="C1432" s="7" t="n">
        <v>0</v>
      </c>
    </row>
    <row r="1433" spans="1:9">
      <c r="A1433" t="s">
        <v>4</v>
      </c>
      <c r="B1433" s="4" t="s">
        <v>5</v>
      </c>
      <c r="C1433" s="4" t="s">
        <v>10</v>
      </c>
      <c r="D1433" s="4" t="s">
        <v>69</v>
      </c>
      <c r="E1433" s="4" t="s">
        <v>16</v>
      </c>
      <c r="F1433" s="4" t="s">
        <v>16</v>
      </c>
    </row>
    <row r="1434" spans="1:9">
      <c r="A1434" t="n">
        <v>12687</v>
      </c>
      <c r="B1434" s="55" t="n">
        <v>26</v>
      </c>
      <c r="C1434" s="7" t="n">
        <v>65534</v>
      </c>
      <c r="D1434" s="7" t="s">
        <v>139</v>
      </c>
      <c r="E1434" s="7" t="n">
        <v>2</v>
      </c>
      <c r="F1434" s="7" t="n">
        <v>0</v>
      </c>
    </row>
    <row r="1435" spans="1:9">
      <c r="A1435" t="s">
        <v>4</v>
      </c>
      <c r="B1435" s="4" t="s">
        <v>5</v>
      </c>
    </row>
    <row r="1436" spans="1:9">
      <c r="A1436" t="n">
        <v>12730</v>
      </c>
      <c r="B1436" s="29" t="n">
        <v>28</v>
      </c>
    </row>
    <row r="1437" spans="1:9">
      <c r="A1437" t="s">
        <v>4</v>
      </c>
      <c r="B1437" s="4" t="s">
        <v>5</v>
      </c>
      <c r="C1437" s="4" t="s">
        <v>10</v>
      </c>
    </row>
    <row r="1438" spans="1:9">
      <c r="A1438" t="n">
        <v>12731</v>
      </c>
      <c r="B1438" s="12" t="n">
        <v>12</v>
      </c>
      <c r="C1438" s="7" t="n">
        <v>0</v>
      </c>
    </row>
    <row r="1439" spans="1:9">
      <c r="A1439" t="s">
        <v>4</v>
      </c>
      <c r="B1439" s="4" t="s">
        <v>5</v>
      </c>
      <c r="C1439" s="4" t="s">
        <v>25</v>
      </c>
    </row>
    <row r="1440" spans="1:9">
      <c r="A1440" t="n">
        <v>12734</v>
      </c>
      <c r="B1440" s="13" t="n">
        <v>3</v>
      </c>
      <c r="C1440" s="11" t="n">
        <f t="normal" ca="1">A1456</f>
        <v>0</v>
      </c>
    </row>
    <row r="1441" spans="1:9">
      <c r="A1441" t="s">
        <v>4</v>
      </c>
      <c r="B1441" s="4" t="s">
        <v>5</v>
      </c>
      <c r="C1441" s="4" t="s">
        <v>10</v>
      </c>
      <c r="D1441" s="4" t="s">
        <v>16</v>
      </c>
      <c r="E1441" s="4" t="s">
        <v>16</v>
      </c>
      <c r="F1441" s="4" t="s">
        <v>6</v>
      </c>
    </row>
    <row r="1442" spans="1:9">
      <c r="A1442" t="n">
        <v>12739</v>
      </c>
      <c r="B1442" s="25" t="n">
        <v>20</v>
      </c>
      <c r="C1442" s="7" t="n">
        <v>65534</v>
      </c>
      <c r="D1442" s="7" t="n">
        <v>3</v>
      </c>
      <c r="E1442" s="7" t="n">
        <v>10</v>
      </c>
      <c r="F1442" s="7" t="s">
        <v>128</v>
      </c>
    </row>
    <row r="1443" spans="1:9">
      <c r="A1443" t="s">
        <v>4</v>
      </c>
      <c r="B1443" s="4" t="s">
        <v>5</v>
      </c>
      <c r="C1443" s="4" t="s">
        <v>10</v>
      </c>
    </row>
    <row r="1444" spans="1:9">
      <c r="A1444" t="n">
        <v>12760</v>
      </c>
      <c r="B1444" s="31" t="n">
        <v>16</v>
      </c>
      <c r="C1444" s="7" t="n">
        <v>0</v>
      </c>
    </row>
    <row r="1445" spans="1:9">
      <c r="A1445" t="s">
        <v>4</v>
      </c>
      <c r="B1445" s="4" t="s">
        <v>5</v>
      </c>
      <c r="C1445" s="4" t="s">
        <v>16</v>
      </c>
      <c r="D1445" s="4" t="s">
        <v>10</v>
      </c>
    </row>
    <row r="1446" spans="1:9">
      <c r="A1446" t="n">
        <v>12763</v>
      </c>
      <c r="B1446" s="26" t="n">
        <v>22</v>
      </c>
      <c r="C1446" s="7" t="n">
        <v>10</v>
      </c>
      <c r="D1446" s="7" t="n">
        <v>0</v>
      </c>
    </row>
    <row r="1447" spans="1:9">
      <c r="A1447" t="s">
        <v>4</v>
      </c>
      <c r="B1447" s="4" t="s">
        <v>5</v>
      </c>
      <c r="C1447" s="4" t="s">
        <v>16</v>
      </c>
      <c r="D1447" s="4" t="s">
        <v>10</v>
      </c>
      <c r="E1447" s="4" t="s">
        <v>6</v>
      </c>
    </row>
    <row r="1448" spans="1:9">
      <c r="A1448" t="n">
        <v>12767</v>
      </c>
      <c r="B1448" s="54" t="n">
        <v>51</v>
      </c>
      <c r="C1448" s="7" t="n">
        <v>4</v>
      </c>
      <c r="D1448" s="7" t="n">
        <v>65534</v>
      </c>
      <c r="E1448" s="7" t="s">
        <v>129</v>
      </c>
    </row>
    <row r="1449" spans="1:9">
      <c r="A1449" t="s">
        <v>4</v>
      </c>
      <c r="B1449" s="4" t="s">
        <v>5</v>
      </c>
      <c r="C1449" s="4" t="s">
        <v>10</v>
      </c>
    </row>
    <row r="1450" spans="1:9">
      <c r="A1450" t="n">
        <v>12780</v>
      </c>
      <c r="B1450" s="31" t="n">
        <v>16</v>
      </c>
      <c r="C1450" s="7" t="n">
        <v>0</v>
      </c>
    </row>
    <row r="1451" spans="1:9">
      <c r="A1451" t="s">
        <v>4</v>
      </c>
      <c r="B1451" s="4" t="s">
        <v>5</v>
      </c>
      <c r="C1451" s="4" t="s">
        <v>10</v>
      </c>
      <c r="D1451" s="4" t="s">
        <v>69</v>
      </c>
      <c r="E1451" s="4" t="s">
        <v>16</v>
      </c>
      <c r="F1451" s="4" t="s">
        <v>16</v>
      </c>
    </row>
    <row r="1452" spans="1:9">
      <c r="A1452" t="n">
        <v>12783</v>
      </c>
      <c r="B1452" s="55" t="n">
        <v>26</v>
      </c>
      <c r="C1452" s="7" t="n">
        <v>65534</v>
      </c>
      <c r="D1452" s="7" t="s">
        <v>140</v>
      </c>
      <c r="E1452" s="7" t="n">
        <v>2</v>
      </c>
      <c r="F1452" s="7" t="n">
        <v>0</v>
      </c>
    </row>
    <row r="1453" spans="1:9">
      <c r="A1453" t="s">
        <v>4</v>
      </c>
      <c r="B1453" s="4" t="s">
        <v>5</v>
      </c>
    </row>
    <row r="1454" spans="1:9">
      <c r="A1454" t="n">
        <v>12847</v>
      </c>
      <c r="B1454" s="29" t="n">
        <v>28</v>
      </c>
    </row>
    <row r="1455" spans="1:9">
      <c r="A1455" t="s">
        <v>4</v>
      </c>
      <c r="B1455" s="4" t="s">
        <v>5</v>
      </c>
      <c r="C1455" s="4" t="s">
        <v>16</v>
      </c>
    </row>
    <row r="1456" spans="1:9">
      <c r="A1456" t="n">
        <v>12848</v>
      </c>
      <c r="B1456" s="32" t="n">
        <v>23</v>
      </c>
      <c r="C1456" s="7" t="n">
        <v>10</v>
      </c>
    </row>
    <row r="1457" spans="1:6">
      <c r="A1457" t="s">
        <v>4</v>
      </c>
      <c r="B1457" s="4" t="s">
        <v>5</v>
      </c>
      <c r="C1457" s="4" t="s">
        <v>16</v>
      </c>
      <c r="D1457" s="4" t="s">
        <v>6</v>
      </c>
    </row>
    <row r="1458" spans="1:6">
      <c r="A1458" t="n">
        <v>12850</v>
      </c>
      <c r="B1458" s="8" t="n">
        <v>2</v>
      </c>
      <c r="C1458" s="7" t="n">
        <v>10</v>
      </c>
      <c r="D1458" s="7" t="s">
        <v>71</v>
      </c>
    </row>
    <row r="1459" spans="1:6">
      <c r="A1459" t="s">
        <v>4</v>
      </c>
      <c r="B1459" s="4" t="s">
        <v>5</v>
      </c>
      <c r="C1459" s="4" t="s">
        <v>16</v>
      </c>
    </row>
    <row r="1460" spans="1:6">
      <c r="A1460" t="n">
        <v>12873</v>
      </c>
      <c r="B1460" s="17" t="n">
        <v>74</v>
      </c>
      <c r="C1460" s="7" t="n">
        <v>46</v>
      </c>
    </row>
    <row r="1461" spans="1:6">
      <c r="A1461" t="s">
        <v>4</v>
      </c>
      <c r="B1461" s="4" t="s">
        <v>5</v>
      </c>
      <c r="C1461" s="4" t="s">
        <v>16</v>
      </c>
    </row>
    <row r="1462" spans="1:6">
      <c r="A1462" t="n">
        <v>12875</v>
      </c>
      <c r="B1462" s="17" t="n">
        <v>74</v>
      </c>
      <c r="C1462" s="7" t="n">
        <v>54</v>
      </c>
    </row>
    <row r="1463" spans="1:6">
      <c r="A1463" t="s">
        <v>4</v>
      </c>
      <c r="B1463" s="4" t="s">
        <v>5</v>
      </c>
    </row>
    <row r="1464" spans="1:6">
      <c r="A1464" t="n">
        <v>12877</v>
      </c>
      <c r="B1464" s="5" t="n">
        <v>1</v>
      </c>
    </row>
    <row r="1465" spans="1:6" s="3" customFormat="1" customHeight="0">
      <c r="A1465" s="3" t="s">
        <v>2</v>
      </c>
      <c r="B1465" s="3" t="s">
        <v>141</v>
      </c>
    </row>
    <row r="1466" spans="1:6">
      <c r="A1466" t="s">
        <v>4</v>
      </c>
      <c r="B1466" s="4" t="s">
        <v>5</v>
      </c>
      <c r="C1466" s="4" t="s">
        <v>16</v>
      </c>
      <c r="D1466" s="4" t="s">
        <v>10</v>
      </c>
      <c r="E1466" s="4" t="s">
        <v>16</v>
      </c>
      <c r="F1466" s="4" t="s">
        <v>16</v>
      </c>
      <c r="G1466" s="4" t="s">
        <v>16</v>
      </c>
      <c r="H1466" s="4" t="s">
        <v>10</v>
      </c>
      <c r="I1466" s="4" t="s">
        <v>25</v>
      </c>
      <c r="J1466" s="4" t="s">
        <v>25</v>
      </c>
    </row>
    <row r="1467" spans="1:6">
      <c r="A1467" t="n">
        <v>12880</v>
      </c>
      <c r="B1467" s="42" t="n">
        <v>6</v>
      </c>
      <c r="C1467" s="7" t="n">
        <v>33</v>
      </c>
      <c r="D1467" s="7" t="n">
        <v>65534</v>
      </c>
      <c r="E1467" s="7" t="n">
        <v>9</v>
      </c>
      <c r="F1467" s="7" t="n">
        <v>1</v>
      </c>
      <c r="G1467" s="7" t="n">
        <v>1</v>
      </c>
      <c r="H1467" s="7" t="n">
        <v>17</v>
      </c>
      <c r="I1467" s="11" t="n">
        <f t="normal" ca="1">A1469</f>
        <v>0</v>
      </c>
      <c r="J1467" s="11" t="n">
        <f t="normal" ca="1">A1483</f>
        <v>0</v>
      </c>
    </row>
    <row r="1468" spans="1:6">
      <c r="A1468" t="s">
        <v>4</v>
      </c>
      <c r="B1468" s="4" t="s">
        <v>5</v>
      </c>
      <c r="C1468" s="4" t="s">
        <v>10</v>
      </c>
      <c r="D1468" s="4" t="s">
        <v>30</v>
      </c>
      <c r="E1468" s="4" t="s">
        <v>30</v>
      </c>
      <c r="F1468" s="4" t="s">
        <v>30</v>
      </c>
      <c r="G1468" s="4" t="s">
        <v>30</v>
      </c>
    </row>
    <row r="1469" spans="1:6">
      <c r="A1469" t="n">
        <v>12897</v>
      </c>
      <c r="B1469" s="43" t="n">
        <v>46</v>
      </c>
      <c r="C1469" s="7" t="n">
        <v>65534</v>
      </c>
      <c r="D1469" s="7" t="n">
        <v>-3.63000011444092</v>
      </c>
      <c r="E1469" s="7" t="n">
        <v>-0.25</v>
      </c>
      <c r="F1469" s="7" t="n">
        <v>-1.96000003814697</v>
      </c>
      <c r="G1469" s="7" t="n">
        <v>281.399993896484</v>
      </c>
    </row>
    <row r="1470" spans="1:6">
      <c r="A1470" t="s">
        <v>4</v>
      </c>
      <c r="B1470" s="4" t="s">
        <v>5</v>
      </c>
      <c r="C1470" s="4" t="s">
        <v>16</v>
      </c>
      <c r="D1470" s="4" t="s">
        <v>10</v>
      </c>
      <c r="E1470" s="4" t="s">
        <v>16</v>
      </c>
      <c r="F1470" s="4" t="s">
        <v>6</v>
      </c>
      <c r="G1470" s="4" t="s">
        <v>6</v>
      </c>
      <c r="H1470" s="4" t="s">
        <v>6</v>
      </c>
      <c r="I1470" s="4" t="s">
        <v>6</v>
      </c>
      <c r="J1470" s="4" t="s">
        <v>6</v>
      </c>
      <c r="K1470" s="4" t="s">
        <v>6</v>
      </c>
      <c r="L1470" s="4" t="s">
        <v>6</v>
      </c>
      <c r="M1470" s="4" t="s">
        <v>6</v>
      </c>
      <c r="N1470" s="4" t="s">
        <v>6</v>
      </c>
      <c r="O1470" s="4" t="s">
        <v>6</v>
      </c>
      <c r="P1470" s="4" t="s">
        <v>6</v>
      </c>
      <c r="Q1470" s="4" t="s">
        <v>6</v>
      </c>
      <c r="R1470" s="4" t="s">
        <v>6</v>
      </c>
      <c r="S1470" s="4" t="s">
        <v>6</v>
      </c>
      <c r="T1470" s="4" t="s">
        <v>6</v>
      </c>
      <c r="U1470" s="4" t="s">
        <v>6</v>
      </c>
    </row>
    <row r="1471" spans="1:6">
      <c r="A1471" t="n">
        <v>12916</v>
      </c>
      <c r="B1471" s="44" t="n">
        <v>36</v>
      </c>
      <c r="C1471" s="7" t="n">
        <v>8</v>
      </c>
      <c r="D1471" s="7" t="n">
        <v>65534</v>
      </c>
      <c r="E1471" s="7" t="n">
        <v>0</v>
      </c>
      <c r="F1471" s="7" t="s">
        <v>100</v>
      </c>
      <c r="G1471" s="7" t="s">
        <v>15</v>
      </c>
      <c r="H1471" s="7" t="s">
        <v>15</v>
      </c>
      <c r="I1471" s="7" t="s">
        <v>15</v>
      </c>
      <c r="J1471" s="7" t="s">
        <v>15</v>
      </c>
      <c r="K1471" s="7" t="s">
        <v>15</v>
      </c>
      <c r="L1471" s="7" t="s">
        <v>15</v>
      </c>
      <c r="M1471" s="7" t="s">
        <v>15</v>
      </c>
      <c r="N1471" s="7" t="s">
        <v>15</v>
      </c>
      <c r="O1471" s="7" t="s">
        <v>15</v>
      </c>
      <c r="P1471" s="7" t="s">
        <v>15</v>
      </c>
      <c r="Q1471" s="7" t="s">
        <v>15</v>
      </c>
      <c r="R1471" s="7" t="s">
        <v>15</v>
      </c>
      <c r="S1471" s="7" t="s">
        <v>15</v>
      </c>
      <c r="T1471" s="7" t="s">
        <v>15</v>
      </c>
      <c r="U1471" s="7" t="s">
        <v>15</v>
      </c>
    </row>
    <row r="1472" spans="1:6">
      <c r="A1472" t="s">
        <v>4</v>
      </c>
      <c r="B1472" s="4" t="s">
        <v>5</v>
      </c>
      <c r="C1472" s="4" t="s">
        <v>10</v>
      </c>
      <c r="D1472" s="4" t="s">
        <v>16</v>
      </c>
      <c r="E1472" s="4" t="s">
        <v>6</v>
      </c>
      <c r="F1472" s="4" t="s">
        <v>30</v>
      </c>
      <c r="G1472" s="4" t="s">
        <v>30</v>
      </c>
      <c r="H1472" s="4" t="s">
        <v>30</v>
      </c>
    </row>
    <row r="1473" spans="1:21">
      <c r="A1473" t="n">
        <v>12952</v>
      </c>
      <c r="B1473" s="45" t="n">
        <v>48</v>
      </c>
      <c r="C1473" s="7" t="n">
        <v>65534</v>
      </c>
      <c r="D1473" s="7" t="n">
        <v>0</v>
      </c>
      <c r="E1473" s="7" t="s">
        <v>100</v>
      </c>
      <c r="F1473" s="7" t="n">
        <v>0</v>
      </c>
      <c r="G1473" s="7" t="n">
        <v>1</v>
      </c>
      <c r="H1473" s="7" t="n">
        <v>0</v>
      </c>
    </row>
    <row r="1474" spans="1:21">
      <c r="A1474" t="s">
        <v>4</v>
      </c>
      <c r="B1474" s="4" t="s">
        <v>5</v>
      </c>
      <c r="C1474" s="4" t="s">
        <v>10</v>
      </c>
      <c r="D1474" s="4" t="s">
        <v>9</v>
      </c>
    </row>
    <row r="1475" spans="1:21">
      <c r="A1475" t="n">
        <v>12984</v>
      </c>
      <c r="B1475" s="46" t="n">
        <v>43</v>
      </c>
      <c r="C1475" s="7" t="n">
        <v>65534</v>
      </c>
      <c r="D1475" s="7" t="n">
        <v>64</v>
      </c>
    </row>
    <row r="1476" spans="1:21">
      <c r="A1476" t="s">
        <v>4</v>
      </c>
      <c r="B1476" s="4" t="s">
        <v>5</v>
      </c>
      <c r="C1476" s="4" t="s">
        <v>16</v>
      </c>
      <c r="D1476" s="4" t="s">
        <v>10</v>
      </c>
      <c r="E1476" s="4" t="s">
        <v>9</v>
      </c>
    </row>
    <row r="1477" spans="1:21">
      <c r="A1477" t="n">
        <v>12991</v>
      </c>
      <c r="B1477" s="17" t="n">
        <v>74</v>
      </c>
      <c r="C1477" s="7" t="n">
        <v>33</v>
      </c>
      <c r="D1477" s="7" t="n">
        <v>65534</v>
      </c>
      <c r="E1477" s="7" t="n">
        <v>1112014848</v>
      </c>
    </row>
    <row r="1478" spans="1:21">
      <c r="A1478" t="s">
        <v>4</v>
      </c>
      <c r="B1478" s="4" t="s">
        <v>5</v>
      </c>
      <c r="C1478" s="4" t="s">
        <v>16</v>
      </c>
      <c r="D1478" s="4" t="s">
        <v>6</v>
      </c>
    </row>
    <row r="1479" spans="1:21">
      <c r="A1479" t="n">
        <v>12999</v>
      </c>
      <c r="B1479" s="8" t="n">
        <v>2</v>
      </c>
      <c r="C1479" s="7" t="n">
        <v>11</v>
      </c>
      <c r="D1479" s="7" t="s">
        <v>92</v>
      </c>
    </row>
    <row r="1480" spans="1:21">
      <c r="A1480" t="s">
        <v>4</v>
      </c>
      <c r="B1480" s="4" t="s">
        <v>5</v>
      </c>
      <c r="C1480" s="4" t="s">
        <v>25</v>
      </c>
    </row>
    <row r="1481" spans="1:21">
      <c r="A1481" t="n">
        <v>13016</v>
      </c>
      <c r="B1481" s="13" t="n">
        <v>3</v>
      </c>
      <c r="C1481" s="11" t="n">
        <f t="normal" ca="1">A1483</f>
        <v>0</v>
      </c>
    </row>
    <row r="1482" spans="1:21">
      <c r="A1482" t="s">
        <v>4</v>
      </c>
      <c r="B1482" s="4" t="s">
        <v>5</v>
      </c>
    </row>
    <row r="1483" spans="1:21">
      <c r="A1483" t="n">
        <v>13021</v>
      </c>
      <c r="B1483" s="5" t="n">
        <v>1</v>
      </c>
    </row>
    <row r="1484" spans="1:21" s="3" customFormat="1" customHeight="0">
      <c r="A1484" s="3" t="s">
        <v>2</v>
      </c>
      <c r="B1484" s="3" t="s">
        <v>142</v>
      </c>
    </row>
    <row r="1485" spans="1:21">
      <c r="A1485" t="s">
        <v>4</v>
      </c>
      <c r="B1485" s="4" t="s">
        <v>5</v>
      </c>
      <c r="C1485" s="4" t="s">
        <v>16</v>
      </c>
      <c r="D1485" s="4" t="s">
        <v>10</v>
      </c>
      <c r="E1485" s="4" t="s">
        <v>16</v>
      </c>
      <c r="F1485" s="4" t="s">
        <v>25</v>
      </c>
    </row>
    <row r="1486" spans="1:21">
      <c r="A1486" t="n">
        <v>13024</v>
      </c>
      <c r="B1486" s="10" t="n">
        <v>5</v>
      </c>
      <c r="C1486" s="7" t="n">
        <v>30</v>
      </c>
      <c r="D1486" s="7" t="n">
        <v>10224</v>
      </c>
      <c r="E1486" s="7" t="n">
        <v>1</v>
      </c>
      <c r="F1486" s="11" t="n">
        <f t="normal" ca="1">A1506</f>
        <v>0</v>
      </c>
    </row>
    <row r="1487" spans="1:21">
      <c r="A1487" t="s">
        <v>4</v>
      </c>
      <c r="B1487" s="4" t="s">
        <v>5</v>
      </c>
      <c r="C1487" s="4" t="s">
        <v>10</v>
      </c>
      <c r="D1487" s="4" t="s">
        <v>16</v>
      </c>
      <c r="E1487" s="4" t="s">
        <v>16</v>
      </c>
      <c r="F1487" s="4" t="s">
        <v>6</v>
      </c>
    </row>
    <row r="1488" spans="1:21">
      <c r="A1488" t="n">
        <v>13033</v>
      </c>
      <c r="B1488" s="25" t="n">
        <v>20</v>
      </c>
      <c r="C1488" s="7" t="n">
        <v>65534</v>
      </c>
      <c r="D1488" s="7" t="n">
        <v>3</v>
      </c>
      <c r="E1488" s="7" t="n">
        <v>10</v>
      </c>
      <c r="F1488" s="7" t="s">
        <v>128</v>
      </c>
    </row>
    <row r="1489" spans="1:8">
      <c r="A1489" t="s">
        <v>4</v>
      </c>
      <c r="B1489" s="4" t="s">
        <v>5</v>
      </c>
      <c r="C1489" s="4" t="s">
        <v>10</v>
      </c>
    </row>
    <row r="1490" spans="1:8">
      <c r="A1490" t="n">
        <v>13054</v>
      </c>
      <c r="B1490" s="31" t="n">
        <v>16</v>
      </c>
      <c r="C1490" s="7" t="n">
        <v>0</v>
      </c>
    </row>
    <row r="1491" spans="1:8">
      <c r="A1491" t="s">
        <v>4</v>
      </c>
      <c r="B1491" s="4" t="s">
        <v>5</v>
      </c>
      <c r="C1491" s="4" t="s">
        <v>16</v>
      </c>
      <c r="D1491" s="4" t="s">
        <v>10</v>
      </c>
    </row>
    <row r="1492" spans="1:8">
      <c r="A1492" t="n">
        <v>13057</v>
      </c>
      <c r="B1492" s="26" t="n">
        <v>22</v>
      </c>
      <c r="C1492" s="7" t="n">
        <v>10</v>
      </c>
      <c r="D1492" s="7" t="n">
        <v>0</v>
      </c>
    </row>
    <row r="1493" spans="1:8">
      <c r="A1493" t="s">
        <v>4</v>
      </c>
      <c r="B1493" s="4" t="s">
        <v>5</v>
      </c>
      <c r="C1493" s="4" t="s">
        <v>10</v>
      </c>
      <c r="D1493" s="4" t="s">
        <v>16</v>
      </c>
      <c r="E1493" s="4" t="s">
        <v>6</v>
      </c>
      <c r="F1493" s="4" t="s">
        <v>30</v>
      </c>
      <c r="G1493" s="4" t="s">
        <v>30</v>
      </c>
      <c r="H1493" s="4" t="s">
        <v>30</v>
      </c>
    </row>
    <row r="1494" spans="1:8">
      <c r="A1494" t="n">
        <v>13061</v>
      </c>
      <c r="B1494" s="45" t="n">
        <v>48</v>
      </c>
      <c r="C1494" s="7" t="n">
        <v>65534</v>
      </c>
      <c r="D1494" s="7" t="n">
        <v>0</v>
      </c>
      <c r="E1494" s="7" t="s">
        <v>143</v>
      </c>
      <c r="F1494" s="7" t="n">
        <v>0.5</v>
      </c>
      <c r="G1494" s="7" t="n">
        <v>1</v>
      </c>
      <c r="H1494" s="7" t="n">
        <v>0</v>
      </c>
    </row>
    <row r="1495" spans="1:8">
      <c r="A1495" t="s">
        <v>4</v>
      </c>
      <c r="B1495" s="4" t="s">
        <v>5</v>
      </c>
      <c r="C1495" s="4" t="s">
        <v>16</v>
      </c>
      <c r="D1495" s="4" t="s">
        <v>10</v>
      </c>
      <c r="E1495" s="4" t="s">
        <v>6</v>
      </c>
    </row>
    <row r="1496" spans="1:8">
      <c r="A1496" t="n">
        <v>13085</v>
      </c>
      <c r="B1496" s="54" t="n">
        <v>51</v>
      </c>
      <c r="C1496" s="7" t="n">
        <v>4</v>
      </c>
      <c r="D1496" s="7" t="n">
        <v>65534</v>
      </c>
      <c r="E1496" s="7" t="s">
        <v>129</v>
      </c>
    </row>
    <row r="1497" spans="1:8">
      <c r="A1497" t="s">
        <v>4</v>
      </c>
      <c r="B1497" s="4" t="s">
        <v>5</v>
      </c>
      <c r="C1497" s="4" t="s">
        <v>10</v>
      </c>
    </row>
    <row r="1498" spans="1:8">
      <c r="A1498" t="n">
        <v>13098</v>
      </c>
      <c r="B1498" s="31" t="n">
        <v>16</v>
      </c>
      <c r="C1498" s="7" t="n">
        <v>0</v>
      </c>
    </row>
    <row r="1499" spans="1:8">
      <c r="A1499" t="s">
        <v>4</v>
      </c>
      <c r="B1499" s="4" t="s">
        <v>5</v>
      </c>
      <c r="C1499" s="4" t="s">
        <v>10</v>
      </c>
      <c r="D1499" s="4" t="s">
        <v>69</v>
      </c>
      <c r="E1499" s="4" t="s">
        <v>16</v>
      </c>
      <c r="F1499" s="4" t="s">
        <v>16</v>
      </c>
      <c r="G1499" s="4" t="s">
        <v>69</v>
      </c>
      <c r="H1499" s="4" t="s">
        <v>16</v>
      </c>
      <c r="I1499" s="4" t="s">
        <v>16</v>
      </c>
    </row>
    <row r="1500" spans="1:8">
      <c r="A1500" t="n">
        <v>13101</v>
      </c>
      <c r="B1500" s="55" t="n">
        <v>26</v>
      </c>
      <c r="C1500" s="7" t="n">
        <v>65534</v>
      </c>
      <c r="D1500" s="7" t="s">
        <v>144</v>
      </c>
      <c r="E1500" s="7" t="n">
        <v>2</v>
      </c>
      <c r="F1500" s="7" t="n">
        <v>3</v>
      </c>
      <c r="G1500" s="7" t="s">
        <v>145</v>
      </c>
      <c r="H1500" s="7" t="n">
        <v>2</v>
      </c>
      <c r="I1500" s="7" t="n">
        <v>0</v>
      </c>
    </row>
    <row r="1501" spans="1:8">
      <c r="A1501" t="s">
        <v>4</v>
      </c>
      <c r="B1501" s="4" t="s">
        <v>5</v>
      </c>
    </row>
    <row r="1502" spans="1:8">
      <c r="A1502" t="n">
        <v>13255</v>
      </c>
      <c r="B1502" s="29" t="n">
        <v>28</v>
      </c>
    </row>
    <row r="1503" spans="1:8">
      <c r="A1503" t="s">
        <v>4</v>
      </c>
      <c r="B1503" s="4" t="s">
        <v>5</v>
      </c>
      <c r="C1503" s="4" t="s">
        <v>10</v>
      </c>
      <c r="D1503" s="4" t="s">
        <v>16</v>
      </c>
      <c r="E1503" s="4" t="s">
        <v>6</v>
      </c>
      <c r="F1503" s="4" t="s">
        <v>30</v>
      </c>
      <c r="G1503" s="4" t="s">
        <v>30</v>
      </c>
      <c r="H1503" s="4" t="s">
        <v>30</v>
      </c>
    </row>
    <row r="1504" spans="1:8">
      <c r="A1504" t="n">
        <v>13256</v>
      </c>
      <c r="B1504" s="45" t="n">
        <v>48</v>
      </c>
      <c r="C1504" s="7" t="n">
        <v>65534</v>
      </c>
      <c r="D1504" s="7" t="n">
        <v>0</v>
      </c>
      <c r="E1504" s="7" t="s">
        <v>100</v>
      </c>
      <c r="F1504" s="7" t="n">
        <v>-1</v>
      </c>
      <c r="G1504" s="7" t="n">
        <v>1</v>
      </c>
      <c r="H1504" s="7" t="n">
        <v>0</v>
      </c>
    </row>
    <row r="1505" spans="1:9">
      <c r="A1505" t="s">
        <v>4</v>
      </c>
      <c r="B1505" s="4" t="s">
        <v>5</v>
      </c>
      <c r="C1505" s="4" t="s">
        <v>16</v>
      </c>
    </row>
    <row r="1506" spans="1:9">
      <c r="A1506" t="n">
        <v>13288</v>
      </c>
      <c r="B1506" s="32" t="n">
        <v>23</v>
      </c>
      <c r="C1506" s="7" t="n">
        <v>10</v>
      </c>
    </row>
    <row r="1507" spans="1:9">
      <c r="A1507" t="s">
        <v>4</v>
      </c>
      <c r="B1507" s="4" t="s">
        <v>5</v>
      </c>
      <c r="C1507" s="4" t="s">
        <v>16</v>
      </c>
      <c r="D1507" s="4" t="s">
        <v>6</v>
      </c>
    </row>
    <row r="1508" spans="1:9">
      <c r="A1508" t="n">
        <v>13290</v>
      </c>
      <c r="B1508" s="8" t="n">
        <v>2</v>
      </c>
      <c r="C1508" s="7" t="n">
        <v>10</v>
      </c>
      <c r="D1508" s="7" t="s">
        <v>71</v>
      </c>
    </row>
    <row r="1509" spans="1:9">
      <c r="A1509" t="s">
        <v>4</v>
      </c>
      <c r="B1509" s="4" t="s">
        <v>5</v>
      </c>
      <c r="C1509" s="4" t="s">
        <v>16</v>
      </c>
    </row>
    <row r="1510" spans="1:9">
      <c r="A1510" t="n">
        <v>13313</v>
      </c>
      <c r="B1510" s="17" t="n">
        <v>74</v>
      </c>
      <c r="C1510" s="7" t="n">
        <v>46</v>
      </c>
    </row>
    <row r="1511" spans="1:9">
      <c r="A1511" t="s">
        <v>4</v>
      </c>
      <c r="B1511" s="4" t="s">
        <v>5</v>
      </c>
      <c r="C1511" s="4" t="s">
        <v>16</v>
      </c>
    </row>
    <row r="1512" spans="1:9">
      <c r="A1512" t="n">
        <v>13315</v>
      </c>
      <c r="B1512" s="17" t="n">
        <v>74</v>
      </c>
      <c r="C1512" s="7" t="n">
        <v>54</v>
      </c>
    </row>
    <row r="1513" spans="1:9">
      <c r="A1513" t="s">
        <v>4</v>
      </c>
      <c r="B1513" s="4" t="s">
        <v>5</v>
      </c>
    </row>
    <row r="1514" spans="1:9">
      <c r="A1514" t="n">
        <v>13317</v>
      </c>
      <c r="B1514" s="5" t="n">
        <v>1</v>
      </c>
    </row>
    <row r="1515" spans="1:9" s="3" customFormat="1" customHeight="0">
      <c r="A1515" s="3" t="s">
        <v>2</v>
      </c>
      <c r="B1515" s="3" t="s">
        <v>146</v>
      </c>
    </row>
    <row r="1516" spans="1:9">
      <c r="A1516" t="s">
        <v>4</v>
      </c>
      <c r="B1516" s="4" t="s">
        <v>5</v>
      </c>
      <c r="C1516" s="4" t="s">
        <v>10</v>
      </c>
      <c r="D1516" s="4" t="s">
        <v>16</v>
      </c>
      <c r="E1516" s="4" t="s">
        <v>16</v>
      </c>
      <c r="F1516" s="4" t="s">
        <v>6</v>
      </c>
    </row>
    <row r="1517" spans="1:9">
      <c r="A1517" t="n">
        <v>13320</v>
      </c>
      <c r="B1517" s="25" t="n">
        <v>20</v>
      </c>
      <c r="C1517" s="7" t="n">
        <v>117</v>
      </c>
      <c r="D1517" s="7" t="n">
        <v>3</v>
      </c>
      <c r="E1517" s="7" t="n">
        <v>10</v>
      </c>
      <c r="F1517" s="7" t="s">
        <v>128</v>
      </c>
    </row>
    <row r="1518" spans="1:9">
      <c r="A1518" t="s">
        <v>4</v>
      </c>
      <c r="B1518" s="4" t="s">
        <v>5</v>
      </c>
      <c r="C1518" s="4" t="s">
        <v>10</v>
      </c>
    </row>
    <row r="1519" spans="1:9">
      <c r="A1519" t="n">
        <v>13341</v>
      </c>
      <c r="B1519" s="31" t="n">
        <v>16</v>
      </c>
      <c r="C1519" s="7" t="n">
        <v>0</v>
      </c>
    </row>
    <row r="1520" spans="1:9">
      <c r="A1520" t="s">
        <v>4</v>
      </c>
      <c r="B1520" s="4" t="s">
        <v>5</v>
      </c>
      <c r="C1520" s="4" t="s">
        <v>10</v>
      </c>
      <c r="D1520" s="4" t="s">
        <v>9</v>
      </c>
    </row>
    <row r="1521" spans="1:6">
      <c r="A1521" t="n">
        <v>13344</v>
      </c>
      <c r="B1521" s="46" t="n">
        <v>43</v>
      </c>
      <c r="C1521" s="7" t="n">
        <v>117</v>
      </c>
      <c r="D1521" s="7" t="n">
        <v>1088</v>
      </c>
    </row>
    <row r="1522" spans="1:6">
      <c r="A1522" t="s">
        <v>4</v>
      </c>
      <c r="B1522" s="4" t="s">
        <v>5</v>
      </c>
      <c r="C1522" s="4" t="s">
        <v>10</v>
      </c>
      <c r="D1522" s="4" t="s">
        <v>16</v>
      </c>
      <c r="E1522" s="4" t="s">
        <v>16</v>
      </c>
      <c r="F1522" s="4" t="s">
        <v>6</v>
      </c>
    </row>
    <row r="1523" spans="1:6">
      <c r="A1523" t="n">
        <v>13351</v>
      </c>
      <c r="B1523" s="25" t="n">
        <v>20</v>
      </c>
      <c r="C1523" s="7" t="n">
        <v>90</v>
      </c>
      <c r="D1523" s="7" t="n">
        <v>3</v>
      </c>
      <c r="E1523" s="7" t="n">
        <v>10</v>
      </c>
      <c r="F1523" s="7" t="s">
        <v>128</v>
      </c>
    </row>
    <row r="1524" spans="1:6">
      <c r="A1524" t="s">
        <v>4</v>
      </c>
      <c r="B1524" s="4" t="s">
        <v>5</v>
      </c>
      <c r="C1524" s="4" t="s">
        <v>10</v>
      </c>
    </row>
    <row r="1525" spans="1:6">
      <c r="A1525" t="n">
        <v>13372</v>
      </c>
      <c r="B1525" s="31" t="n">
        <v>16</v>
      </c>
      <c r="C1525" s="7" t="n">
        <v>0</v>
      </c>
    </row>
    <row r="1526" spans="1:6">
      <c r="A1526" t="s">
        <v>4</v>
      </c>
      <c r="B1526" s="4" t="s">
        <v>5</v>
      </c>
      <c r="C1526" s="4" t="s">
        <v>10</v>
      </c>
      <c r="D1526" s="4" t="s">
        <v>9</v>
      </c>
    </row>
    <row r="1527" spans="1:6">
      <c r="A1527" t="n">
        <v>13375</v>
      </c>
      <c r="B1527" s="46" t="n">
        <v>43</v>
      </c>
      <c r="C1527" s="7" t="n">
        <v>90</v>
      </c>
      <c r="D1527" s="7" t="n">
        <v>1088</v>
      </c>
    </row>
    <row r="1528" spans="1:6">
      <c r="A1528" t="s">
        <v>4</v>
      </c>
      <c r="B1528" s="4" t="s">
        <v>5</v>
      </c>
      <c r="C1528" s="4" t="s">
        <v>16</v>
      </c>
      <c r="D1528" s="4" t="s">
        <v>10</v>
      </c>
    </row>
    <row r="1529" spans="1:6">
      <c r="A1529" t="n">
        <v>13382</v>
      </c>
      <c r="B1529" s="26" t="n">
        <v>22</v>
      </c>
      <c r="C1529" s="7" t="n">
        <v>11</v>
      </c>
      <c r="D1529" s="7" t="n">
        <v>0</v>
      </c>
    </row>
    <row r="1530" spans="1:6">
      <c r="A1530" t="s">
        <v>4</v>
      </c>
      <c r="B1530" s="4" t="s">
        <v>5</v>
      </c>
      <c r="C1530" s="4" t="s">
        <v>16</v>
      </c>
      <c r="D1530" s="4" t="s">
        <v>10</v>
      </c>
      <c r="E1530" s="4" t="s">
        <v>6</v>
      </c>
    </row>
    <row r="1531" spans="1:6">
      <c r="A1531" t="n">
        <v>13386</v>
      </c>
      <c r="B1531" s="54" t="n">
        <v>51</v>
      </c>
      <c r="C1531" s="7" t="n">
        <v>4</v>
      </c>
      <c r="D1531" s="7" t="n">
        <v>117</v>
      </c>
      <c r="E1531" s="7" t="s">
        <v>129</v>
      </c>
    </row>
    <row r="1532" spans="1:6">
      <c r="A1532" t="s">
        <v>4</v>
      </c>
      <c r="B1532" s="4" t="s">
        <v>5</v>
      </c>
      <c r="C1532" s="4" t="s">
        <v>10</v>
      </c>
    </row>
    <row r="1533" spans="1:6">
      <c r="A1533" t="n">
        <v>13399</v>
      </c>
      <c r="B1533" s="31" t="n">
        <v>16</v>
      </c>
      <c r="C1533" s="7" t="n">
        <v>0</v>
      </c>
    </row>
    <row r="1534" spans="1:6">
      <c r="A1534" t="s">
        <v>4</v>
      </c>
      <c r="B1534" s="4" t="s">
        <v>5</v>
      </c>
      <c r="C1534" s="4" t="s">
        <v>10</v>
      </c>
      <c r="D1534" s="4" t="s">
        <v>69</v>
      </c>
      <c r="E1534" s="4" t="s">
        <v>16</v>
      </c>
      <c r="F1534" s="4" t="s">
        <v>16</v>
      </c>
      <c r="G1534" s="4" t="s">
        <v>69</v>
      </c>
      <c r="H1534" s="4" t="s">
        <v>16</v>
      </c>
      <c r="I1534" s="4" t="s">
        <v>16</v>
      </c>
    </row>
    <row r="1535" spans="1:6">
      <c r="A1535" t="n">
        <v>13402</v>
      </c>
      <c r="B1535" s="55" t="n">
        <v>26</v>
      </c>
      <c r="C1535" s="7" t="n">
        <v>117</v>
      </c>
      <c r="D1535" s="7" t="s">
        <v>147</v>
      </c>
      <c r="E1535" s="7" t="n">
        <v>2</v>
      </c>
      <c r="F1535" s="7" t="n">
        <v>3</v>
      </c>
      <c r="G1535" s="7" t="s">
        <v>148</v>
      </c>
      <c r="H1535" s="7" t="n">
        <v>2</v>
      </c>
      <c r="I1535" s="7" t="n">
        <v>0</v>
      </c>
    </row>
    <row r="1536" spans="1:6">
      <c r="A1536" t="s">
        <v>4</v>
      </c>
      <c r="B1536" s="4" t="s">
        <v>5</v>
      </c>
    </row>
    <row r="1537" spans="1:9">
      <c r="A1537" t="n">
        <v>13594</v>
      </c>
      <c r="B1537" s="29" t="n">
        <v>28</v>
      </c>
    </row>
    <row r="1538" spans="1:9">
      <c r="A1538" t="s">
        <v>4</v>
      </c>
      <c r="B1538" s="4" t="s">
        <v>5</v>
      </c>
      <c r="C1538" s="4" t="s">
        <v>16</v>
      </c>
      <c r="D1538" s="4" t="s">
        <v>10</v>
      </c>
      <c r="E1538" s="4" t="s">
        <v>6</v>
      </c>
    </row>
    <row r="1539" spans="1:9">
      <c r="A1539" t="n">
        <v>13595</v>
      </c>
      <c r="B1539" s="54" t="n">
        <v>51</v>
      </c>
      <c r="C1539" s="7" t="n">
        <v>4</v>
      </c>
      <c r="D1539" s="7" t="n">
        <v>90</v>
      </c>
      <c r="E1539" s="7" t="s">
        <v>129</v>
      </c>
    </row>
    <row r="1540" spans="1:9">
      <c r="A1540" t="s">
        <v>4</v>
      </c>
      <c r="B1540" s="4" t="s">
        <v>5</v>
      </c>
      <c r="C1540" s="4" t="s">
        <v>10</v>
      </c>
    </row>
    <row r="1541" spans="1:9">
      <c r="A1541" t="n">
        <v>13608</v>
      </c>
      <c r="B1541" s="31" t="n">
        <v>16</v>
      </c>
      <c r="C1541" s="7" t="n">
        <v>0</v>
      </c>
    </row>
    <row r="1542" spans="1:9">
      <c r="A1542" t="s">
        <v>4</v>
      </c>
      <c r="B1542" s="4" t="s">
        <v>5</v>
      </c>
      <c r="C1542" s="4" t="s">
        <v>10</v>
      </c>
      <c r="D1542" s="4" t="s">
        <v>69</v>
      </c>
      <c r="E1542" s="4" t="s">
        <v>16</v>
      </c>
      <c r="F1542" s="4" t="s">
        <v>16</v>
      </c>
      <c r="G1542" s="4" t="s">
        <v>69</v>
      </c>
      <c r="H1542" s="4" t="s">
        <v>16</v>
      </c>
      <c r="I1542" s="4" t="s">
        <v>16</v>
      </c>
      <c r="J1542" s="4" t="s">
        <v>69</v>
      </c>
      <c r="K1542" s="4" t="s">
        <v>16</v>
      </c>
      <c r="L1542" s="4" t="s">
        <v>16</v>
      </c>
    </row>
    <row r="1543" spans="1:9">
      <c r="A1543" t="n">
        <v>13611</v>
      </c>
      <c r="B1543" s="55" t="n">
        <v>26</v>
      </c>
      <c r="C1543" s="7" t="n">
        <v>90</v>
      </c>
      <c r="D1543" s="7" t="s">
        <v>149</v>
      </c>
      <c r="E1543" s="7" t="n">
        <v>2</v>
      </c>
      <c r="F1543" s="7" t="n">
        <v>3</v>
      </c>
      <c r="G1543" s="7" t="s">
        <v>150</v>
      </c>
      <c r="H1543" s="7" t="n">
        <v>2</v>
      </c>
      <c r="I1543" s="7" t="n">
        <v>3</v>
      </c>
      <c r="J1543" s="7" t="s">
        <v>151</v>
      </c>
      <c r="K1543" s="7" t="n">
        <v>2</v>
      </c>
      <c r="L1543" s="7" t="n">
        <v>0</v>
      </c>
    </row>
    <row r="1544" spans="1:9">
      <c r="A1544" t="s">
        <v>4</v>
      </c>
      <c r="B1544" s="4" t="s">
        <v>5</v>
      </c>
    </row>
    <row r="1545" spans="1:9">
      <c r="A1545" t="n">
        <v>13837</v>
      </c>
      <c r="B1545" s="29" t="n">
        <v>28</v>
      </c>
    </row>
    <row r="1546" spans="1:9">
      <c r="A1546" t="s">
        <v>4</v>
      </c>
      <c r="B1546" s="4" t="s">
        <v>5</v>
      </c>
      <c r="C1546" s="4" t="s">
        <v>16</v>
      </c>
      <c r="D1546" s="4" t="s">
        <v>10</v>
      </c>
      <c r="E1546" s="4" t="s">
        <v>6</v>
      </c>
    </row>
    <row r="1547" spans="1:9">
      <c r="A1547" t="n">
        <v>13838</v>
      </c>
      <c r="B1547" s="54" t="n">
        <v>51</v>
      </c>
      <c r="C1547" s="7" t="n">
        <v>4</v>
      </c>
      <c r="D1547" s="7" t="n">
        <v>117</v>
      </c>
      <c r="E1547" s="7" t="s">
        <v>129</v>
      </c>
    </row>
    <row r="1548" spans="1:9">
      <c r="A1548" t="s">
        <v>4</v>
      </c>
      <c r="B1548" s="4" t="s">
        <v>5</v>
      </c>
      <c r="C1548" s="4" t="s">
        <v>10</v>
      </c>
    </row>
    <row r="1549" spans="1:9">
      <c r="A1549" t="n">
        <v>13851</v>
      </c>
      <c r="B1549" s="31" t="n">
        <v>16</v>
      </c>
      <c r="C1549" s="7" t="n">
        <v>0</v>
      </c>
    </row>
    <row r="1550" spans="1:9">
      <c r="A1550" t="s">
        <v>4</v>
      </c>
      <c r="B1550" s="4" t="s">
        <v>5</v>
      </c>
      <c r="C1550" s="4" t="s">
        <v>10</v>
      </c>
      <c r="D1550" s="4" t="s">
        <v>69</v>
      </c>
      <c r="E1550" s="4" t="s">
        <v>16</v>
      </c>
      <c r="F1550" s="4" t="s">
        <v>16</v>
      </c>
      <c r="G1550" s="4" t="s">
        <v>69</v>
      </c>
      <c r="H1550" s="4" t="s">
        <v>16</v>
      </c>
      <c r="I1550" s="4" t="s">
        <v>16</v>
      </c>
    </row>
    <row r="1551" spans="1:9">
      <c r="A1551" t="n">
        <v>13854</v>
      </c>
      <c r="B1551" s="55" t="n">
        <v>26</v>
      </c>
      <c r="C1551" s="7" t="n">
        <v>117</v>
      </c>
      <c r="D1551" s="7" t="s">
        <v>152</v>
      </c>
      <c r="E1551" s="7" t="n">
        <v>2</v>
      </c>
      <c r="F1551" s="7" t="n">
        <v>3</v>
      </c>
      <c r="G1551" s="7" t="s">
        <v>153</v>
      </c>
      <c r="H1551" s="7" t="n">
        <v>2</v>
      </c>
      <c r="I1551" s="7" t="n">
        <v>0</v>
      </c>
    </row>
    <row r="1552" spans="1:9">
      <c r="A1552" t="s">
        <v>4</v>
      </c>
      <c r="B1552" s="4" t="s">
        <v>5</v>
      </c>
    </row>
    <row r="1553" spans="1:12">
      <c r="A1553" t="n">
        <v>13943</v>
      </c>
      <c r="B1553" s="29" t="n">
        <v>28</v>
      </c>
    </row>
    <row r="1554" spans="1:12">
      <c r="A1554" t="s">
        <v>4</v>
      </c>
      <c r="B1554" s="4" t="s">
        <v>5</v>
      </c>
      <c r="C1554" s="4" t="s">
        <v>10</v>
      </c>
    </row>
    <row r="1555" spans="1:12">
      <c r="A1555" t="n">
        <v>13944</v>
      </c>
      <c r="B1555" s="12" t="n">
        <v>12</v>
      </c>
      <c r="C1555" s="7" t="n">
        <v>10016</v>
      </c>
    </row>
    <row r="1556" spans="1:12">
      <c r="A1556" t="s">
        <v>4</v>
      </c>
      <c r="B1556" s="4" t="s">
        <v>5</v>
      </c>
      <c r="C1556" s="4" t="s">
        <v>16</v>
      </c>
      <c r="D1556" s="4" t="s">
        <v>10</v>
      </c>
      <c r="E1556" s="4" t="s">
        <v>10</v>
      </c>
    </row>
    <row r="1557" spans="1:12">
      <c r="A1557" t="n">
        <v>13947</v>
      </c>
      <c r="B1557" s="56" t="n">
        <v>135</v>
      </c>
      <c r="C1557" s="7" t="n">
        <v>0</v>
      </c>
      <c r="D1557" s="7" t="n">
        <v>117</v>
      </c>
      <c r="E1557" s="7" t="n">
        <v>32</v>
      </c>
    </row>
    <row r="1558" spans="1:12">
      <c r="A1558" t="s">
        <v>4</v>
      </c>
      <c r="B1558" s="4" t="s">
        <v>5</v>
      </c>
    </row>
    <row r="1559" spans="1:12">
      <c r="A1559" t="n">
        <v>13953</v>
      </c>
      <c r="B1559" s="5" t="n">
        <v>1</v>
      </c>
    </row>
    <row r="1560" spans="1:12" s="3" customFormat="1" customHeight="0">
      <c r="A1560" s="3" t="s">
        <v>2</v>
      </c>
      <c r="B1560" s="3" t="s">
        <v>154</v>
      </c>
    </row>
    <row r="1561" spans="1:12">
      <c r="A1561" t="s">
        <v>4</v>
      </c>
      <c r="B1561" s="4" t="s">
        <v>5</v>
      </c>
      <c r="C1561" s="4" t="s">
        <v>16</v>
      </c>
      <c r="D1561" s="4" t="s">
        <v>10</v>
      </c>
      <c r="E1561" s="4" t="s">
        <v>16</v>
      </c>
      <c r="F1561" s="4" t="s">
        <v>16</v>
      </c>
      <c r="G1561" s="4" t="s">
        <v>16</v>
      </c>
      <c r="H1561" s="4" t="s">
        <v>10</v>
      </c>
      <c r="I1561" s="4" t="s">
        <v>25</v>
      </c>
      <c r="J1561" s="4" t="s">
        <v>25</v>
      </c>
    </row>
    <row r="1562" spans="1:12">
      <c r="A1562" t="n">
        <v>13956</v>
      </c>
      <c r="B1562" s="42" t="n">
        <v>6</v>
      </c>
      <c r="C1562" s="7" t="n">
        <v>33</v>
      </c>
      <c r="D1562" s="7" t="n">
        <v>65534</v>
      </c>
      <c r="E1562" s="7" t="n">
        <v>9</v>
      </c>
      <c r="F1562" s="7" t="n">
        <v>1</v>
      </c>
      <c r="G1562" s="7" t="n">
        <v>1</v>
      </c>
      <c r="H1562" s="7" t="n">
        <v>17</v>
      </c>
      <c r="I1562" s="11" t="n">
        <f t="normal" ca="1">A1564</f>
        <v>0</v>
      </c>
      <c r="J1562" s="11" t="n">
        <f t="normal" ca="1">A1570</f>
        <v>0</v>
      </c>
    </row>
    <row r="1563" spans="1:12">
      <c r="A1563" t="s">
        <v>4</v>
      </c>
      <c r="B1563" s="4" t="s">
        <v>5</v>
      </c>
      <c r="C1563" s="4" t="s">
        <v>10</v>
      </c>
      <c r="D1563" s="4" t="s">
        <v>30</v>
      </c>
      <c r="E1563" s="4" t="s">
        <v>30</v>
      </c>
      <c r="F1563" s="4" t="s">
        <v>30</v>
      </c>
      <c r="G1563" s="4" t="s">
        <v>30</v>
      </c>
    </row>
    <row r="1564" spans="1:12">
      <c r="A1564" t="n">
        <v>13973</v>
      </c>
      <c r="B1564" s="43" t="n">
        <v>46</v>
      </c>
      <c r="C1564" s="7" t="n">
        <v>65534</v>
      </c>
      <c r="D1564" s="7" t="n">
        <v>-107.650001525879</v>
      </c>
      <c r="E1564" s="7" t="n">
        <v>-3</v>
      </c>
      <c r="F1564" s="7" t="n">
        <v>-82.9400024414063</v>
      </c>
      <c r="G1564" s="7" t="n">
        <v>45.4000015258789</v>
      </c>
    </row>
    <row r="1565" spans="1:12">
      <c r="A1565" t="s">
        <v>4</v>
      </c>
      <c r="B1565" s="4" t="s">
        <v>5</v>
      </c>
      <c r="C1565" s="4" t="s">
        <v>16</v>
      </c>
      <c r="D1565" s="4" t="s">
        <v>10</v>
      </c>
      <c r="E1565" s="4" t="s">
        <v>9</v>
      </c>
    </row>
    <row r="1566" spans="1:12">
      <c r="A1566" t="n">
        <v>13992</v>
      </c>
      <c r="B1566" s="17" t="n">
        <v>74</v>
      </c>
      <c r="C1566" s="7" t="n">
        <v>33</v>
      </c>
      <c r="D1566" s="7" t="n">
        <v>65534</v>
      </c>
      <c r="E1566" s="7" t="n">
        <v>1115815936</v>
      </c>
    </row>
    <row r="1567" spans="1:12">
      <c r="A1567" t="s">
        <v>4</v>
      </c>
      <c r="B1567" s="4" t="s">
        <v>5</v>
      </c>
      <c r="C1567" s="4" t="s">
        <v>25</v>
      </c>
    </row>
    <row r="1568" spans="1:12">
      <c r="A1568" t="n">
        <v>14000</v>
      </c>
      <c r="B1568" s="13" t="n">
        <v>3</v>
      </c>
      <c r="C1568" s="11" t="n">
        <f t="normal" ca="1">A1570</f>
        <v>0</v>
      </c>
    </row>
    <row r="1569" spans="1:10">
      <c r="A1569" t="s">
        <v>4</v>
      </c>
      <c r="B1569" s="4" t="s">
        <v>5</v>
      </c>
      <c r="C1569" s="4" t="s">
        <v>6</v>
      </c>
      <c r="D1569" s="4" t="s">
        <v>16</v>
      </c>
      <c r="E1569" s="4" t="s">
        <v>10</v>
      </c>
      <c r="F1569" s="4" t="s">
        <v>30</v>
      </c>
      <c r="G1569" s="4" t="s">
        <v>30</v>
      </c>
      <c r="H1569" s="4" t="s">
        <v>30</v>
      </c>
      <c r="I1569" s="4" t="s">
        <v>30</v>
      </c>
      <c r="J1569" s="4" t="s">
        <v>30</v>
      </c>
      <c r="K1569" s="4" t="s">
        <v>30</v>
      </c>
      <c r="L1569" s="4" t="s">
        <v>30</v>
      </c>
      <c r="M1569" s="4" t="s">
        <v>10</v>
      </c>
    </row>
    <row r="1570" spans="1:10">
      <c r="A1570" t="n">
        <v>14005</v>
      </c>
      <c r="B1570" s="51" t="n">
        <v>87</v>
      </c>
      <c r="C1570" s="7" t="s">
        <v>155</v>
      </c>
      <c r="D1570" s="7" t="n">
        <v>5</v>
      </c>
      <c r="E1570" s="7" t="n">
        <v>6512</v>
      </c>
      <c r="F1570" s="7" t="n">
        <v>1.5</v>
      </c>
      <c r="G1570" s="7" t="n">
        <v>0</v>
      </c>
      <c r="H1570" s="7" t="n">
        <v>0</v>
      </c>
      <c r="I1570" s="7" t="n">
        <v>0.5</v>
      </c>
      <c r="J1570" s="7" t="n">
        <v>0</v>
      </c>
      <c r="K1570" s="7" t="n">
        <v>0</v>
      </c>
      <c r="L1570" s="7" t="n">
        <v>0</v>
      </c>
      <c r="M1570" s="7" t="n">
        <v>7</v>
      </c>
    </row>
    <row r="1571" spans="1:10">
      <c r="A1571" t="s">
        <v>4</v>
      </c>
      <c r="B1571" s="4" t="s">
        <v>5</v>
      </c>
    </row>
    <row r="1572" spans="1:10">
      <c r="A1572" t="n">
        <v>14053</v>
      </c>
      <c r="B1572" s="5" t="n">
        <v>1</v>
      </c>
    </row>
    <row r="1573" spans="1:10" s="3" customFormat="1" customHeight="0">
      <c r="A1573" s="3" t="s">
        <v>2</v>
      </c>
      <c r="B1573" s="3" t="s">
        <v>156</v>
      </c>
    </row>
    <row r="1574" spans="1:10">
      <c r="A1574" t="s">
        <v>4</v>
      </c>
      <c r="B1574" s="4" t="s">
        <v>5</v>
      </c>
      <c r="C1574" s="4" t="s">
        <v>10</v>
      </c>
      <c r="D1574" s="4" t="s">
        <v>16</v>
      </c>
      <c r="E1574" s="4" t="s">
        <v>16</v>
      </c>
      <c r="F1574" s="4" t="s">
        <v>6</v>
      </c>
    </row>
    <row r="1575" spans="1:10">
      <c r="A1575" t="n">
        <v>14056</v>
      </c>
      <c r="B1575" s="25" t="n">
        <v>20</v>
      </c>
      <c r="C1575" s="7" t="n">
        <v>65534</v>
      </c>
      <c r="D1575" s="7" t="n">
        <v>3</v>
      </c>
      <c r="E1575" s="7" t="n">
        <v>10</v>
      </c>
      <c r="F1575" s="7" t="s">
        <v>128</v>
      </c>
    </row>
    <row r="1576" spans="1:10">
      <c r="A1576" t="s">
        <v>4</v>
      </c>
      <c r="B1576" s="4" t="s">
        <v>5</v>
      </c>
      <c r="C1576" s="4" t="s">
        <v>10</v>
      </c>
    </row>
    <row r="1577" spans="1:10">
      <c r="A1577" t="n">
        <v>14077</v>
      </c>
      <c r="B1577" s="31" t="n">
        <v>16</v>
      </c>
      <c r="C1577" s="7" t="n">
        <v>0</v>
      </c>
    </row>
    <row r="1578" spans="1:10">
      <c r="A1578" t="s">
        <v>4</v>
      </c>
      <c r="B1578" s="4" t="s">
        <v>5</v>
      </c>
      <c r="C1578" s="4" t="s">
        <v>16</v>
      </c>
      <c r="D1578" s="4" t="s">
        <v>9</v>
      </c>
    </row>
    <row r="1579" spans="1:10">
      <c r="A1579" t="n">
        <v>14080</v>
      </c>
      <c r="B1579" s="17" t="n">
        <v>74</v>
      </c>
      <c r="C1579" s="7" t="n">
        <v>48</v>
      </c>
      <c r="D1579" s="7" t="n">
        <v>64</v>
      </c>
    </row>
    <row r="1580" spans="1:10">
      <c r="A1580" t="s">
        <v>4</v>
      </c>
      <c r="B1580" s="4" t="s">
        <v>5</v>
      </c>
      <c r="C1580" s="4" t="s">
        <v>16</v>
      </c>
      <c r="D1580" s="4" t="s">
        <v>10</v>
      </c>
    </row>
    <row r="1581" spans="1:10">
      <c r="A1581" t="n">
        <v>14086</v>
      </c>
      <c r="B1581" s="26" t="n">
        <v>22</v>
      </c>
      <c r="C1581" s="7" t="n">
        <v>10</v>
      </c>
      <c r="D1581" s="7" t="n">
        <v>0</v>
      </c>
    </row>
    <row r="1582" spans="1:10">
      <c r="A1582" t="s">
        <v>4</v>
      </c>
      <c r="B1582" s="4" t="s">
        <v>5</v>
      </c>
      <c r="C1582" s="4" t="s">
        <v>16</v>
      </c>
      <c r="D1582" s="4" t="s">
        <v>10</v>
      </c>
      <c r="E1582" s="4" t="s">
        <v>30</v>
      </c>
      <c r="F1582" s="4" t="s">
        <v>10</v>
      </c>
      <c r="G1582" s="4" t="s">
        <v>9</v>
      </c>
      <c r="H1582" s="4" t="s">
        <v>9</v>
      </c>
      <c r="I1582" s="4" t="s">
        <v>10</v>
      </c>
      <c r="J1582" s="4" t="s">
        <v>10</v>
      </c>
      <c r="K1582" s="4" t="s">
        <v>9</v>
      </c>
      <c r="L1582" s="4" t="s">
        <v>9</v>
      </c>
      <c r="M1582" s="4" t="s">
        <v>9</v>
      </c>
      <c r="N1582" s="4" t="s">
        <v>9</v>
      </c>
      <c r="O1582" s="4" t="s">
        <v>6</v>
      </c>
    </row>
    <row r="1583" spans="1:10">
      <c r="A1583" t="n">
        <v>14090</v>
      </c>
      <c r="B1583" s="18" t="n">
        <v>50</v>
      </c>
      <c r="C1583" s="7" t="n">
        <v>0</v>
      </c>
      <c r="D1583" s="7" t="n">
        <v>10000</v>
      </c>
      <c r="E1583" s="7" t="n">
        <v>1</v>
      </c>
      <c r="F1583" s="7" t="n">
        <v>0</v>
      </c>
      <c r="G1583" s="7" t="n">
        <v>0</v>
      </c>
      <c r="H1583" s="7" t="n">
        <v>0</v>
      </c>
      <c r="I1583" s="7" t="n">
        <v>0</v>
      </c>
      <c r="J1583" s="7" t="n">
        <v>65533</v>
      </c>
      <c r="K1583" s="7" t="n">
        <v>0</v>
      </c>
      <c r="L1583" s="7" t="n">
        <v>0</v>
      </c>
      <c r="M1583" s="7" t="n">
        <v>0</v>
      </c>
      <c r="N1583" s="7" t="n">
        <v>0</v>
      </c>
      <c r="O1583" s="7" t="s">
        <v>15</v>
      </c>
    </row>
    <row r="1584" spans="1:10">
      <c r="A1584" t="s">
        <v>4</v>
      </c>
      <c r="B1584" s="4" t="s">
        <v>5</v>
      </c>
      <c r="C1584" s="4" t="s">
        <v>10</v>
      </c>
    </row>
    <row r="1585" spans="1:15">
      <c r="A1585" t="n">
        <v>14129</v>
      </c>
      <c r="B1585" s="31" t="n">
        <v>16</v>
      </c>
      <c r="C1585" s="7" t="n">
        <v>700</v>
      </c>
    </row>
    <row r="1586" spans="1:15">
      <c r="A1586" t="s">
        <v>4</v>
      </c>
      <c r="B1586" s="4" t="s">
        <v>5</v>
      </c>
      <c r="C1586" s="4" t="s">
        <v>16</v>
      </c>
    </row>
    <row r="1587" spans="1:15">
      <c r="A1587" t="n">
        <v>14132</v>
      </c>
      <c r="B1587" s="32" t="n">
        <v>23</v>
      </c>
      <c r="C1587" s="7" t="n">
        <v>10</v>
      </c>
    </row>
    <row r="1588" spans="1:15">
      <c r="A1588" t="s">
        <v>4</v>
      </c>
      <c r="B1588" s="4" t="s">
        <v>5</v>
      </c>
      <c r="C1588" s="4" t="s">
        <v>16</v>
      </c>
      <c r="D1588" s="4" t="s">
        <v>6</v>
      </c>
    </row>
    <row r="1589" spans="1:15">
      <c r="A1589" t="n">
        <v>14134</v>
      </c>
      <c r="B1589" s="8" t="n">
        <v>2</v>
      </c>
      <c r="C1589" s="7" t="n">
        <v>10</v>
      </c>
      <c r="D1589" s="7" t="s">
        <v>71</v>
      </c>
    </row>
    <row r="1590" spans="1:15">
      <c r="A1590" t="s">
        <v>4</v>
      </c>
      <c r="B1590" s="4" t="s">
        <v>5</v>
      </c>
      <c r="C1590" s="4" t="s">
        <v>16</v>
      </c>
    </row>
    <row r="1591" spans="1:15">
      <c r="A1591" t="n">
        <v>14157</v>
      </c>
      <c r="B1591" s="17" t="n">
        <v>74</v>
      </c>
      <c r="C1591" s="7" t="n">
        <v>46</v>
      </c>
    </row>
    <row r="1592" spans="1:15">
      <c r="A1592" t="s">
        <v>4</v>
      </c>
      <c r="B1592" s="4" t="s">
        <v>5</v>
      </c>
      <c r="C1592" s="4" t="s">
        <v>16</v>
      </c>
    </row>
    <row r="1593" spans="1:15">
      <c r="A1593" t="n">
        <v>14159</v>
      </c>
      <c r="B1593" s="17" t="n">
        <v>74</v>
      </c>
      <c r="C1593" s="7" t="n">
        <v>54</v>
      </c>
    </row>
    <row r="1594" spans="1:15">
      <c r="A1594" t="s">
        <v>4</v>
      </c>
      <c r="B1594" s="4" t="s">
        <v>5</v>
      </c>
    </row>
    <row r="1595" spans="1:15">
      <c r="A1595" t="n">
        <v>14161</v>
      </c>
      <c r="B1595" s="5" t="n">
        <v>1</v>
      </c>
    </row>
    <row r="1596" spans="1:15" s="3" customFormat="1" customHeight="0">
      <c r="A1596" s="3" t="s">
        <v>2</v>
      </c>
      <c r="B1596" s="3" t="s">
        <v>157</v>
      </c>
    </row>
    <row r="1597" spans="1:15">
      <c r="A1597" t="s">
        <v>4</v>
      </c>
      <c r="B1597" s="4" t="s">
        <v>5</v>
      </c>
      <c r="C1597" s="4" t="s">
        <v>16</v>
      </c>
      <c r="D1597" s="4" t="s">
        <v>10</v>
      </c>
      <c r="E1597" s="4" t="s">
        <v>16</v>
      </c>
      <c r="F1597" s="4" t="s">
        <v>16</v>
      </c>
      <c r="G1597" s="4" t="s">
        <v>16</v>
      </c>
      <c r="H1597" s="4" t="s">
        <v>10</v>
      </c>
      <c r="I1597" s="4" t="s">
        <v>25</v>
      </c>
      <c r="J1597" s="4" t="s">
        <v>25</v>
      </c>
    </row>
    <row r="1598" spans="1:15">
      <c r="A1598" t="n">
        <v>14164</v>
      </c>
      <c r="B1598" s="42" t="n">
        <v>6</v>
      </c>
      <c r="C1598" s="7" t="n">
        <v>33</v>
      </c>
      <c r="D1598" s="7" t="n">
        <v>65534</v>
      </c>
      <c r="E1598" s="7" t="n">
        <v>9</v>
      </c>
      <c r="F1598" s="7" t="n">
        <v>1</v>
      </c>
      <c r="G1598" s="7" t="n">
        <v>1</v>
      </c>
      <c r="H1598" s="7" t="n">
        <v>17</v>
      </c>
      <c r="I1598" s="11" t="n">
        <f t="normal" ca="1">A1600</f>
        <v>0</v>
      </c>
      <c r="J1598" s="11" t="n">
        <f t="normal" ca="1">A1606</f>
        <v>0</v>
      </c>
    </row>
    <row r="1599" spans="1:15">
      <c r="A1599" t="s">
        <v>4</v>
      </c>
      <c r="B1599" s="4" t="s">
        <v>5</v>
      </c>
      <c r="C1599" s="4" t="s">
        <v>10</v>
      </c>
      <c r="D1599" s="4" t="s">
        <v>30</v>
      </c>
      <c r="E1599" s="4" t="s">
        <v>30</v>
      </c>
      <c r="F1599" s="4" t="s">
        <v>30</v>
      </c>
      <c r="G1599" s="4" t="s">
        <v>30</v>
      </c>
    </row>
    <row r="1600" spans="1:15">
      <c r="A1600" t="n">
        <v>14181</v>
      </c>
      <c r="B1600" s="43" t="n">
        <v>46</v>
      </c>
      <c r="C1600" s="7" t="n">
        <v>65534</v>
      </c>
      <c r="D1600" s="7" t="n">
        <v>-112.080001831055</v>
      </c>
      <c r="E1600" s="7" t="n">
        <v>-2.85999989509583</v>
      </c>
      <c r="F1600" s="7" t="n">
        <v>-87.1399993896484</v>
      </c>
      <c r="G1600" s="7" t="n">
        <v>269.299987792969</v>
      </c>
    </row>
    <row r="1601" spans="1:10">
      <c r="A1601" t="s">
        <v>4</v>
      </c>
      <c r="B1601" s="4" t="s">
        <v>5</v>
      </c>
      <c r="C1601" s="4" t="s">
        <v>16</v>
      </c>
      <c r="D1601" s="4" t="s">
        <v>10</v>
      </c>
      <c r="E1601" s="4" t="s">
        <v>9</v>
      </c>
    </row>
    <row r="1602" spans="1:10">
      <c r="A1602" t="n">
        <v>14200</v>
      </c>
      <c r="B1602" s="17" t="n">
        <v>74</v>
      </c>
      <c r="C1602" s="7" t="n">
        <v>33</v>
      </c>
      <c r="D1602" s="7" t="n">
        <v>65534</v>
      </c>
      <c r="E1602" s="7" t="n">
        <v>1115815936</v>
      </c>
    </row>
    <row r="1603" spans="1:10">
      <c r="A1603" t="s">
        <v>4</v>
      </c>
      <c r="B1603" s="4" t="s">
        <v>5</v>
      </c>
      <c r="C1603" s="4" t="s">
        <v>25</v>
      </c>
    </row>
    <row r="1604" spans="1:10">
      <c r="A1604" t="n">
        <v>14208</v>
      </c>
      <c r="B1604" s="13" t="n">
        <v>3</v>
      </c>
      <c r="C1604" s="11" t="n">
        <f t="normal" ca="1">A1606</f>
        <v>0</v>
      </c>
    </row>
    <row r="1605" spans="1:10">
      <c r="A1605" t="s">
        <v>4</v>
      </c>
      <c r="B1605" s="4" t="s">
        <v>5</v>
      </c>
      <c r="C1605" s="4" t="s">
        <v>6</v>
      </c>
      <c r="D1605" s="4" t="s">
        <v>16</v>
      </c>
      <c r="E1605" s="4" t="s">
        <v>10</v>
      </c>
      <c r="F1605" s="4" t="s">
        <v>30</v>
      </c>
      <c r="G1605" s="4" t="s">
        <v>30</v>
      </c>
      <c r="H1605" s="4" t="s">
        <v>30</v>
      </c>
      <c r="I1605" s="4" t="s">
        <v>30</v>
      </c>
      <c r="J1605" s="4" t="s">
        <v>30</v>
      </c>
      <c r="K1605" s="4" t="s">
        <v>30</v>
      </c>
      <c r="L1605" s="4" t="s">
        <v>30</v>
      </c>
      <c r="M1605" s="4" t="s">
        <v>10</v>
      </c>
    </row>
    <row r="1606" spans="1:10">
      <c r="A1606" t="n">
        <v>14213</v>
      </c>
      <c r="B1606" s="51" t="n">
        <v>87</v>
      </c>
      <c r="C1606" s="7" t="s">
        <v>158</v>
      </c>
      <c r="D1606" s="7" t="n">
        <v>5</v>
      </c>
      <c r="E1606" s="7" t="n">
        <v>6513</v>
      </c>
      <c r="F1606" s="7" t="n">
        <v>1.5</v>
      </c>
      <c r="G1606" s="7" t="n">
        <v>0</v>
      </c>
      <c r="H1606" s="7" t="n">
        <v>0</v>
      </c>
      <c r="I1606" s="7" t="n">
        <v>0.5</v>
      </c>
      <c r="J1606" s="7" t="n">
        <v>0</v>
      </c>
      <c r="K1606" s="7" t="n">
        <v>0</v>
      </c>
      <c r="L1606" s="7" t="n">
        <v>0</v>
      </c>
      <c r="M1606" s="7" t="n">
        <v>7</v>
      </c>
    </row>
    <row r="1607" spans="1:10">
      <c r="A1607" t="s">
        <v>4</v>
      </c>
      <c r="B1607" s="4" t="s">
        <v>5</v>
      </c>
    </row>
    <row r="1608" spans="1:10">
      <c r="A1608" t="n">
        <v>14262</v>
      </c>
      <c r="B1608" s="5" t="n">
        <v>1</v>
      </c>
    </row>
    <row r="1609" spans="1:10" s="3" customFormat="1" customHeight="0">
      <c r="A1609" s="3" t="s">
        <v>2</v>
      </c>
      <c r="B1609" s="3" t="s">
        <v>159</v>
      </c>
    </row>
    <row r="1610" spans="1:10">
      <c r="A1610" t="s">
        <v>4</v>
      </c>
      <c r="B1610" s="4" t="s">
        <v>5</v>
      </c>
      <c r="C1610" s="4" t="s">
        <v>10</v>
      </c>
      <c r="D1610" s="4" t="s">
        <v>16</v>
      </c>
      <c r="E1610" s="4" t="s">
        <v>16</v>
      </c>
      <c r="F1610" s="4" t="s">
        <v>6</v>
      </c>
    </row>
    <row r="1611" spans="1:10">
      <c r="A1611" t="n">
        <v>14264</v>
      </c>
      <c r="B1611" s="25" t="n">
        <v>20</v>
      </c>
      <c r="C1611" s="7" t="n">
        <v>65534</v>
      </c>
      <c r="D1611" s="7" t="n">
        <v>3</v>
      </c>
      <c r="E1611" s="7" t="n">
        <v>10</v>
      </c>
      <c r="F1611" s="7" t="s">
        <v>128</v>
      </c>
    </row>
    <row r="1612" spans="1:10">
      <c r="A1612" t="s">
        <v>4</v>
      </c>
      <c r="B1612" s="4" t="s">
        <v>5</v>
      </c>
      <c r="C1612" s="4" t="s">
        <v>10</v>
      </c>
    </row>
    <row r="1613" spans="1:10">
      <c r="A1613" t="n">
        <v>14285</v>
      </c>
      <c r="B1613" s="31" t="n">
        <v>16</v>
      </c>
      <c r="C1613" s="7" t="n">
        <v>0</v>
      </c>
    </row>
    <row r="1614" spans="1:10">
      <c r="A1614" t="s">
        <v>4</v>
      </c>
      <c r="B1614" s="4" t="s">
        <v>5</v>
      </c>
      <c r="C1614" s="4" t="s">
        <v>16</v>
      </c>
      <c r="D1614" s="4" t="s">
        <v>9</v>
      </c>
    </row>
    <row r="1615" spans="1:10">
      <c r="A1615" t="n">
        <v>14288</v>
      </c>
      <c r="B1615" s="17" t="n">
        <v>74</v>
      </c>
      <c r="C1615" s="7" t="n">
        <v>48</v>
      </c>
      <c r="D1615" s="7" t="n">
        <v>64</v>
      </c>
    </row>
    <row r="1616" spans="1:10">
      <c r="A1616" t="s">
        <v>4</v>
      </c>
      <c r="B1616" s="4" t="s">
        <v>5</v>
      </c>
      <c r="C1616" s="4" t="s">
        <v>16</v>
      </c>
      <c r="D1616" s="4" t="s">
        <v>10</v>
      </c>
    </row>
    <row r="1617" spans="1:13">
      <c r="A1617" t="n">
        <v>14294</v>
      </c>
      <c r="B1617" s="26" t="n">
        <v>22</v>
      </c>
      <c r="C1617" s="7" t="n">
        <v>10</v>
      </c>
      <c r="D1617" s="7" t="n">
        <v>0</v>
      </c>
    </row>
    <row r="1618" spans="1:13">
      <c r="A1618" t="s">
        <v>4</v>
      </c>
      <c r="B1618" s="4" t="s">
        <v>5</v>
      </c>
      <c r="C1618" s="4" t="s">
        <v>16</v>
      </c>
      <c r="D1618" s="4" t="s">
        <v>10</v>
      </c>
      <c r="E1618" s="4" t="s">
        <v>30</v>
      </c>
      <c r="F1618" s="4" t="s">
        <v>10</v>
      </c>
      <c r="G1618" s="4" t="s">
        <v>9</v>
      </c>
      <c r="H1618" s="4" t="s">
        <v>9</v>
      </c>
      <c r="I1618" s="4" t="s">
        <v>10</v>
      </c>
      <c r="J1618" s="4" t="s">
        <v>10</v>
      </c>
      <c r="K1618" s="4" t="s">
        <v>9</v>
      </c>
      <c r="L1618" s="4" t="s">
        <v>9</v>
      </c>
      <c r="M1618" s="4" t="s">
        <v>9</v>
      </c>
      <c r="N1618" s="4" t="s">
        <v>9</v>
      </c>
      <c r="O1618" s="4" t="s">
        <v>6</v>
      </c>
    </row>
    <row r="1619" spans="1:13">
      <c r="A1619" t="n">
        <v>14298</v>
      </c>
      <c r="B1619" s="18" t="n">
        <v>50</v>
      </c>
      <c r="C1619" s="7" t="n">
        <v>0</v>
      </c>
      <c r="D1619" s="7" t="n">
        <v>10000</v>
      </c>
      <c r="E1619" s="7" t="n">
        <v>1</v>
      </c>
      <c r="F1619" s="7" t="n">
        <v>0</v>
      </c>
      <c r="G1619" s="7" t="n">
        <v>0</v>
      </c>
      <c r="H1619" s="7" t="n">
        <v>0</v>
      </c>
      <c r="I1619" s="7" t="n">
        <v>0</v>
      </c>
      <c r="J1619" s="7" t="n">
        <v>65533</v>
      </c>
      <c r="K1619" s="7" t="n">
        <v>0</v>
      </c>
      <c r="L1619" s="7" t="n">
        <v>0</v>
      </c>
      <c r="M1619" s="7" t="n">
        <v>0</v>
      </c>
      <c r="N1619" s="7" t="n">
        <v>0</v>
      </c>
      <c r="O1619" s="7" t="s">
        <v>15</v>
      </c>
    </row>
    <row r="1620" spans="1:13">
      <c r="A1620" t="s">
        <v>4</v>
      </c>
      <c r="B1620" s="4" t="s">
        <v>5</v>
      </c>
      <c r="C1620" s="4" t="s">
        <v>10</v>
      </c>
    </row>
    <row r="1621" spans="1:13">
      <c r="A1621" t="n">
        <v>14337</v>
      </c>
      <c r="B1621" s="31" t="n">
        <v>16</v>
      </c>
      <c r="C1621" s="7" t="n">
        <v>700</v>
      </c>
    </row>
    <row r="1622" spans="1:13">
      <c r="A1622" t="s">
        <v>4</v>
      </c>
      <c r="B1622" s="4" t="s">
        <v>5</v>
      </c>
      <c r="C1622" s="4" t="s">
        <v>16</v>
      </c>
    </row>
    <row r="1623" spans="1:13">
      <c r="A1623" t="n">
        <v>14340</v>
      </c>
      <c r="B1623" s="32" t="n">
        <v>23</v>
      </c>
      <c r="C1623" s="7" t="n">
        <v>10</v>
      </c>
    </row>
    <row r="1624" spans="1:13">
      <c r="A1624" t="s">
        <v>4</v>
      </c>
      <c r="B1624" s="4" t="s">
        <v>5</v>
      </c>
      <c r="C1624" s="4" t="s">
        <v>16</v>
      </c>
      <c r="D1624" s="4" t="s">
        <v>6</v>
      </c>
    </row>
    <row r="1625" spans="1:13">
      <c r="A1625" t="n">
        <v>14342</v>
      </c>
      <c r="B1625" s="8" t="n">
        <v>2</v>
      </c>
      <c r="C1625" s="7" t="n">
        <v>10</v>
      </c>
      <c r="D1625" s="7" t="s">
        <v>71</v>
      </c>
    </row>
    <row r="1626" spans="1:13">
      <c r="A1626" t="s">
        <v>4</v>
      </c>
      <c r="B1626" s="4" t="s">
        <v>5</v>
      </c>
      <c r="C1626" s="4" t="s">
        <v>16</v>
      </c>
    </row>
    <row r="1627" spans="1:13">
      <c r="A1627" t="n">
        <v>14365</v>
      </c>
      <c r="B1627" s="17" t="n">
        <v>74</v>
      </c>
      <c r="C1627" s="7" t="n">
        <v>46</v>
      </c>
    </row>
    <row r="1628" spans="1:13">
      <c r="A1628" t="s">
        <v>4</v>
      </c>
      <c r="B1628" s="4" t="s">
        <v>5</v>
      </c>
      <c r="C1628" s="4" t="s">
        <v>16</v>
      </c>
    </row>
    <row r="1629" spans="1:13">
      <c r="A1629" t="n">
        <v>14367</v>
      </c>
      <c r="B1629" s="17" t="n">
        <v>74</v>
      </c>
      <c r="C1629" s="7" t="n">
        <v>54</v>
      </c>
    </row>
    <row r="1630" spans="1:13">
      <c r="A1630" t="s">
        <v>4</v>
      </c>
      <c r="B1630" s="4" t="s">
        <v>5</v>
      </c>
    </row>
    <row r="1631" spans="1:13">
      <c r="A1631" t="n">
        <v>14369</v>
      </c>
      <c r="B1631" s="5" t="n">
        <v>1</v>
      </c>
    </row>
    <row r="1632" spans="1:13" s="3" customFormat="1" customHeight="0">
      <c r="A1632" s="3" t="s">
        <v>2</v>
      </c>
      <c r="B1632" s="3" t="s">
        <v>160</v>
      </c>
    </row>
    <row r="1633" spans="1:15">
      <c r="A1633" t="s">
        <v>4</v>
      </c>
      <c r="B1633" s="4" t="s">
        <v>5</v>
      </c>
      <c r="C1633" s="4" t="s">
        <v>16</v>
      </c>
      <c r="D1633" s="4" t="s">
        <v>10</v>
      </c>
      <c r="E1633" s="4" t="s">
        <v>16</v>
      </c>
      <c r="F1633" s="4" t="s">
        <v>16</v>
      </c>
      <c r="G1633" s="4" t="s">
        <v>16</v>
      </c>
      <c r="H1633" s="4" t="s">
        <v>10</v>
      </c>
      <c r="I1633" s="4" t="s">
        <v>25</v>
      </c>
      <c r="J1633" s="4" t="s">
        <v>25</v>
      </c>
    </row>
    <row r="1634" spans="1:15">
      <c r="A1634" t="n">
        <v>14372</v>
      </c>
      <c r="B1634" s="42" t="n">
        <v>6</v>
      </c>
      <c r="C1634" s="7" t="n">
        <v>33</v>
      </c>
      <c r="D1634" s="7" t="n">
        <v>65534</v>
      </c>
      <c r="E1634" s="7" t="n">
        <v>9</v>
      </c>
      <c r="F1634" s="7" t="n">
        <v>1</v>
      </c>
      <c r="G1634" s="7" t="n">
        <v>1</v>
      </c>
      <c r="H1634" s="7" t="n">
        <v>17</v>
      </c>
      <c r="I1634" s="11" t="n">
        <f t="normal" ca="1">A1636</f>
        <v>0</v>
      </c>
      <c r="J1634" s="11" t="n">
        <f t="normal" ca="1">A1642</f>
        <v>0</v>
      </c>
    </row>
    <row r="1635" spans="1:15">
      <c r="A1635" t="s">
        <v>4</v>
      </c>
      <c r="B1635" s="4" t="s">
        <v>5</v>
      </c>
      <c r="C1635" s="4" t="s">
        <v>10</v>
      </c>
      <c r="D1635" s="4" t="s">
        <v>30</v>
      </c>
      <c r="E1635" s="4" t="s">
        <v>30</v>
      </c>
      <c r="F1635" s="4" t="s">
        <v>30</v>
      </c>
      <c r="G1635" s="4" t="s">
        <v>30</v>
      </c>
    </row>
    <row r="1636" spans="1:15">
      <c r="A1636" t="n">
        <v>14389</v>
      </c>
      <c r="B1636" s="43" t="n">
        <v>46</v>
      </c>
      <c r="C1636" s="7" t="n">
        <v>65534</v>
      </c>
      <c r="D1636" s="7" t="n">
        <v>-112.559997558594</v>
      </c>
      <c r="E1636" s="7" t="n">
        <v>-3</v>
      </c>
      <c r="F1636" s="7" t="n">
        <v>-78.8600006103516</v>
      </c>
      <c r="G1636" s="7" t="n">
        <v>151.5</v>
      </c>
    </row>
    <row r="1637" spans="1:15">
      <c r="A1637" t="s">
        <v>4</v>
      </c>
      <c r="B1637" s="4" t="s">
        <v>5</v>
      </c>
      <c r="C1637" s="4" t="s">
        <v>16</v>
      </c>
      <c r="D1637" s="4" t="s">
        <v>10</v>
      </c>
      <c r="E1637" s="4" t="s">
        <v>9</v>
      </c>
    </row>
    <row r="1638" spans="1:15">
      <c r="A1638" t="n">
        <v>14408</v>
      </c>
      <c r="B1638" s="17" t="n">
        <v>74</v>
      </c>
      <c r="C1638" s="7" t="n">
        <v>33</v>
      </c>
      <c r="D1638" s="7" t="n">
        <v>65534</v>
      </c>
      <c r="E1638" s="7" t="n">
        <v>1115815936</v>
      </c>
    </row>
    <row r="1639" spans="1:15">
      <c r="A1639" t="s">
        <v>4</v>
      </c>
      <c r="B1639" s="4" t="s">
        <v>5</v>
      </c>
      <c r="C1639" s="4" t="s">
        <v>25</v>
      </c>
    </row>
    <row r="1640" spans="1:15">
      <c r="A1640" t="n">
        <v>14416</v>
      </c>
      <c r="B1640" s="13" t="n">
        <v>3</v>
      </c>
      <c r="C1640" s="11" t="n">
        <f t="normal" ca="1">A1642</f>
        <v>0</v>
      </c>
    </row>
    <row r="1641" spans="1:15">
      <c r="A1641" t="s">
        <v>4</v>
      </c>
      <c r="B1641" s="4" t="s">
        <v>5</v>
      </c>
      <c r="C1641" s="4" t="s">
        <v>6</v>
      </c>
      <c r="D1641" s="4" t="s">
        <v>16</v>
      </c>
      <c r="E1641" s="4" t="s">
        <v>10</v>
      </c>
      <c r="F1641" s="4" t="s">
        <v>30</v>
      </c>
      <c r="G1641" s="4" t="s">
        <v>30</v>
      </c>
      <c r="H1641" s="4" t="s">
        <v>30</v>
      </c>
      <c r="I1641" s="4" t="s">
        <v>30</v>
      </c>
      <c r="J1641" s="4" t="s">
        <v>30</v>
      </c>
      <c r="K1641" s="4" t="s">
        <v>30</v>
      </c>
      <c r="L1641" s="4" t="s">
        <v>30</v>
      </c>
      <c r="M1641" s="4" t="s">
        <v>10</v>
      </c>
    </row>
    <row r="1642" spans="1:15">
      <c r="A1642" t="n">
        <v>14421</v>
      </c>
      <c r="B1642" s="51" t="n">
        <v>87</v>
      </c>
      <c r="C1642" s="7" t="s">
        <v>161</v>
      </c>
      <c r="D1642" s="7" t="n">
        <v>5</v>
      </c>
      <c r="E1642" s="7" t="n">
        <v>6514</v>
      </c>
      <c r="F1642" s="7" t="n">
        <v>1.5</v>
      </c>
      <c r="G1642" s="7" t="n">
        <v>0</v>
      </c>
      <c r="H1642" s="7" t="n">
        <v>0</v>
      </c>
      <c r="I1642" s="7" t="n">
        <v>0.5</v>
      </c>
      <c r="J1642" s="7" t="n">
        <v>0</v>
      </c>
      <c r="K1642" s="7" t="n">
        <v>0</v>
      </c>
      <c r="L1642" s="7" t="n">
        <v>0</v>
      </c>
      <c r="M1642" s="7" t="n">
        <v>7</v>
      </c>
    </row>
    <row r="1643" spans="1:15">
      <c r="A1643" t="s">
        <v>4</v>
      </c>
      <c r="B1643" s="4" t="s">
        <v>5</v>
      </c>
    </row>
    <row r="1644" spans="1:15">
      <c r="A1644" t="n">
        <v>14469</v>
      </c>
      <c r="B1644" s="5" t="n">
        <v>1</v>
      </c>
    </row>
    <row r="1645" spans="1:15" s="3" customFormat="1" customHeight="0">
      <c r="A1645" s="3" t="s">
        <v>2</v>
      </c>
      <c r="B1645" s="3" t="s">
        <v>162</v>
      </c>
    </row>
    <row r="1646" spans="1:15">
      <c r="A1646" t="s">
        <v>4</v>
      </c>
      <c r="B1646" s="4" t="s">
        <v>5</v>
      </c>
      <c r="C1646" s="4" t="s">
        <v>10</v>
      </c>
      <c r="D1646" s="4" t="s">
        <v>16</v>
      </c>
      <c r="E1646" s="4" t="s">
        <v>16</v>
      </c>
      <c r="F1646" s="4" t="s">
        <v>6</v>
      </c>
    </row>
    <row r="1647" spans="1:15">
      <c r="A1647" t="n">
        <v>14472</v>
      </c>
      <c r="B1647" s="25" t="n">
        <v>20</v>
      </c>
      <c r="C1647" s="7" t="n">
        <v>65534</v>
      </c>
      <c r="D1647" s="7" t="n">
        <v>3</v>
      </c>
      <c r="E1647" s="7" t="n">
        <v>10</v>
      </c>
      <c r="F1647" s="7" t="s">
        <v>128</v>
      </c>
    </row>
    <row r="1648" spans="1:15">
      <c r="A1648" t="s">
        <v>4</v>
      </c>
      <c r="B1648" s="4" t="s">
        <v>5</v>
      </c>
      <c r="C1648" s="4" t="s">
        <v>10</v>
      </c>
    </row>
    <row r="1649" spans="1:13">
      <c r="A1649" t="n">
        <v>14493</v>
      </c>
      <c r="B1649" s="31" t="n">
        <v>16</v>
      </c>
      <c r="C1649" s="7" t="n">
        <v>0</v>
      </c>
    </row>
    <row r="1650" spans="1:13">
      <c r="A1650" t="s">
        <v>4</v>
      </c>
      <c r="B1650" s="4" t="s">
        <v>5</v>
      </c>
      <c r="C1650" s="4" t="s">
        <v>16</v>
      </c>
      <c r="D1650" s="4" t="s">
        <v>9</v>
      </c>
    </row>
    <row r="1651" spans="1:13">
      <c r="A1651" t="n">
        <v>14496</v>
      </c>
      <c r="B1651" s="17" t="n">
        <v>74</v>
      </c>
      <c r="C1651" s="7" t="n">
        <v>48</v>
      </c>
      <c r="D1651" s="7" t="n">
        <v>64</v>
      </c>
    </row>
    <row r="1652" spans="1:13">
      <c r="A1652" t="s">
        <v>4</v>
      </c>
      <c r="B1652" s="4" t="s">
        <v>5</v>
      </c>
      <c r="C1652" s="4" t="s">
        <v>16</v>
      </c>
      <c r="D1652" s="4" t="s">
        <v>10</v>
      </c>
    </row>
    <row r="1653" spans="1:13">
      <c r="A1653" t="n">
        <v>14502</v>
      </c>
      <c r="B1653" s="26" t="n">
        <v>22</v>
      </c>
      <c r="C1653" s="7" t="n">
        <v>10</v>
      </c>
      <c r="D1653" s="7" t="n">
        <v>0</v>
      </c>
    </row>
    <row r="1654" spans="1:13">
      <c r="A1654" t="s">
        <v>4</v>
      </c>
      <c r="B1654" s="4" t="s">
        <v>5</v>
      </c>
      <c r="C1654" s="4" t="s">
        <v>16</v>
      </c>
      <c r="D1654" s="4" t="s">
        <v>10</v>
      </c>
      <c r="E1654" s="4" t="s">
        <v>30</v>
      </c>
      <c r="F1654" s="4" t="s">
        <v>10</v>
      </c>
      <c r="G1654" s="4" t="s">
        <v>9</v>
      </c>
      <c r="H1654" s="4" t="s">
        <v>9</v>
      </c>
      <c r="I1654" s="4" t="s">
        <v>10</v>
      </c>
      <c r="J1654" s="4" t="s">
        <v>10</v>
      </c>
      <c r="K1654" s="4" t="s">
        <v>9</v>
      </c>
      <c r="L1654" s="4" t="s">
        <v>9</v>
      </c>
      <c r="M1654" s="4" t="s">
        <v>9</v>
      </c>
      <c r="N1654" s="4" t="s">
        <v>9</v>
      </c>
      <c r="O1654" s="4" t="s">
        <v>6</v>
      </c>
    </row>
    <row r="1655" spans="1:13">
      <c r="A1655" t="n">
        <v>14506</v>
      </c>
      <c r="B1655" s="18" t="n">
        <v>50</v>
      </c>
      <c r="C1655" s="7" t="n">
        <v>0</v>
      </c>
      <c r="D1655" s="7" t="n">
        <v>10000</v>
      </c>
      <c r="E1655" s="7" t="n">
        <v>1</v>
      </c>
      <c r="F1655" s="7" t="n">
        <v>0</v>
      </c>
      <c r="G1655" s="7" t="n">
        <v>0</v>
      </c>
      <c r="H1655" s="7" t="n">
        <v>0</v>
      </c>
      <c r="I1655" s="7" t="n">
        <v>0</v>
      </c>
      <c r="J1655" s="7" t="n">
        <v>65533</v>
      </c>
      <c r="K1655" s="7" t="n">
        <v>0</v>
      </c>
      <c r="L1655" s="7" t="n">
        <v>0</v>
      </c>
      <c r="M1655" s="7" t="n">
        <v>0</v>
      </c>
      <c r="N1655" s="7" t="n">
        <v>0</v>
      </c>
      <c r="O1655" s="7" t="s">
        <v>15</v>
      </c>
    </row>
    <row r="1656" spans="1:13">
      <c r="A1656" t="s">
        <v>4</v>
      </c>
      <c r="B1656" s="4" t="s">
        <v>5</v>
      </c>
      <c r="C1656" s="4" t="s">
        <v>10</v>
      </c>
    </row>
    <row r="1657" spans="1:13">
      <c r="A1657" t="n">
        <v>14545</v>
      </c>
      <c r="B1657" s="31" t="n">
        <v>16</v>
      </c>
      <c r="C1657" s="7" t="n">
        <v>700</v>
      </c>
    </row>
    <row r="1658" spans="1:13">
      <c r="A1658" t="s">
        <v>4</v>
      </c>
      <c r="B1658" s="4" t="s">
        <v>5</v>
      </c>
      <c r="C1658" s="4" t="s">
        <v>16</v>
      </c>
    </row>
    <row r="1659" spans="1:13">
      <c r="A1659" t="n">
        <v>14548</v>
      </c>
      <c r="B1659" s="32" t="n">
        <v>23</v>
      </c>
      <c r="C1659" s="7" t="n">
        <v>10</v>
      </c>
    </row>
    <row r="1660" spans="1:13">
      <c r="A1660" t="s">
        <v>4</v>
      </c>
      <c r="B1660" s="4" t="s">
        <v>5</v>
      </c>
      <c r="C1660" s="4" t="s">
        <v>16</v>
      </c>
      <c r="D1660" s="4" t="s">
        <v>6</v>
      </c>
    </row>
    <row r="1661" spans="1:13">
      <c r="A1661" t="n">
        <v>14550</v>
      </c>
      <c r="B1661" s="8" t="n">
        <v>2</v>
      </c>
      <c r="C1661" s="7" t="n">
        <v>10</v>
      </c>
      <c r="D1661" s="7" t="s">
        <v>71</v>
      </c>
    </row>
    <row r="1662" spans="1:13">
      <c r="A1662" t="s">
        <v>4</v>
      </c>
      <c r="B1662" s="4" t="s">
        <v>5</v>
      </c>
      <c r="C1662" s="4" t="s">
        <v>16</v>
      </c>
    </row>
    <row r="1663" spans="1:13">
      <c r="A1663" t="n">
        <v>14573</v>
      </c>
      <c r="B1663" s="17" t="n">
        <v>74</v>
      </c>
      <c r="C1663" s="7" t="n">
        <v>46</v>
      </c>
    </row>
    <row r="1664" spans="1:13">
      <c r="A1664" t="s">
        <v>4</v>
      </c>
      <c r="B1664" s="4" t="s">
        <v>5</v>
      </c>
      <c r="C1664" s="4" t="s">
        <v>16</v>
      </c>
    </row>
    <row r="1665" spans="1:15">
      <c r="A1665" t="n">
        <v>14575</v>
      </c>
      <c r="B1665" s="17" t="n">
        <v>74</v>
      </c>
      <c r="C1665" s="7" t="n">
        <v>54</v>
      </c>
    </row>
    <row r="1666" spans="1:15">
      <c r="A1666" t="s">
        <v>4</v>
      </c>
      <c r="B1666" s="4" t="s">
        <v>5</v>
      </c>
    </row>
    <row r="1667" spans="1:15">
      <c r="A1667" t="n">
        <v>14577</v>
      </c>
      <c r="B1667" s="5" t="n">
        <v>1</v>
      </c>
    </row>
    <row r="1668" spans="1:15" s="3" customFormat="1" customHeight="0">
      <c r="A1668" s="3" t="s">
        <v>2</v>
      </c>
      <c r="B1668" s="3" t="s">
        <v>163</v>
      </c>
    </row>
    <row r="1669" spans="1:15">
      <c r="A1669" t="s">
        <v>4</v>
      </c>
      <c r="B1669" s="4" t="s">
        <v>5</v>
      </c>
      <c r="C1669" s="4" t="s">
        <v>16</v>
      </c>
      <c r="D1669" s="4" t="s">
        <v>16</v>
      </c>
      <c r="E1669" s="4" t="s">
        <v>16</v>
      </c>
      <c r="F1669" s="4" t="s">
        <v>16</v>
      </c>
    </row>
    <row r="1670" spans="1:15">
      <c r="A1670" t="n">
        <v>14580</v>
      </c>
      <c r="B1670" s="15" t="n">
        <v>14</v>
      </c>
      <c r="C1670" s="7" t="n">
        <v>2</v>
      </c>
      <c r="D1670" s="7" t="n">
        <v>0</v>
      </c>
      <c r="E1670" s="7" t="n">
        <v>0</v>
      </c>
      <c r="F1670" s="7" t="n">
        <v>0</v>
      </c>
    </row>
    <row r="1671" spans="1:15">
      <c r="A1671" t="s">
        <v>4</v>
      </c>
      <c r="B1671" s="4" t="s">
        <v>5</v>
      </c>
      <c r="C1671" s="4" t="s">
        <v>16</v>
      </c>
      <c r="D1671" s="14" t="s">
        <v>26</v>
      </c>
      <c r="E1671" s="4" t="s">
        <v>5</v>
      </c>
      <c r="F1671" s="4" t="s">
        <v>16</v>
      </c>
      <c r="G1671" s="4" t="s">
        <v>10</v>
      </c>
      <c r="H1671" s="14" t="s">
        <v>27</v>
      </c>
      <c r="I1671" s="4" t="s">
        <v>16</v>
      </c>
      <c r="J1671" s="4" t="s">
        <v>9</v>
      </c>
      <c r="K1671" s="4" t="s">
        <v>16</v>
      </c>
      <c r="L1671" s="4" t="s">
        <v>16</v>
      </c>
      <c r="M1671" s="14" t="s">
        <v>26</v>
      </c>
      <c r="N1671" s="4" t="s">
        <v>5</v>
      </c>
      <c r="O1671" s="4" t="s">
        <v>16</v>
      </c>
      <c r="P1671" s="4" t="s">
        <v>10</v>
      </c>
      <c r="Q1671" s="14" t="s">
        <v>27</v>
      </c>
      <c r="R1671" s="4" t="s">
        <v>16</v>
      </c>
      <c r="S1671" s="4" t="s">
        <v>9</v>
      </c>
      <c r="T1671" s="4" t="s">
        <v>16</v>
      </c>
      <c r="U1671" s="4" t="s">
        <v>16</v>
      </c>
      <c r="V1671" s="4" t="s">
        <v>16</v>
      </c>
      <c r="W1671" s="4" t="s">
        <v>25</v>
      </c>
    </row>
    <row r="1672" spans="1:15">
      <c r="A1672" t="n">
        <v>14585</v>
      </c>
      <c r="B1672" s="10" t="n">
        <v>5</v>
      </c>
      <c r="C1672" s="7" t="n">
        <v>28</v>
      </c>
      <c r="D1672" s="14" t="s">
        <v>3</v>
      </c>
      <c r="E1672" s="9" t="n">
        <v>162</v>
      </c>
      <c r="F1672" s="7" t="n">
        <v>3</v>
      </c>
      <c r="G1672" s="7" t="n">
        <v>12454</v>
      </c>
      <c r="H1672" s="14" t="s">
        <v>3</v>
      </c>
      <c r="I1672" s="7" t="n">
        <v>0</v>
      </c>
      <c r="J1672" s="7" t="n">
        <v>1</v>
      </c>
      <c r="K1672" s="7" t="n">
        <v>2</v>
      </c>
      <c r="L1672" s="7" t="n">
        <v>28</v>
      </c>
      <c r="M1672" s="14" t="s">
        <v>3</v>
      </c>
      <c r="N1672" s="9" t="n">
        <v>162</v>
      </c>
      <c r="O1672" s="7" t="n">
        <v>3</v>
      </c>
      <c r="P1672" s="7" t="n">
        <v>12454</v>
      </c>
      <c r="Q1672" s="14" t="s">
        <v>3</v>
      </c>
      <c r="R1672" s="7" t="n">
        <v>0</v>
      </c>
      <c r="S1672" s="7" t="n">
        <v>2</v>
      </c>
      <c r="T1672" s="7" t="n">
        <v>2</v>
      </c>
      <c r="U1672" s="7" t="n">
        <v>11</v>
      </c>
      <c r="V1672" s="7" t="n">
        <v>1</v>
      </c>
      <c r="W1672" s="11" t="n">
        <f t="normal" ca="1">A1676</f>
        <v>0</v>
      </c>
    </row>
    <row r="1673" spans="1:15">
      <c r="A1673" t="s">
        <v>4</v>
      </c>
      <c r="B1673" s="4" t="s">
        <v>5</v>
      </c>
      <c r="C1673" s="4" t="s">
        <v>16</v>
      </c>
      <c r="D1673" s="4" t="s">
        <v>10</v>
      </c>
      <c r="E1673" s="4" t="s">
        <v>30</v>
      </c>
    </row>
    <row r="1674" spans="1:15">
      <c r="A1674" t="n">
        <v>14614</v>
      </c>
      <c r="B1674" s="37" t="n">
        <v>58</v>
      </c>
      <c r="C1674" s="7" t="n">
        <v>0</v>
      </c>
      <c r="D1674" s="7" t="n">
        <v>0</v>
      </c>
      <c r="E1674" s="7" t="n">
        <v>1</v>
      </c>
    </row>
    <row r="1675" spans="1:15">
      <c r="A1675" t="s">
        <v>4</v>
      </c>
      <c r="B1675" s="4" t="s">
        <v>5</v>
      </c>
      <c r="C1675" s="4" t="s">
        <v>16</v>
      </c>
      <c r="D1675" s="14" t="s">
        <v>26</v>
      </c>
      <c r="E1675" s="4" t="s">
        <v>5</v>
      </c>
      <c r="F1675" s="4" t="s">
        <v>16</v>
      </c>
      <c r="G1675" s="4" t="s">
        <v>10</v>
      </c>
      <c r="H1675" s="14" t="s">
        <v>27</v>
      </c>
      <c r="I1675" s="4" t="s">
        <v>16</v>
      </c>
      <c r="J1675" s="4" t="s">
        <v>9</v>
      </c>
      <c r="K1675" s="4" t="s">
        <v>16</v>
      </c>
      <c r="L1675" s="4" t="s">
        <v>16</v>
      </c>
      <c r="M1675" s="14" t="s">
        <v>26</v>
      </c>
      <c r="N1675" s="4" t="s">
        <v>5</v>
      </c>
      <c r="O1675" s="4" t="s">
        <v>16</v>
      </c>
      <c r="P1675" s="4" t="s">
        <v>10</v>
      </c>
      <c r="Q1675" s="14" t="s">
        <v>27</v>
      </c>
      <c r="R1675" s="4" t="s">
        <v>16</v>
      </c>
      <c r="S1675" s="4" t="s">
        <v>9</v>
      </c>
      <c r="T1675" s="4" t="s">
        <v>16</v>
      </c>
      <c r="U1675" s="4" t="s">
        <v>16</v>
      </c>
      <c r="V1675" s="4" t="s">
        <v>16</v>
      </c>
      <c r="W1675" s="4" t="s">
        <v>25</v>
      </c>
    </row>
    <row r="1676" spans="1:15">
      <c r="A1676" t="n">
        <v>14622</v>
      </c>
      <c r="B1676" s="10" t="n">
        <v>5</v>
      </c>
      <c r="C1676" s="7" t="n">
        <v>28</v>
      </c>
      <c r="D1676" s="14" t="s">
        <v>3</v>
      </c>
      <c r="E1676" s="9" t="n">
        <v>162</v>
      </c>
      <c r="F1676" s="7" t="n">
        <v>3</v>
      </c>
      <c r="G1676" s="7" t="n">
        <v>12454</v>
      </c>
      <c r="H1676" s="14" t="s">
        <v>3</v>
      </c>
      <c r="I1676" s="7" t="n">
        <v>0</v>
      </c>
      <c r="J1676" s="7" t="n">
        <v>1</v>
      </c>
      <c r="K1676" s="7" t="n">
        <v>3</v>
      </c>
      <c r="L1676" s="7" t="n">
        <v>28</v>
      </c>
      <c r="M1676" s="14" t="s">
        <v>3</v>
      </c>
      <c r="N1676" s="9" t="n">
        <v>162</v>
      </c>
      <c r="O1676" s="7" t="n">
        <v>3</v>
      </c>
      <c r="P1676" s="7" t="n">
        <v>12454</v>
      </c>
      <c r="Q1676" s="14" t="s">
        <v>3</v>
      </c>
      <c r="R1676" s="7" t="n">
        <v>0</v>
      </c>
      <c r="S1676" s="7" t="n">
        <v>2</v>
      </c>
      <c r="T1676" s="7" t="n">
        <v>3</v>
      </c>
      <c r="U1676" s="7" t="n">
        <v>9</v>
      </c>
      <c r="V1676" s="7" t="n">
        <v>1</v>
      </c>
      <c r="W1676" s="11" t="n">
        <f t="normal" ca="1">A1686</f>
        <v>0</v>
      </c>
    </row>
    <row r="1677" spans="1:15">
      <c r="A1677" t="s">
        <v>4</v>
      </c>
      <c r="B1677" s="4" t="s">
        <v>5</v>
      </c>
      <c r="C1677" s="4" t="s">
        <v>16</v>
      </c>
      <c r="D1677" s="14" t="s">
        <v>26</v>
      </c>
      <c r="E1677" s="4" t="s">
        <v>5</v>
      </c>
      <c r="F1677" s="4" t="s">
        <v>10</v>
      </c>
      <c r="G1677" s="4" t="s">
        <v>16</v>
      </c>
      <c r="H1677" s="4" t="s">
        <v>16</v>
      </c>
      <c r="I1677" s="4" t="s">
        <v>6</v>
      </c>
      <c r="J1677" s="14" t="s">
        <v>27</v>
      </c>
      <c r="K1677" s="4" t="s">
        <v>16</v>
      </c>
      <c r="L1677" s="4" t="s">
        <v>16</v>
      </c>
      <c r="M1677" s="14" t="s">
        <v>26</v>
      </c>
      <c r="N1677" s="4" t="s">
        <v>5</v>
      </c>
      <c r="O1677" s="4" t="s">
        <v>16</v>
      </c>
      <c r="P1677" s="14" t="s">
        <v>27</v>
      </c>
      <c r="Q1677" s="4" t="s">
        <v>16</v>
      </c>
      <c r="R1677" s="4" t="s">
        <v>9</v>
      </c>
      <c r="S1677" s="4" t="s">
        <v>16</v>
      </c>
      <c r="T1677" s="4" t="s">
        <v>16</v>
      </c>
      <c r="U1677" s="4" t="s">
        <v>16</v>
      </c>
      <c r="V1677" s="14" t="s">
        <v>26</v>
      </c>
      <c r="W1677" s="4" t="s">
        <v>5</v>
      </c>
      <c r="X1677" s="4" t="s">
        <v>16</v>
      </c>
      <c r="Y1677" s="14" t="s">
        <v>27</v>
      </c>
      <c r="Z1677" s="4" t="s">
        <v>16</v>
      </c>
      <c r="AA1677" s="4" t="s">
        <v>9</v>
      </c>
      <c r="AB1677" s="4" t="s">
        <v>16</v>
      </c>
      <c r="AC1677" s="4" t="s">
        <v>16</v>
      </c>
      <c r="AD1677" s="4" t="s">
        <v>16</v>
      </c>
      <c r="AE1677" s="4" t="s">
        <v>25</v>
      </c>
    </row>
    <row r="1678" spans="1:15">
      <c r="A1678" t="n">
        <v>14651</v>
      </c>
      <c r="B1678" s="10" t="n">
        <v>5</v>
      </c>
      <c r="C1678" s="7" t="n">
        <v>28</v>
      </c>
      <c r="D1678" s="14" t="s">
        <v>3</v>
      </c>
      <c r="E1678" s="48" t="n">
        <v>47</v>
      </c>
      <c r="F1678" s="7" t="n">
        <v>61456</v>
      </c>
      <c r="G1678" s="7" t="n">
        <v>2</v>
      </c>
      <c r="H1678" s="7" t="n">
        <v>0</v>
      </c>
      <c r="I1678" s="7" t="s">
        <v>164</v>
      </c>
      <c r="J1678" s="14" t="s">
        <v>3</v>
      </c>
      <c r="K1678" s="7" t="n">
        <v>8</v>
      </c>
      <c r="L1678" s="7" t="n">
        <v>28</v>
      </c>
      <c r="M1678" s="14" t="s">
        <v>3</v>
      </c>
      <c r="N1678" s="17" t="n">
        <v>74</v>
      </c>
      <c r="O1678" s="7" t="n">
        <v>65</v>
      </c>
      <c r="P1678" s="14" t="s">
        <v>3</v>
      </c>
      <c r="Q1678" s="7" t="n">
        <v>0</v>
      </c>
      <c r="R1678" s="7" t="n">
        <v>1</v>
      </c>
      <c r="S1678" s="7" t="n">
        <v>3</v>
      </c>
      <c r="T1678" s="7" t="n">
        <v>9</v>
      </c>
      <c r="U1678" s="7" t="n">
        <v>28</v>
      </c>
      <c r="V1678" s="14" t="s">
        <v>3</v>
      </c>
      <c r="W1678" s="17" t="n">
        <v>74</v>
      </c>
      <c r="X1678" s="7" t="n">
        <v>65</v>
      </c>
      <c r="Y1678" s="14" t="s">
        <v>3</v>
      </c>
      <c r="Z1678" s="7" t="n">
        <v>0</v>
      </c>
      <c r="AA1678" s="7" t="n">
        <v>2</v>
      </c>
      <c r="AB1678" s="7" t="n">
        <v>3</v>
      </c>
      <c r="AC1678" s="7" t="n">
        <v>9</v>
      </c>
      <c r="AD1678" s="7" t="n">
        <v>1</v>
      </c>
      <c r="AE1678" s="11" t="n">
        <f t="normal" ca="1">A1682</f>
        <v>0</v>
      </c>
    </row>
    <row r="1679" spans="1:15">
      <c r="A1679" t="s">
        <v>4</v>
      </c>
      <c r="B1679" s="4" t="s">
        <v>5</v>
      </c>
      <c r="C1679" s="4" t="s">
        <v>10</v>
      </c>
      <c r="D1679" s="4" t="s">
        <v>16</v>
      </c>
      <c r="E1679" s="4" t="s">
        <v>16</v>
      </c>
      <c r="F1679" s="4" t="s">
        <v>6</v>
      </c>
    </row>
    <row r="1680" spans="1:15">
      <c r="A1680" t="n">
        <v>14699</v>
      </c>
      <c r="B1680" s="48" t="n">
        <v>47</v>
      </c>
      <c r="C1680" s="7" t="n">
        <v>61456</v>
      </c>
      <c r="D1680" s="7" t="n">
        <v>0</v>
      </c>
      <c r="E1680" s="7" t="n">
        <v>0</v>
      </c>
      <c r="F1680" s="7" t="s">
        <v>143</v>
      </c>
    </row>
    <row r="1681" spans="1:31">
      <c r="A1681" t="s">
        <v>4</v>
      </c>
      <c r="B1681" s="4" t="s">
        <v>5</v>
      </c>
      <c r="C1681" s="4" t="s">
        <v>16</v>
      </c>
      <c r="D1681" s="4" t="s">
        <v>10</v>
      </c>
      <c r="E1681" s="4" t="s">
        <v>30</v>
      </c>
    </row>
    <row r="1682" spans="1:31">
      <c r="A1682" t="n">
        <v>14712</v>
      </c>
      <c r="B1682" s="37" t="n">
        <v>58</v>
      </c>
      <c r="C1682" s="7" t="n">
        <v>0</v>
      </c>
      <c r="D1682" s="7" t="n">
        <v>300</v>
      </c>
      <c r="E1682" s="7" t="n">
        <v>1</v>
      </c>
    </row>
    <row r="1683" spans="1:31">
      <c r="A1683" t="s">
        <v>4</v>
      </c>
      <c r="B1683" s="4" t="s">
        <v>5</v>
      </c>
      <c r="C1683" s="4" t="s">
        <v>16</v>
      </c>
      <c r="D1683" s="4" t="s">
        <v>10</v>
      </c>
    </row>
    <row r="1684" spans="1:31">
      <c r="A1684" t="n">
        <v>14720</v>
      </c>
      <c r="B1684" s="37" t="n">
        <v>58</v>
      </c>
      <c r="C1684" s="7" t="n">
        <v>255</v>
      </c>
      <c r="D1684" s="7" t="n">
        <v>0</v>
      </c>
    </row>
    <row r="1685" spans="1:31">
      <c r="A1685" t="s">
        <v>4</v>
      </c>
      <c r="B1685" s="4" t="s">
        <v>5</v>
      </c>
      <c r="C1685" s="4" t="s">
        <v>16</v>
      </c>
      <c r="D1685" s="4" t="s">
        <v>16</v>
      </c>
      <c r="E1685" s="4" t="s">
        <v>16</v>
      </c>
      <c r="F1685" s="4" t="s">
        <v>16</v>
      </c>
    </row>
    <row r="1686" spans="1:31">
      <c r="A1686" t="n">
        <v>14724</v>
      </c>
      <c r="B1686" s="15" t="n">
        <v>14</v>
      </c>
      <c r="C1686" s="7" t="n">
        <v>0</v>
      </c>
      <c r="D1686" s="7" t="n">
        <v>0</v>
      </c>
      <c r="E1686" s="7" t="n">
        <v>0</v>
      </c>
      <c r="F1686" s="7" t="n">
        <v>64</v>
      </c>
    </row>
    <row r="1687" spans="1:31">
      <c r="A1687" t="s">
        <v>4</v>
      </c>
      <c r="B1687" s="4" t="s">
        <v>5</v>
      </c>
      <c r="C1687" s="4" t="s">
        <v>16</v>
      </c>
      <c r="D1687" s="4" t="s">
        <v>10</v>
      </c>
    </row>
    <row r="1688" spans="1:31">
      <c r="A1688" t="n">
        <v>14729</v>
      </c>
      <c r="B1688" s="26" t="n">
        <v>22</v>
      </c>
      <c r="C1688" s="7" t="n">
        <v>0</v>
      </c>
      <c r="D1688" s="7" t="n">
        <v>12454</v>
      </c>
    </row>
    <row r="1689" spans="1:31">
      <c r="A1689" t="s">
        <v>4</v>
      </c>
      <c r="B1689" s="4" t="s">
        <v>5</v>
      </c>
      <c r="C1689" s="4" t="s">
        <v>16</v>
      </c>
      <c r="D1689" s="4" t="s">
        <v>10</v>
      </c>
    </row>
    <row r="1690" spans="1:31">
      <c r="A1690" t="n">
        <v>14733</v>
      </c>
      <c r="B1690" s="37" t="n">
        <v>58</v>
      </c>
      <c r="C1690" s="7" t="n">
        <v>5</v>
      </c>
      <c r="D1690" s="7" t="n">
        <v>300</v>
      </c>
    </row>
    <row r="1691" spans="1:31">
      <c r="A1691" t="s">
        <v>4</v>
      </c>
      <c r="B1691" s="4" t="s">
        <v>5</v>
      </c>
      <c r="C1691" s="4" t="s">
        <v>30</v>
      </c>
      <c r="D1691" s="4" t="s">
        <v>10</v>
      </c>
    </row>
    <row r="1692" spans="1:31">
      <c r="A1692" t="n">
        <v>14737</v>
      </c>
      <c r="B1692" s="57" t="n">
        <v>103</v>
      </c>
      <c r="C1692" s="7" t="n">
        <v>0</v>
      </c>
      <c r="D1692" s="7" t="n">
        <v>300</v>
      </c>
    </row>
    <row r="1693" spans="1:31">
      <c r="A1693" t="s">
        <v>4</v>
      </c>
      <c r="B1693" s="4" t="s">
        <v>5</v>
      </c>
      <c r="C1693" s="4" t="s">
        <v>16</v>
      </c>
    </row>
    <row r="1694" spans="1:31">
      <c r="A1694" t="n">
        <v>14744</v>
      </c>
      <c r="B1694" s="58" t="n">
        <v>64</v>
      </c>
      <c r="C1694" s="7" t="n">
        <v>7</v>
      </c>
    </row>
    <row r="1695" spans="1:31">
      <c r="A1695" t="s">
        <v>4</v>
      </c>
      <c r="B1695" s="4" t="s">
        <v>5</v>
      </c>
      <c r="C1695" s="4" t="s">
        <v>16</v>
      </c>
      <c r="D1695" s="4" t="s">
        <v>10</v>
      </c>
    </row>
    <row r="1696" spans="1:31">
      <c r="A1696" t="n">
        <v>14746</v>
      </c>
      <c r="B1696" s="59" t="n">
        <v>72</v>
      </c>
      <c r="C1696" s="7" t="n">
        <v>5</v>
      </c>
      <c r="D1696" s="7" t="n">
        <v>0</v>
      </c>
    </row>
    <row r="1697" spans="1:6">
      <c r="A1697" t="s">
        <v>4</v>
      </c>
      <c r="B1697" s="4" t="s">
        <v>5</v>
      </c>
      <c r="C1697" s="4" t="s">
        <v>16</v>
      </c>
      <c r="D1697" s="14" t="s">
        <v>26</v>
      </c>
      <c r="E1697" s="4" t="s">
        <v>5</v>
      </c>
      <c r="F1697" s="4" t="s">
        <v>16</v>
      </c>
      <c r="G1697" s="4" t="s">
        <v>10</v>
      </c>
      <c r="H1697" s="14" t="s">
        <v>27</v>
      </c>
      <c r="I1697" s="4" t="s">
        <v>16</v>
      </c>
      <c r="J1697" s="4" t="s">
        <v>9</v>
      </c>
      <c r="K1697" s="4" t="s">
        <v>16</v>
      </c>
      <c r="L1697" s="4" t="s">
        <v>16</v>
      </c>
      <c r="M1697" s="4" t="s">
        <v>25</v>
      </c>
    </row>
    <row r="1698" spans="1:6">
      <c r="A1698" t="n">
        <v>14750</v>
      </c>
      <c r="B1698" s="10" t="n">
        <v>5</v>
      </c>
      <c r="C1698" s="7" t="n">
        <v>28</v>
      </c>
      <c r="D1698" s="14" t="s">
        <v>3</v>
      </c>
      <c r="E1698" s="9" t="n">
        <v>162</v>
      </c>
      <c r="F1698" s="7" t="n">
        <v>4</v>
      </c>
      <c r="G1698" s="7" t="n">
        <v>12454</v>
      </c>
      <c r="H1698" s="14" t="s">
        <v>3</v>
      </c>
      <c r="I1698" s="7" t="n">
        <v>0</v>
      </c>
      <c r="J1698" s="7" t="n">
        <v>1</v>
      </c>
      <c r="K1698" s="7" t="n">
        <v>2</v>
      </c>
      <c r="L1698" s="7" t="n">
        <v>1</v>
      </c>
      <c r="M1698" s="11" t="n">
        <f t="normal" ca="1">A1704</f>
        <v>0</v>
      </c>
    </row>
    <row r="1699" spans="1:6">
      <c r="A1699" t="s">
        <v>4</v>
      </c>
      <c r="B1699" s="4" t="s">
        <v>5</v>
      </c>
      <c r="C1699" s="4" t="s">
        <v>16</v>
      </c>
      <c r="D1699" s="4" t="s">
        <v>6</v>
      </c>
    </row>
    <row r="1700" spans="1:6">
      <c r="A1700" t="n">
        <v>14767</v>
      </c>
      <c r="B1700" s="8" t="n">
        <v>2</v>
      </c>
      <c r="C1700" s="7" t="n">
        <v>10</v>
      </c>
      <c r="D1700" s="7" t="s">
        <v>165</v>
      </c>
    </row>
    <row r="1701" spans="1:6">
      <c r="A1701" t="s">
        <v>4</v>
      </c>
      <c r="B1701" s="4" t="s">
        <v>5</v>
      </c>
      <c r="C1701" s="4" t="s">
        <v>10</v>
      </c>
    </row>
    <row r="1702" spans="1:6">
      <c r="A1702" t="n">
        <v>14784</v>
      </c>
      <c r="B1702" s="31" t="n">
        <v>16</v>
      </c>
      <c r="C1702" s="7" t="n">
        <v>0</v>
      </c>
    </row>
    <row r="1703" spans="1:6">
      <c r="A1703" t="s">
        <v>4</v>
      </c>
      <c r="B1703" s="4" t="s">
        <v>5</v>
      </c>
      <c r="C1703" s="4" t="s">
        <v>16</v>
      </c>
    </row>
    <row r="1704" spans="1:6">
      <c r="A1704" t="n">
        <v>14787</v>
      </c>
      <c r="B1704" s="60" t="n">
        <v>116</v>
      </c>
      <c r="C1704" s="7" t="n">
        <v>0</v>
      </c>
    </row>
    <row r="1705" spans="1:6">
      <c r="A1705" t="s">
        <v>4</v>
      </c>
      <c r="B1705" s="4" t="s">
        <v>5</v>
      </c>
      <c r="C1705" s="4" t="s">
        <v>16</v>
      </c>
      <c r="D1705" s="4" t="s">
        <v>10</v>
      </c>
    </row>
    <row r="1706" spans="1:6">
      <c r="A1706" t="n">
        <v>14789</v>
      </c>
      <c r="B1706" s="60" t="n">
        <v>116</v>
      </c>
      <c r="C1706" s="7" t="n">
        <v>2</v>
      </c>
      <c r="D1706" s="7" t="n">
        <v>1</v>
      </c>
    </row>
    <row r="1707" spans="1:6">
      <c r="A1707" t="s">
        <v>4</v>
      </c>
      <c r="B1707" s="4" t="s">
        <v>5</v>
      </c>
      <c r="C1707" s="4" t="s">
        <v>16</v>
      </c>
      <c r="D1707" s="4" t="s">
        <v>9</v>
      </c>
    </row>
    <row r="1708" spans="1:6">
      <c r="A1708" t="n">
        <v>14793</v>
      </c>
      <c r="B1708" s="60" t="n">
        <v>116</v>
      </c>
      <c r="C1708" s="7" t="n">
        <v>5</v>
      </c>
      <c r="D1708" s="7" t="n">
        <v>1123024896</v>
      </c>
    </row>
    <row r="1709" spans="1:6">
      <c r="A1709" t="s">
        <v>4</v>
      </c>
      <c r="B1709" s="4" t="s">
        <v>5</v>
      </c>
      <c r="C1709" s="4" t="s">
        <v>16</v>
      </c>
      <c r="D1709" s="4" t="s">
        <v>10</v>
      </c>
    </row>
    <row r="1710" spans="1:6">
      <c r="A1710" t="n">
        <v>14799</v>
      </c>
      <c r="B1710" s="60" t="n">
        <v>116</v>
      </c>
      <c r="C1710" s="7" t="n">
        <v>6</v>
      </c>
      <c r="D1710" s="7" t="n">
        <v>1</v>
      </c>
    </row>
    <row r="1711" spans="1:6">
      <c r="A1711" t="s">
        <v>4</v>
      </c>
      <c r="B1711" s="4" t="s">
        <v>5</v>
      </c>
      <c r="C1711" s="4" t="s">
        <v>16</v>
      </c>
      <c r="D1711" s="4" t="s">
        <v>10</v>
      </c>
      <c r="E1711" s="4" t="s">
        <v>16</v>
      </c>
      <c r="F1711" s="4" t="s">
        <v>6</v>
      </c>
    </row>
    <row r="1712" spans="1:6">
      <c r="A1712" t="n">
        <v>14803</v>
      </c>
      <c r="B1712" s="16" t="n">
        <v>39</v>
      </c>
      <c r="C1712" s="7" t="n">
        <v>10</v>
      </c>
      <c r="D1712" s="7" t="n">
        <v>65533</v>
      </c>
      <c r="E1712" s="7" t="n">
        <v>200</v>
      </c>
      <c r="F1712" s="7" t="s">
        <v>166</v>
      </c>
    </row>
    <row r="1713" spans="1:13">
      <c r="A1713" t="s">
        <v>4</v>
      </c>
      <c r="B1713" s="4" t="s">
        <v>5</v>
      </c>
      <c r="C1713" s="4" t="s">
        <v>16</v>
      </c>
      <c r="D1713" s="4" t="s">
        <v>10</v>
      </c>
      <c r="E1713" s="4" t="s">
        <v>16</v>
      </c>
      <c r="F1713" s="4" t="s">
        <v>6</v>
      </c>
    </row>
    <row r="1714" spans="1:13">
      <c r="A1714" t="n">
        <v>14827</v>
      </c>
      <c r="B1714" s="16" t="n">
        <v>39</v>
      </c>
      <c r="C1714" s="7" t="n">
        <v>10</v>
      </c>
      <c r="D1714" s="7" t="n">
        <v>65533</v>
      </c>
      <c r="E1714" s="7" t="n">
        <v>201</v>
      </c>
      <c r="F1714" s="7" t="s">
        <v>167</v>
      </c>
    </row>
    <row r="1715" spans="1:13">
      <c r="A1715" t="s">
        <v>4</v>
      </c>
      <c r="B1715" s="4" t="s">
        <v>5</v>
      </c>
      <c r="C1715" s="4" t="s">
        <v>16</v>
      </c>
      <c r="D1715" s="14" t="s">
        <v>26</v>
      </c>
      <c r="E1715" s="4" t="s">
        <v>5</v>
      </c>
      <c r="F1715" s="4" t="s">
        <v>16</v>
      </c>
      <c r="G1715" s="4" t="s">
        <v>10</v>
      </c>
      <c r="H1715" s="14" t="s">
        <v>27</v>
      </c>
      <c r="I1715" s="4" t="s">
        <v>16</v>
      </c>
      <c r="J1715" s="4" t="s">
        <v>16</v>
      </c>
      <c r="K1715" s="4" t="s">
        <v>25</v>
      </c>
    </row>
    <row r="1716" spans="1:13">
      <c r="A1716" t="n">
        <v>14851</v>
      </c>
      <c r="B1716" s="10" t="n">
        <v>5</v>
      </c>
      <c r="C1716" s="7" t="n">
        <v>28</v>
      </c>
      <c r="D1716" s="14" t="s">
        <v>3</v>
      </c>
      <c r="E1716" s="58" t="n">
        <v>64</v>
      </c>
      <c r="F1716" s="7" t="n">
        <v>5</v>
      </c>
      <c r="G1716" s="7" t="n">
        <v>1</v>
      </c>
      <c r="H1716" s="14" t="s">
        <v>3</v>
      </c>
      <c r="I1716" s="7" t="n">
        <v>8</v>
      </c>
      <c r="J1716" s="7" t="n">
        <v>1</v>
      </c>
      <c r="K1716" s="11" t="n">
        <f t="normal" ca="1">A1720</f>
        <v>0</v>
      </c>
    </row>
    <row r="1717" spans="1:13">
      <c r="A1717" t="s">
        <v>4</v>
      </c>
      <c r="B1717" s="4" t="s">
        <v>5</v>
      </c>
      <c r="C1717" s="4" t="s">
        <v>10</v>
      </c>
      <c r="D1717" s="4" t="s">
        <v>6</v>
      </c>
      <c r="E1717" s="4" t="s">
        <v>6</v>
      </c>
      <c r="F1717" s="4" t="s">
        <v>6</v>
      </c>
      <c r="G1717" s="4" t="s">
        <v>16</v>
      </c>
      <c r="H1717" s="4" t="s">
        <v>9</v>
      </c>
      <c r="I1717" s="4" t="s">
        <v>30</v>
      </c>
      <c r="J1717" s="4" t="s">
        <v>30</v>
      </c>
      <c r="K1717" s="4" t="s">
        <v>30</v>
      </c>
      <c r="L1717" s="4" t="s">
        <v>30</v>
      </c>
      <c r="M1717" s="4" t="s">
        <v>30</v>
      </c>
      <c r="N1717" s="4" t="s">
        <v>30</v>
      </c>
      <c r="O1717" s="4" t="s">
        <v>30</v>
      </c>
      <c r="P1717" s="4" t="s">
        <v>6</v>
      </c>
      <c r="Q1717" s="4" t="s">
        <v>6</v>
      </c>
      <c r="R1717" s="4" t="s">
        <v>9</v>
      </c>
      <c r="S1717" s="4" t="s">
        <v>16</v>
      </c>
      <c r="T1717" s="4" t="s">
        <v>9</v>
      </c>
      <c r="U1717" s="4" t="s">
        <v>9</v>
      </c>
      <c r="V1717" s="4" t="s">
        <v>10</v>
      </c>
    </row>
    <row r="1718" spans="1:13">
      <c r="A1718" t="n">
        <v>14863</v>
      </c>
      <c r="B1718" s="61" t="n">
        <v>19</v>
      </c>
      <c r="C1718" s="7" t="n">
        <v>1</v>
      </c>
      <c r="D1718" s="7" t="s">
        <v>168</v>
      </c>
      <c r="E1718" s="7" t="s">
        <v>169</v>
      </c>
      <c r="F1718" s="7" t="s">
        <v>15</v>
      </c>
      <c r="G1718" s="7" t="n">
        <v>0</v>
      </c>
      <c r="H1718" s="7" t="n">
        <v>1</v>
      </c>
      <c r="I1718" s="7" t="n">
        <v>0</v>
      </c>
      <c r="J1718" s="7" t="n">
        <v>0</v>
      </c>
      <c r="K1718" s="7" t="n">
        <v>0</v>
      </c>
      <c r="L1718" s="7" t="n">
        <v>0</v>
      </c>
      <c r="M1718" s="7" t="n">
        <v>1</v>
      </c>
      <c r="N1718" s="7" t="n">
        <v>1.60000002384186</v>
      </c>
      <c r="O1718" s="7" t="n">
        <v>0.0900000035762787</v>
      </c>
      <c r="P1718" s="7" t="s">
        <v>15</v>
      </c>
      <c r="Q1718" s="7" t="s">
        <v>15</v>
      </c>
      <c r="R1718" s="7" t="n">
        <v>-1</v>
      </c>
      <c r="S1718" s="7" t="n">
        <v>0</v>
      </c>
      <c r="T1718" s="7" t="n">
        <v>0</v>
      </c>
      <c r="U1718" s="7" t="n">
        <v>0</v>
      </c>
      <c r="V1718" s="7" t="n">
        <v>0</v>
      </c>
    </row>
    <row r="1719" spans="1:13">
      <c r="A1719" t="s">
        <v>4</v>
      </c>
      <c r="B1719" s="4" t="s">
        <v>5</v>
      </c>
      <c r="C1719" s="4" t="s">
        <v>16</v>
      </c>
      <c r="D1719" s="14" t="s">
        <v>26</v>
      </c>
      <c r="E1719" s="4" t="s">
        <v>5</v>
      </c>
      <c r="F1719" s="4" t="s">
        <v>16</v>
      </c>
      <c r="G1719" s="4" t="s">
        <v>10</v>
      </c>
      <c r="H1719" s="14" t="s">
        <v>27</v>
      </c>
      <c r="I1719" s="4" t="s">
        <v>16</v>
      </c>
      <c r="J1719" s="4" t="s">
        <v>16</v>
      </c>
      <c r="K1719" s="4" t="s">
        <v>25</v>
      </c>
    </row>
    <row r="1720" spans="1:13">
      <c r="A1720" t="n">
        <v>14936</v>
      </c>
      <c r="B1720" s="10" t="n">
        <v>5</v>
      </c>
      <c r="C1720" s="7" t="n">
        <v>28</v>
      </c>
      <c r="D1720" s="14" t="s">
        <v>3</v>
      </c>
      <c r="E1720" s="58" t="n">
        <v>64</v>
      </c>
      <c r="F1720" s="7" t="n">
        <v>5</v>
      </c>
      <c r="G1720" s="7" t="n">
        <v>2</v>
      </c>
      <c r="H1720" s="14" t="s">
        <v>3</v>
      </c>
      <c r="I1720" s="7" t="n">
        <v>8</v>
      </c>
      <c r="J1720" s="7" t="n">
        <v>1</v>
      </c>
      <c r="K1720" s="11" t="n">
        <f t="normal" ca="1">A1724</f>
        <v>0</v>
      </c>
    </row>
    <row r="1721" spans="1:13">
      <c r="A1721" t="s">
        <v>4</v>
      </c>
      <c r="B1721" s="4" t="s">
        <v>5</v>
      </c>
      <c r="C1721" s="4" t="s">
        <v>10</v>
      </c>
      <c r="D1721" s="4" t="s">
        <v>6</v>
      </c>
      <c r="E1721" s="4" t="s">
        <v>6</v>
      </c>
      <c r="F1721" s="4" t="s">
        <v>6</v>
      </c>
      <c r="G1721" s="4" t="s">
        <v>16</v>
      </c>
      <c r="H1721" s="4" t="s">
        <v>9</v>
      </c>
      <c r="I1721" s="4" t="s">
        <v>30</v>
      </c>
      <c r="J1721" s="4" t="s">
        <v>30</v>
      </c>
      <c r="K1721" s="4" t="s">
        <v>30</v>
      </c>
      <c r="L1721" s="4" t="s">
        <v>30</v>
      </c>
      <c r="M1721" s="4" t="s">
        <v>30</v>
      </c>
      <c r="N1721" s="4" t="s">
        <v>30</v>
      </c>
      <c r="O1721" s="4" t="s">
        <v>30</v>
      </c>
      <c r="P1721" s="4" t="s">
        <v>6</v>
      </c>
      <c r="Q1721" s="4" t="s">
        <v>6</v>
      </c>
      <c r="R1721" s="4" t="s">
        <v>9</v>
      </c>
      <c r="S1721" s="4" t="s">
        <v>16</v>
      </c>
      <c r="T1721" s="4" t="s">
        <v>9</v>
      </c>
      <c r="U1721" s="4" t="s">
        <v>9</v>
      </c>
      <c r="V1721" s="4" t="s">
        <v>10</v>
      </c>
    </row>
    <row r="1722" spans="1:13">
      <c r="A1722" t="n">
        <v>14948</v>
      </c>
      <c r="B1722" s="61" t="n">
        <v>19</v>
      </c>
      <c r="C1722" s="7" t="n">
        <v>2</v>
      </c>
      <c r="D1722" s="7" t="s">
        <v>170</v>
      </c>
      <c r="E1722" s="7" t="s">
        <v>171</v>
      </c>
      <c r="F1722" s="7" t="s">
        <v>15</v>
      </c>
      <c r="G1722" s="7" t="n">
        <v>0</v>
      </c>
      <c r="H1722" s="7" t="n">
        <v>1</v>
      </c>
      <c r="I1722" s="7" t="n">
        <v>0</v>
      </c>
      <c r="J1722" s="7" t="n">
        <v>0</v>
      </c>
      <c r="K1722" s="7" t="n">
        <v>0</v>
      </c>
      <c r="L1722" s="7" t="n">
        <v>0</v>
      </c>
      <c r="M1722" s="7" t="n">
        <v>1</v>
      </c>
      <c r="N1722" s="7" t="n">
        <v>1.60000002384186</v>
      </c>
      <c r="O1722" s="7" t="n">
        <v>0.0900000035762787</v>
      </c>
      <c r="P1722" s="7" t="s">
        <v>15</v>
      </c>
      <c r="Q1722" s="7" t="s">
        <v>15</v>
      </c>
      <c r="R1722" s="7" t="n">
        <v>-1</v>
      </c>
      <c r="S1722" s="7" t="n">
        <v>0</v>
      </c>
      <c r="T1722" s="7" t="n">
        <v>0</v>
      </c>
      <c r="U1722" s="7" t="n">
        <v>0</v>
      </c>
      <c r="V1722" s="7" t="n">
        <v>0</v>
      </c>
    </row>
    <row r="1723" spans="1:13">
      <c r="A1723" t="s">
        <v>4</v>
      </c>
      <c r="B1723" s="4" t="s">
        <v>5</v>
      </c>
      <c r="C1723" s="4" t="s">
        <v>16</v>
      </c>
      <c r="D1723" s="14" t="s">
        <v>26</v>
      </c>
      <c r="E1723" s="4" t="s">
        <v>5</v>
      </c>
      <c r="F1723" s="4" t="s">
        <v>16</v>
      </c>
      <c r="G1723" s="4" t="s">
        <v>10</v>
      </c>
      <c r="H1723" s="14" t="s">
        <v>27</v>
      </c>
      <c r="I1723" s="4" t="s">
        <v>16</v>
      </c>
      <c r="J1723" s="4" t="s">
        <v>16</v>
      </c>
      <c r="K1723" s="4" t="s">
        <v>25</v>
      </c>
    </row>
    <row r="1724" spans="1:13">
      <c r="A1724" t="n">
        <v>15022</v>
      </c>
      <c r="B1724" s="10" t="n">
        <v>5</v>
      </c>
      <c r="C1724" s="7" t="n">
        <v>28</v>
      </c>
      <c r="D1724" s="14" t="s">
        <v>3</v>
      </c>
      <c r="E1724" s="58" t="n">
        <v>64</v>
      </c>
      <c r="F1724" s="7" t="n">
        <v>5</v>
      </c>
      <c r="G1724" s="7" t="n">
        <v>3</v>
      </c>
      <c r="H1724" s="14" t="s">
        <v>3</v>
      </c>
      <c r="I1724" s="7" t="n">
        <v>8</v>
      </c>
      <c r="J1724" s="7" t="n">
        <v>1</v>
      </c>
      <c r="K1724" s="11" t="n">
        <f t="normal" ca="1">A1728</f>
        <v>0</v>
      </c>
    </row>
    <row r="1725" spans="1:13">
      <c r="A1725" t="s">
        <v>4</v>
      </c>
      <c r="B1725" s="4" t="s">
        <v>5</v>
      </c>
      <c r="C1725" s="4" t="s">
        <v>10</v>
      </c>
      <c r="D1725" s="4" t="s">
        <v>6</v>
      </c>
      <c r="E1725" s="4" t="s">
        <v>6</v>
      </c>
      <c r="F1725" s="4" t="s">
        <v>6</v>
      </c>
      <c r="G1725" s="4" t="s">
        <v>16</v>
      </c>
      <c r="H1725" s="4" t="s">
        <v>9</v>
      </c>
      <c r="I1725" s="4" t="s">
        <v>30</v>
      </c>
      <c r="J1725" s="4" t="s">
        <v>30</v>
      </c>
      <c r="K1725" s="4" t="s">
        <v>30</v>
      </c>
      <c r="L1725" s="4" t="s">
        <v>30</v>
      </c>
      <c r="M1725" s="4" t="s">
        <v>30</v>
      </c>
      <c r="N1725" s="4" t="s">
        <v>30</v>
      </c>
      <c r="O1725" s="4" t="s">
        <v>30</v>
      </c>
      <c r="P1725" s="4" t="s">
        <v>6</v>
      </c>
      <c r="Q1725" s="4" t="s">
        <v>6</v>
      </c>
      <c r="R1725" s="4" t="s">
        <v>9</v>
      </c>
      <c r="S1725" s="4" t="s">
        <v>16</v>
      </c>
      <c r="T1725" s="4" t="s">
        <v>9</v>
      </c>
      <c r="U1725" s="4" t="s">
        <v>9</v>
      </c>
      <c r="V1725" s="4" t="s">
        <v>10</v>
      </c>
    </row>
    <row r="1726" spans="1:13">
      <c r="A1726" t="n">
        <v>15034</v>
      </c>
      <c r="B1726" s="61" t="n">
        <v>19</v>
      </c>
      <c r="C1726" s="7" t="n">
        <v>3</v>
      </c>
      <c r="D1726" s="7" t="s">
        <v>172</v>
      </c>
      <c r="E1726" s="7" t="s">
        <v>173</v>
      </c>
      <c r="F1726" s="7" t="s">
        <v>15</v>
      </c>
      <c r="G1726" s="7" t="n">
        <v>0</v>
      </c>
      <c r="H1726" s="7" t="n">
        <v>1</v>
      </c>
      <c r="I1726" s="7" t="n">
        <v>0</v>
      </c>
      <c r="J1726" s="7" t="n">
        <v>0</v>
      </c>
      <c r="K1726" s="7" t="n">
        <v>0</v>
      </c>
      <c r="L1726" s="7" t="n">
        <v>0</v>
      </c>
      <c r="M1726" s="7" t="n">
        <v>1</v>
      </c>
      <c r="N1726" s="7" t="n">
        <v>1.60000002384186</v>
      </c>
      <c r="O1726" s="7" t="n">
        <v>0.0900000035762787</v>
      </c>
      <c r="P1726" s="7" t="s">
        <v>15</v>
      </c>
      <c r="Q1726" s="7" t="s">
        <v>15</v>
      </c>
      <c r="R1726" s="7" t="n">
        <v>-1</v>
      </c>
      <c r="S1726" s="7" t="n">
        <v>0</v>
      </c>
      <c r="T1726" s="7" t="n">
        <v>0</v>
      </c>
      <c r="U1726" s="7" t="n">
        <v>0</v>
      </c>
      <c r="V1726" s="7" t="n">
        <v>0</v>
      </c>
    </row>
    <row r="1727" spans="1:13">
      <c r="A1727" t="s">
        <v>4</v>
      </c>
      <c r="B1727" s="4" t="s">
        <v>5</v>
      </c>
      <c r="C1727" s="4" t="s">
        <v>16</v>
      </c>
      <c r="D1727" s="14" t="s">
        <v>26</v>
      </c>
      <c r="E1727" s="4" t="s">
        <v>5</v>
      </c>
      <c r="F1727" s="4" t="s">
        <v>16</v>
      </c>
      <c r="G1727" s="4" t="s">
        <v>10</v>
      </c>
      <c r="H1727" s="14" t="s">
        <v>27</v>
      </c>
      <c r="I1727" s="4" t="s">
        <v>16</v>
      </c>
      <c r="J1727" s="4" t="s">
        <v>16</v>
      </c>
      <c r="K1727" s="4" t="s">
        <v>25</v>
      </c>
    </row>
    <row r="1728" spans="1:13">
      <c r="A1728" t="n">
        <v>15107</v>
      </c>
      <c r="B1728" s="10" t="n">
        <v>5</v>
      </c>
      <c r="C1728" s="7" t="n">
        <v>28</v>
      </c>
      <c r="D1728" s="14" t="s">
        <v>3</v>
      </c>
      <c r="E1728" s="58" t="n">
        <v>64</v>
      </c>
      <c r="F1728" s="7" t="n">
        <v>5</v>
      </c>
      <c r="G1728" s="7" t="n">
        <v>4</v>
      </c>
      <c r="H1728" s="14" t="s">
        <v>3</v>
      </c>
      <c r="I1728" s="7" t="n">
        <v>8</v>
      </c>
      <c r="J1728" s="7" t="n">
        <v>1</v>
      </c>
      <c r="K1728" s="11" t="n">
        <f t="normal" ca="1">A1732</f>
        <v>0</v>
      </c>
    </row>
    <row r="1729" spans="1:22">
      <c r="A1729" t="s">
        <v>4</v>
      </c>
      <c r="B1729" s="4" t="s">
        <v>5</v>
      </c>
      <c r="C1729" s="4" t="s">
        <v>10</v>
      </c>
      <c r="D1729" s="4" t="s">
        <v>6</v>
      </c>
      <c r="E1729" s="4" t="s">
        <v>6</v>
      </c>
      <c r="F1729" s="4" t="s">
        <v>6</v>
      </c>
      <c r="G1729" s="4" t="s">
        <v>16</v>
      </c>
      <c r="H1729" s="4" t="s">
        <v>9</v>
      </c>
      <c r="I1729" s="4" t="s">
        <v>30</v>
      </c>
      <c r="J1729" s="4" t="s">
        <v>30</v>
      </c>
      <c r="K1729" s="4" t="s">
        <v>30</v>
      </c>
      <c r="L1729" s="4" t="s">
        <v>30</v>
      </c>
      <c r="M1729" s="4" t="s">
        <v>30</v>
      </c>
      <c r="N1729" s="4" t="s">
        <v>30</v>
      </c>
      <c r="O1729" s="4" t="s">
        <v>30</v>
      </c>
      <c r="P1729" s="4" t="s">
        <v>6</v>
      </c>
      <c r="Q1729" s="4" t="s">
        <v>6</v>
      </c>
      <c r="R1729" s="4" t="s">
        <v>9</v>
      </c>
      <c r="S1729" s="4" t="s">
        <v>16</v>
      </c>
      <c r="T1729" s="4" t="s">
        <v>9</v>
      </c>
      <c r="U1729" s="4" t="s">
        <v>9</v>
      </c>
      <c r="V1729" s="4" t="s">
        <v>10</v>
      </c>
    </row>
    <row r="1730" spans="1:22">
      <c r="A1730" t="n">
        <v>15119</v>
      </c>
      <c r="B1730" s="61" t="n">
        <v>19</v>
      </c>
      <c r="C1730" s="7" t="n">
        <v>4</v>
      </c>
      <c r="D1730" s="7" t="s">
        <v>174</v>
      </c>
      <c r="E1730" s="7" t="s">
        <v>175</v>
      </c>
      <c r="F1730" s="7" t="s">
        <v>15</v>
      </c>
      <c r="G1730" s="7" t="n">
        <v>0</v>
      </c>
      <c r="H1730" s="7" t="n">
        <v>1</v>
      </c>
      <c r="I1730" s="7" t="n">
        <v>0</v>
      </c>
      <c r="J1730" s="7" t="n">
        <v>0</v>
      </c>
      <c r="K1730" s="7" t="n">
        <v>0</v>
      </c>
      <c r="L1730" s="7" t="n">
        <v>0</v>
      </c>
      <c r="M1730" s="7" t="n">
        <v>1</v>
      </c>
      <c r="N1730" s="7" t="n">
        <v>1.60000002384186</v>
      </c>
      <c r="O1730" s="7" t="n">
        <v>0.0900000035762787</v>
      </c>
      <c r="P1730" s="7" t="s">
        <v>15</v>
      </c>
      <c r="Q1730" s="7" t="s">
        <v>15</v>
      </c>
      <c r="R1730" s="7" t="n">
        <v>-1</v>
      </c>
      <c r="S1730" s="7" t="n">
        <v>0</v>
      </c>
      <c r="T1730" s="7" t="n">
        <v>0</v>
      </c>
      <c r="U1730" s="7" t="n">
        <v>0</v>
      </c>
      <c r="V1730" s="7" t="n">
        <v>0</v>
      </c>
    </row>
    <row r="1731" spans="1:22">
      <c r="A1731" t="s">
        <v>4</v>
      </c>
      <c r="B1731" s="4" t="s">
        <v>5</v>
      </c>
      <c r="C1731" s="4" t="s">
        <v>16</v>
      </c>
      <c r="D1731" s="14" t="s">
        <v>26</v>
      </c>
      <c r="E1731" s="4" t="s">
        <v>5</v>
      </c>
      <c r="F1731" s="4" t="s">
        <v>16</v>
      </c>
      <c r="G1731" s="4" t="s">
        <v>10</v>
      </c>
      <c r="H1731" s="14" t="s">
        <v>27</v>
      </c>
      <c r="I1731" s="4" t="s">
        <v>16</v>
      </c>
      <c r="J1731" s="4" t="s">
        <v>16</v>
      </c>
      <c r="K1731" s="4" t="s">
        <v>25</v>
      </c>
    </row>
    <row r="1732" spans="1:22">
      <c r="A1732" t="n">
        <v>15194</v>
      </c>
      <c r="B1732" s="10" t="n">
        <v>5</v>
      </c>
      <c r="C1732" s="7" t="n">
        <v>28</v>
      </c>
      <c r="D1732" s="14" t="s">
        <v>3</v>
      </c>
      <c r="E1732" s="58" t="n">
        <v>64</v>
      </c>
      <c r="F1732" s="7" t="n">
        <v>5</v>
      </c>
      <c r="G1732" s="7" t="n">
        <v>5</v>
      </c>
      <c r="H1732" s="14" t="s">
        <v>3</v>
      </c>
      <c r="I1732" s="7" t="n">
        <v>8</v>
      </c>
      <c r="J1732" s="7" t="n">
        <v>1</v>
      </c>
      <c r="K1732" s="11" t="n">
        <f t="normal" ca="1">A1736</f>
        <v>0</v>
      </c>
    </row>
    <row r="1733" spans="1:22">
      <c r="A1733" t="s">
        <v>4</v>
      </c>
      <c r="B1733" s="4" t="s">
        <v>5</v>
      </c>
      <c r="C1733" s="4" t="s">
        <v>10</v>
      </c>
      <c r="D1733" s="4" t="s">
        <v>6</v>
      </c>
      <c r="E1733" s="4" t="s">
        <v>6</v>
      </c>
      <c r="F1733" s="4" t="s">
        <v>6</v>
      </c>
      <c r="G1733" s="4" t="s">
        <v>16</v>
      </c>
      <c r="H1733" s="4" t="s">
        <v>9</v>
      </c>
      <c r="I1733" s="4" t="s">
        <v>30</v>
      </c>
      <c r="J1733" s="4" t="s">
        <v>30</v>
      </c>
      <c r="K1733" s="4" t="s">
        <v>30</v>
      </c>
      <c r="L1733" s="4" t="s">
        <v>30</v>
      </c>
      <c r="M1733" s="4" t="s">
        <v>30</v>
      </c>
      <c r="N1733" s="4" t="s">
        <v>30</v>
      </c>
      <c r="O1733" s="4" t="s">
        <v>30</v>
      </c>
      <c r="P1733" s="4" t="s">
        <v>6</v>
      </c>
      <c r="Q1733" s="4" t="s">
        <v>6</v>
      </c>
      <c r="R1733" s="4" t="s">
        <v>9</v>
      </c>
      <c r="S1733" s="4" t="s">
        <v>16</v>
      </c>
      <c r="T1733" s="4" t="s">
        <v>9</v>
      </c>
      <c r="U1733" s="4" t="s">
        <v>9</v>
      </c>
      <c r="V1733" s="4" t="s">
        <v>10</v>
      </c>
    </row>
    <row r="1734" spans="1:22">
      <c r="A1734" t="n">
        <v>15206</v>
      </c>
      <c r="B1734" s="61" t="n">
        <v>19</v>
      </c>
      <c r="C1734" s="7" t="n">
        <v>5</v>
      </c>
      <c r="D1734" s="7" t="s">
        <v>176</v>
      </c>
      <c r="E1734" s="7" t="s">
        <v>177</v>
      </c>
      <c r="F1734" s="7" t="s">
        <v>15</v>
      </c>
      <c r="G1734" s="7" t="n">
        <v>0</v>
      </c>
      <c r="H1734" s="7" t="n">
        <v>1</v>
      </c>
      <c r="I1734" s="7" t="n">
        <v>0</v>
      </c>
      <c r="J1734" s="7" t="n">
        <v>0</v>
      </c>
      <c r="K1734" s="7" t="n">
        <v>0</v>
      </c>
      <c r="L1734" s="7" t="n">
        <v>0</v>
      </c>
      <c r="M1734" s="7" t="n">
        <v>1</v>
      </c>
      <c r="N1734" s="7" t="n">
        <v>1.60000002384186</v>
      </c>
      <c r="O1734" s="7" t="n">
        <v>0.0900000035762787</v>
      </c>
      <c r="P1734" s="7" t="s">
        <v>15</v>
      </c>
      <c r="Q1734" s="7" t="s">
        <v>15</v>
      </c>
      <c r="R1734" s="7" t="n">
        <v>-1</v>
      </c>
      <c r="S1734" s="7" t="n">
        <v>0</v>
      </c>
      <c r="T1734" s="7" t="n">
        <v>0</v>
      </c>
      <c r="U1734" s="7" t="n">
        <v>0</v>
      </c>
      <c r="V1734" s="7" t="n">
        <v>0</v>
      </c>
    </row>
    <row r="1735" spans="1:22">
      <c r="A1735" t="s">
        <v>4</v>
      </c>
      <c r="B1735" s="4" t="s">
        <v>5</v>
      </c>
      <c r="C1735" s="4" t="s">
        <v>16</v>
      </c>
      <c r="D1735" s="14" t="s">
        <v>26</v>
      </c>
      <c r="E1735" s="4" t="s">
        <v>5</v>
      </c>
      <c r="F1735" s="4" t="s">
        <v>16</v>
      </c>
      <c r="G1735" s="4" t="s">
        <v>10</v>
      </c>
      <c r="H1735" s="14" t="s">
        <v>27</v>
      </c>
      <c r="I1735" s="4" t="s">
        <v>16</v>
      </c>
      <c r="J1735" s="4" t="s">
        <v>16</v>
      </c>
      <c r="K1735" s="4" t="s">
        <v>25</v>
      </c>
    </row>
    <row r="1736" spans="1:22">
      <c r="A1736" t="n">
        <v>15278</v>
      </c>
      <c r="B1736" s="10" t="n">
        <v>5</v>
      </c>
      <c r="C1736" s="7" t="n">
        <v>28</v>
      </c>
      <c r="D1736" s="14" t="s">
        <v>3</v>
      </c>
      <c r="E1736" s="58" t="n">
        <v>64</v>
      </c>
      <c r="F1736" s="7" t="n">
        <v>5</v>
      </c>
      <c r="G1736" s="7" t="n">
        <v>6</v>
      </c>
      <c r="H1736" s="14" t="s">
        <v>3</v>
      </c>
      <c r="I1736" s="7" t="n">
        <v>8</v>
      </c>
      <c r="J1736" s="7" t="n">
        <v>1</v>
      </c>
      <c r="K1736" s="11" t="n">
        <f t="normal" ca="1">A1740</f>
        <v>0</v>
      </c>
    </row>
    <row r="1737" spans="1:22">
      <c r="A1737" t="s">
        <v>4</v>
      </c>
      <c r="B1737" s="4" t="s">
        <v>5</v>
      </c>
      <c r="C1737" s="4" t="s">
        <v>10</v>
      </c>
      <c r="D1737" s="4" t="s">
        <v>6</v>
      </c>
      <c r="E1737" s="4" t="s">
        <v>6</v>
      </c>
      <c r="F1737" s="4" t="s">
        <v>6</v>
      </c>
      <c r="G1737" s="4" t="s">
        <v>16</v>
      </c>
      <c r="H1737" s="4" t="s">
        <v>9</v>
      </c>
      <c r="I1737" s="4" t="s">
        <v>30</v>
      </c>
      <c r="J1737" s="4" t="s">
        <v>30</v>
      </c>
      <c r="K1737" s="4" t="s">
        <v>30</v>
      </c>
      <c r="L1737" s="4" t="s">
        <v>30</v>
      </c>
      <c r="M1737" s="4" t="s">
        <v>30</v>
      </c>
      <c r="N1737" s="4" t="s">
        <v>30</v>
      </c>
      <c r="O1737" s="4" t="s">
        <v>30</v>
      </c>
      <c r="P1737" s="4" t="s">
        <v>6</v>
      </c>
      <c r="Q1737" s="4" t="s">
        <v>6</v>
      </c>
      <c r="R1737" s="4" t="s">
        <v>9</v>
      </c>
      <c r="S1737" s="4" t="s">
        <v>16</v>
      </c>
      <c r="T1737" s="4" t="s">
        <v>9</v>
      </c>
      <c r="U1737" s="4" t="s">
        <v>9</v>
      </c>
      <c r="V1737" s="4" t="s">
        <v>10</v>
      </c>
    </row>
    <row r="1738" spans="1:22">
      <c r="A1738" t="n">
        <v>15290</v>
      </c>
      <c r="B1738" s="61" t="n">
        <v>19</v>
      </c>
      <c r="C1738" s="7" t="n">
        <v>6</v>
      </c>
      <c r="D1738" s="7" t="s">
        <v>178</v>
      </c>
      <c r="E1738" s="7" t="s">
        <v>179</v>
      </c>
      <c r="F1738" s="7" t="s">
        <v>15</v>
      </c>
      <c r="G1738" s="7" t="n">
        <v>0</v>
      </c>
      <c r="H1738" s="7" t="n">
        <v>1</v>
      </c>
      <c r="I1738" s="7" t="n">
        <v>0</v>
      </c>
      <c r="J1738" s="7" t="n">
        <v>0</v>
      </c>
      <c r="K1738" s="7" t="n">
        <v>0</v>
      </c>
      <c r="L1738" s="7" t="n">
        <v>0</v>
      </c>
      <c r="M1738" s="7" t="n">
        <v>1</v>
      </c>
      <c r="N1738" s="7" t="n">
        <v>1.60000002384186</v>
      </c>
      <c r="O1738" s="7" t="n">
        <v>0.0900000035762787</v>
      </c>
      <c r="P1738" s="7" t="s">
        <v>15</v>
      </c>
      <c r="Q1738" s="7" t="s">
        <v>15</v>
      </c>
      <c r="R1738" s="7" t="n">
        <v>-1</v>
      </c>
      <c r="S1738" s="7" t="n">
        <v>0</v>
      </c>
      <c r="T1738" s="7" t="n">
        <v>0</v>
      </c>
      <c r="U1738" s="7" t="n">
        <v>0</v>
      </c>
      <c r="V1738" s="7" t="n">
        <v>0</v>
      </c>
    </row>
    <row r="1739" spans="1:22">
      <c r="A1739" t="s">
        <v>4</v>
      </c>
      <c r="B1739" s="4" t="s">
        <v>5</v>
      </c>
      <c r="C1739" s="4" t="s">
        <v>16</v>
      </c>
      <c r="D1739" s="14" t="s">
        <v>26</v>
      </c>
      <c r="E1739" s="4" t="s">
        <v>5</v>
      </c>
      <c r="F1739" s="4" t="s">
        <v>16</v>
      </c>
      <c r="G1739" s="4" t="s">
        <v>10</v>
      </c>
      <c r="H1739" s="14" t="s">
        <v>27</v>
      </c>
      <c r="I1739" s="4" t="s">
        <v>16</v>
      </c>
      <c r="J1739" s="4" t="s">
        <v>16</v>
      </c>
      <c r="K1739" s="4" t="s">
        <v>25</v>
      </c>
    </row>
    <row r="1740" spans="1:22">
      <c r="A1740" t="n">
        <v>15363</v>
      </c>
      <c r="B1740" s="10" t="n">
        <v>5</v>
      </c>
      <c r="C1740" s="7" t="n">
        <v>28</v>
      </c>
      <c r="D1740" s="14" t="s">
        <v>3</v>
      </c>
      <c r="E1740" s="58" t="n">
        <v>64</v>
      </c>
      <c r="F1740" s="7" t="n">
        <v>5</v>
      </c>
      <c r="G1740" s="7" t="n">
        <v>7</v>
      </c>
      <c r="H1740" s="14" t="s">
        <v>3</v>
      </c>
      <c r="I1740" s="7" t="n">
        <v>8</v>
      </c>
      <c r="J1740" s="7" t="n">
        <v>1</v>
      </c>
      <c r="K1740" s="11" t="n">
        <f t="normal" ca="1">A1744</f>
        <v>0</v>
      </c>
    </row>
    <row r="1741" spans="1:22">
      <c r="A1741" t="s">
        <v>4</v>
      </c>
      <c r="B1741" s="4" t="s">
        <v>5</v>
      </c>
      <c r="C1741" s="4" t="s">
        <v>10</v>
      </c>
      <c r="D1741" s="4" t="s">
        <v>6</v>
      </c>
      <c r="E1741" s="4" t="s">
        <v>6</v>
      </c>
      <c r="F1741" s="4" t="s">
        <v>6</v>
      </c>
      <c r="G1741" s="4" t="s">
        <v>16</v>
      </c>
      <c r="H1741" s="4" t="s">
        <v>9</v>
      </c>
      <c r="I1741" s="4" t="s">
        <v>30</v>
      </c>
      <c r="J1741" s="4" t="s">
        <v>30</v>
      </c>
      <c r="K1741" s="4" t="s">
        <v>30</v>
      </c>
      <c r="L1741" s="4" t="s">
        <v>30</v>
      </c>
      <c r="M1741" s="4" t="s">
        <v>30</v>
      </c>
      <c r="N1741" s="4" t="s">
        <v>30</v>
      </c>
      <c r="O1741" s="4" t="s">
        <v>30</v>
      </c>
      <c r="P1741" s="4" t="s">
        <v>6</v>
      </c>
      <c r="Q1741" s="4" t="s">
        <v>6</v>
      </c>
      <c r="R1741" s="4" t="s">
        <v>9</v>
      </c>
      <c r="S1741" s="4" t="s">
        <v>16</v>
      </c>
      <c r="T1741" s="4" t="s">
        <v>9</v>
      </c>
      <c r="U1741" s="4" t="s">
        <v>9</v>
      </c>
      <c r="V1741" s="4" t="s">
        <v>10</v>
      </c>
    </row>
    <row r="1742" spans="1:22">
      <c r="A1742" t="n">
        <v>15375</v>
      </c>
      <c r="B1742" s="61" t="n">
        <v>19</v>
      </c>
      <c r="C1742" s="7" t="n">
        <v>7</v>
      </c>
      <c r="D1742" s="7" t="s">
        <v>180</v>
      </c>
      <c r="E1742" s="7" t="s">
        <v>181</v>
      </c>
      <c r="F1742" s="7" t="s">
        <v>15</v>
      </c>
      <c r="G1742" s="7" t="n">
        <v>0</v>
      </c>
      <c r="H1742" s="7" t="n">
        <v>1</v>
      </c>
      <c r="I1742" s="7" t="n">
        <v>0</v>
      </c>
      <c r="J1742" s="7" t="n">
        <v>0</v>
      </c>
      <c r="K1742" s="7" t="n">
        <v>0</v>
      </c>
      <c r="L1742" s="7" t="n">
        <v>0</v>
      </c>
      <c r="M1742" s="7" t="n">
        <v>1</v>
      </c>
      <c r="N1742" s="7" t="n">
        <v>1.60000002384186</v>
      </c>
      <c r="O1742" s="7" t="n">
        <v>0.0900000035762787</v>
      </c>
      <c r="P1742" s="7" t="s">
        <v>15</v>
      </c>
      <c r="Q1742" s="7" t="s">
        <v>15</v>
      </c>
      <c r="R1742" s="7" t="n">
        <v>-1</v>
      </c>
      <c r="S1742" s="7" t="n">
        <v>0</v>
      </c>
      <c r="T1742" s="7" t="n">
        <v>0</v>
      </c>
      <c r="U1742" s="7" t="n">
        <v>0</v>
      </c>
      <c r="V1742" s="7" t="n">
        <v>0</v>
      </c>
    </row>
    <row r="1743" spans="1:22">
      <c r="A1743" t="s">
        <v>4</v>
      </c>
      <c r="B1743" s="4" t="s">
        <v>5</v>
      </c>
      <c r="C1743" s="4" t="s">
        <v>16</v>
      </c>
      <c r="D1743" s="14" t="s">
        <v>26</v>
      </c>
      <c r="E1743" s="4" t="s">
        <v>5</v>
      </c>
      <c r="F1743" s="4" t="s">
        <v>16</v>
      </c>
      <c r="G1743" s="4" t="s">
        <v>10</v>
      </c>
      <c r="H1743" s="14" t="s">
        <v>27</v>
      </c>
      <c r="I1743" s="4" t="s">
        <v>16</v>
      </c>
      <c r="J1743" s="4" t="s">
        <v>16</v>
      </c>
      <c r="K1743" s="4" t="s">
        <v>25</v>
      </c>
    </row>
    <row r="1744" spans="1:22">
      <c r="A1744" t="n">
        <v>15446</v>
      </c>
      <c r="B1744" s="10" t="n">
        <v>5</v>
      </c>
      <c r="C1744" s="7" t="n">
        <v>28</v>
      </c>
      <c r="D1744" s="14" t="s">
        <v>3</v>
      </c>
      <c r="E1744" s="58" t="n">
        <v>64</v>
      </c>
      <c r="F1744" s="7" t="n">
        <v>5</v>
      </c>
      <c r="G1744" s="7" t="n">
        <v>8</v>
      </c>
      <c r="H1744" s="14" t="s">
        <v>3</v>
      </c>
      <c r="I1744" s="7" t="n">
        <v>8</v>
      </c>
      <c r="J1744" s="7" t="n">
        <v>1</v>
      </c>
      <c r="K1744" s="11" t="n">
        <f t="normal" ca="1">A1748</f>
        <v>0</v>
      </c>
    </row>
    <row r="1745" spans="1:22">
      <c r="A1745" t="s">
        <v>4</v>
      </c>
      <c r="B1745" s="4" t="s">
        <v>5</v>
      </c>
      <c r="C1745" s="4" t="s">
        <v>10</v>
      </c>
      <c r="D1745" s="4" t="s">
        <v>6</v>
      </c>
      <c r="E1745" s="4" t="s">
        <v>6</v>
      </c>
      <c r="F1745" s="4" t="s">
        <v>6</v>
      </c>
      <c r="G1745" s="4" t="s">
        <v>16</v>
      </c>
      <c r="H1745" s="4" t="s">
        <v>9</v>
      </c>
      <c r="I1745" s="4" t="s">
        <v>30</v>
      </c>
      <c r="J1745" s="4" t="s">
        <v>30</v>
      </c>
      <c r="K1745" s="4" t="s">
        <v>30</v>
      </c>
      <c r="L1745" s="4" t="s">
        <v>30</v>
      </c>
      <c r="M1745" s="4" t="s">
        <v>30</v>
      </c>
      <c r="N1745" s="4" t="s">
        <v>30</v>
      </c>
      <c r="O1745" s="4" t="s">
        <v>30</v>
      </c>
      <c r="P1745" s="4" t="s">
        <v>6</v>
      </c>
      <c r="Q1745" s="4" t="s">
        <v>6</v>
      </c>
      <c r="R1745" s="4" t="s">
        <v>9</v>
      </c>
      <c r="S1745" s="4" t="s">
        <v>16</v>
      </c>
      <c r="T1745" s="4" t="s">
        <v>9</v>
      </c>
      <c r="U1745" s="4" t="s">
        <v>9</v>
      </c>
      <c r="V1745" s="4" t="s">
        <v>10</v>
      </c>
    </row>
    <row r="1746" spans="1:22">
      <c r="A1746" t="n">
        <v>15458</v>
      </c>
      <c r="B1746" s="61" t="n">
        <v>19</v>
      </c>
      <c r="C1746" s="7" t="n">
        <v>8</v>
      </c>
      <c r="D1746" s="7" t="s">
        <v>182</v>
      </c>
      <c r="E1746" s="7" t="s">
        <v>183</v>
      </c>
      <c r="F1746" s="7" t="s">
        <v>15</v>
      </c>
      <c r="G1746" s="7" t="n">
        <v>0</v>
      </c>
      <c r="H1746" s="7" t="n">
        <v>1</v>
      </c>
      <c r="I1746" s="7" t="n">
        <v>0</v>
      </c>
      <c r="J1746" s="7" t="n">
        <v>0</v>
      </c>
      <c r="K1746" s="7" t="n">
        <v>0</v>
      </c>
      <c r="L1746" s="7" t="n">
        <v>0</v>
      </c>
      <c r="M1746" s="7" t="n">
        <v>1</v>
      </c>
      <c r="N1746" s="7" t="n">
        <v>1.60000002384186</v>
      </c>
      <c r="O1746" s="7" t="n">
        <v>0.0900000035762787</v>
      </c>
      <c r="P1746" s="7" t="s">
        <v>15</v>
      </c>
      <c r="Q1746" s="7" t="s">
        <v>15</v>
      </c>
      <c r="R1746" s="7" t="n">
        <v>-1</v>
      </c>
      <c r="S1746" s="7" t="n">
        <v>0</v>
      </c>
      <c r="T1746" s="7" t="n">
        <v>0</v>
      </c>
      <c r="U1746" s="7" t="n">
        <v>0</v>
      </c>
      <c r="V1746" s="7" t="n">
        <v>0</v>
      </c>
    </row>
    <row r="1747" spans="1:22">
      <c r="A1747" t="s">
        <v>4</v>
      </c>
      <c r="B1747" s="4" t="s">
        <v>5</v>
      </c>
      <c r="C1747" s="4" t="s">
        <v>16</v>
      </c>
      <c r="D1747" s="14" t="s">
        <v>26</v>
      </c>
      <c r="E1747" s="4" t="s">
        <v>5</v>
      </c>
      <c r="F1747" s="4" t="s">
        <v>16</v>
      </c>
      <c r="G1747" s="4" t="s">
        <v>10</v>
      </c>
      <c r="H1747" s="14" t="s">
        <v>27</v>
      </c>
      <c r="I1747" s="4" t="s">
        <v>16</v>
      </c>
      <c r="J1747" s="4" t="s">
        <v>16</v>
      </c>
      <c r="K1747" s="4" t="s">
        <v>25</v>
      </c>
    </row>
    <row r="1748" spans="1:22">
      <c r="A1748" t="n">
        <v>15531</v>
      </c>
      <c r="B1748" s="10" t="n">
        <v>5</v>
      </c>
      <c r="C1748" s="7" t="n">
        <v>28</v>
      </c>
      <c r="D1748" s="14" t="s">
        <v>3</v>
      </c>
      <c r="E1748" s="58" t="n">
        <v>64</v>
      </c>
      <c r="F1748" s="7" t="n">
        <v>5</v>
      </c>
      <c r="G1748" s="7" t="n">
        <v>9</v>
      </c>
      <c r="H1748" s="14" t="s">
        <v>3</v>
      </c>
      <c r="I1748" s="7" t="n">
        <v>8</v>
      </c>
      <c r="J1748" s="7" t="n">
        <v>1</v>
      </c>
      <c r="K1748" s="11" t="n">
        <f t="normal" ca="1">A1752</f>
        <v>0</v>
      </c>
    </row>
    <row r="1749" spans="1:22">
      <c r="A1749" t="s">
        <v>4</v>
      </c>
      <c r="B1749" s="4" t="s">
        <v>5</v>
      </c>
      <c r="C1749" s="4" t="s">
        <v>10</v>
      </c>
      <c r="D1749" s="4" t="s">
        <v>6</v>
      </c>
      <c r="E1749" s="4" t="s">
        <v>6</v>
      </c>
      <c r="F1749" s="4" t="s">
        <v>6</v>
      </c>
      <c r="G1749" s="4" t="s">
        <v>16</v>
      </c>
      <c r="H1749" s="4" t="s">
        <v>9</v>
      </c>
      <c r="I1749" s="4" t="s">
        <v>30</v>
      </c>
      <c r="J1749" s="4" t="s">
        <v>30</v>
      </c>
      <c r="K1749" s="4" t="s">
        <v>30</v>
      </c>
      <c r="L1749" s="4" t="s">
        <v>30</v>
      </c>
      <c r="M1749" s="4" t="s">
        <v>30</v>
      </c>
      <c r="N1749" s="4" t="s">
        <v>30</v>
      </c>
      <c r="O1749" s="4" t="s">
        <v>30</v>
      </c>
      <c r="P1749" s="4" t="s">
        <v>6</v>
      </c>
      <c r="Q1749" s="4" t="s">
        <v>6</v>
      </c>
      <c r="R1749" s="4" t="s">
        <v>9</v>
      </c>
      <c r="S1749" s="4" t="s">
        <v>16</v>
      </c>
      <c r="T1749" s="4" t="s">
        <v>9</v>
      </c>
      <c r="U1749" s="4" t="s">
        <v>9</v>
      </c>
      <c r="V1749" s="4" t="s">
        <v>10</v>
      </c>
    </row>
    <row r="1750" spans="1:22">
      <c r="A1750" t="n">
        <v>15543</v>
      </c>
      <c r="B1750" s="61" t="n">
        <v>19</v>
      </c>
      <c r="C1750" s="7" t="n">
        <v>9</v>
      </c>
      <c r="D1750" s="7" t="s">
        <v>184</v>
      </c>
      <c r="E1750" s="7" t="s">
        <v>185</v>
      </c>
      <c r="F1750" s="7" t="s">
        <v>15</v>
      </c>
      <c r="G1750" s="7" t="n">
        <v>0</v>
      </c>
      <c r="H1750" s="7" t="n">
        <v>1</v>
      </c>
      <c r="I1750" s="7" t="n">
        <v>0</v>
      </c>
      <c r="J1750" s="7" t="n">
        <v>0</v>
      </c>
      <c r="K1750" s="7" t="n">
        <v>0</v>
      </c>
      <c r="L1750" s="7" t="n">
        <v>0</v>
      </c>
      <c r="M1750" s="7" t="n">
        <v>1</v>
      </c>
      <c r="N1750" s="7" t="n">
        <v>1.60000002384186</v>
      </c>
      <c r="O1750" s="7" t="n">
        <v>0.0900000035762787</v>
      </c>
      <c r="P1750" s="7" t="s">
        <v>15</v>
      </c>
      <c r="Q1750" s="7" t="s">
        <v>15</v>
      </c>
      <c r="R1750" s="7" t="n">
        <v>-1</v>
      </c>
      <c r="S1750" s="7" t="n">
        <v>0</v>
      </c>
      <c r="T1750" s="7" t="n">
        <v>0</v>
      </c>
      <c r="U1750" s="7" t="n">
        <v>0</v>
      </c>
      <c r="V1750" s="7" t="n">
        <v>0</v>
      </c>
    </row>
    <row r="1751" spans="1:22">
      <c r="A1751" t="s">
        <v>4</v>
      </c>
      <c r="B1751" s="4" t="s">
        <v>5</v>
      </c>
      <c r="C1751" s="4" t="s">
        <v>16</v>
      </c>
      <c r="D1751" s="14" t="s">
        <v>26</v>
      </c>
      <c r="E1751" s="4" t="s">
        <v>5</v>
      </c>
      <c r="F1751" s="4" t="s">
        <v>16</v>
      </c>
      <c r="G1751" s="4" t="s">
        <v>10</v>
      </c>
      <c r="H1751" s="14" t="s">
        <v>27</v>
      </c>
      <c r="I1751" s="4" t="s">
        <v>16</v>
      </c>
      <c r="J1751" s="4" t="s">
        <v>16</v>
      </c>
      <c r="K1751" s="4" t="s">
        <v>25</v>
      </c>
    </row>
    <row r="1752" spans="1:22">
      <c r="A1752" t="n">
        <v>15618</v>
      </c>
      <c r="B1752" s="10" t="n">
        <v>5</v>
      </c>
      <c r="C1752" s="7" t="n">
        <v>28</v>
      </c>
      <c r="D1752" s="14" t="s">
        <v>3</v>
      </c>
      <c r="E1752" s="58" t="n">
        <v>64</v>
      </c>
      <c r="F1752" s="7" t="n">
        <v>5</v>
      </c>
      <c r="G1752" s="7" t="n">
        <v>13</v>
      </c>
      <c r="H1752" s="14" t="s">
        <v>3</v>
      </c>
      <c r="I1752" s="7" t="n">
        <v>8</v>
      </c>
      <c r="J1752" s="7" t="n">
        <v>1</v>
      </c>
      <c r="K1752" s="11" t="n">
        <f t="normal" ca="1">A1756</f>
        <v>0</v>
      </c>
    </row>
    <row r="1753" spans="1:22">
      <c r="A1753" t="s">
        <v>4</v>
      </c>
      <c r="B1753" s="4" t="s">
        <v>5</v>
      </c>
      <c r="C1753" s="4" t="s">
        <v>10</v>
      </c>
      <c r="D1753" s="4" t="s">
        <v>6</v>
      </c>
      <c r="E1753" s="4" t="s">
        <v>6</v>
      </c>
      <c r="F1753" s="4" t="s">
        <v>6</v>
      </c>
      <c r="G1753" s="4" t="s">
        <v>16</v>
      </c>
      <c r="H1753" s="4" t="s">
        <v>9</v>
      </c>
      <c r="I1753" s="4" t="s">
        <v>30</v>
      </c>
      <c r="J1753" s="4" t="s">
        <v>30</v>
      </c>
      <c r="K1753" s="4" t="s">
        <v>30</v>
      </c>
      <c r="L1753" s="4" t="s">
        <v>30</v>
      </c>
      <c r="M1753" s="4" t="s">
        <v>30</v>
      </c>
      <c r="N1753" s="4" t="s">
        <v>30</v>
      </c>
      <c r="O1753" s="4" t="s">
        <v>30</v>
      </c>
      <c r="P1753" s="4" t="s">
        <v>6</v>
      </c>
      <c r="Q1753" s="4" t="s">
        <v>6</v>
      </c>
      <c r="R1753" s="4" t="s">
        <v>9</v>
      </c>
      <c r="S1753" s="4" t="s">
        <v>16</v>
      </c>
      <c r="T1753" s="4" t="s">
        <v>9</v>
      </c>
      <c r="U1753" s="4" t="s">
        <v>9</v>
      </c>
      <c r="V1753" s="4" t="s">
        <v>10</v>
      </c>
    </row>
    <row r="1754" spans="1:22">
      <c r="A1754" t="n">
        <v>15630</v>
      </c>
      <c r="B1754" s="61" t="n">
        <v>19</v>
      </c>
      <c r="C1754" s="7" t="n">
        <v>13</v>
      </c>
      <c r="D1754" s="7" t="s">
        <v>186</v>
      </c>
      <c r="E1754" s="7" t="s">
        <v>187</v>
      </c>
      <c r="F1754" s="7" t="s">
        <v>15</v>
      </c>
      <c r="G1754" s="7" t="n">
        <v>0</v>
      </c>
      <c r="H1754" s="7" t="n">
        <v>1</v>
      </c>
      <c r="I1754" s="7" t="n">
        <v>0</v>
      </c>
      <c r="J1754" s="7" t="n">
        <v>0</v>
      </c>
      <c r="K1754" s="7" t="n">
        <v>0</v>
      </c>
      <c r="L1754" s="7" t="n">
        <v>0</v>
      </c>
      <c r="M1754" s="7" t="n">
        <v>1</v>
      </c>
      <c r="N1754" s="7" t="n">
        <v>1.60000002384186</v>
      </c>
      <c r="O1754" s="7" t="n">
        <v>0.0900000035762787</v>
      </c>
      <c r="P1754" s="7" t="s">
        <v>15</v>
      </c>
      <c r="Q1754" s="7" t="s">
        <v>15</v>
      </c>
      <c r="R1754" s="7" t="n">
        <v>-1</v>
      </c>
      <c r="S1754" s="7" t="n">
        <v>0</v>
      </c>
      <c r="T1754" s="7" t="n">
        <v>0</v>
      </c>
      <c r="U1754" s="7" t="n">
        <v>0</v>
      </c>
      <c r="V1754" s="7" t="n">
        <v>0</v>
      </c>
    </row>
    <row r="1755" spans="1:22">
      <c r="A1755" t="s">
        <v>4</v>
      </c>
      <c r="B1755" s="4" t="s">
        <v>5</v>
      </c>
      <c r="C1755" s="4" t="s">
        <v>10</v>
      </c>
      <c r="D1755" s="4" t="s">
        <v>6</v>
      </c>
      <c r="E1755" s="4" t="s">
        <v>6</v>
      </c>
      <c r="F1755" s="4" t="s">
        <v>6</v>
      </c>
      <c r="G1755" s="4" t="s">
        <v>16</v>
      </c>
      <c r="H1755" s="4" t="s">
        <v>9</v>
      </c>
      <c r="I1755" s="4" t="s">
        <v>30</v>
      </c>
      <c r="J1755" s="4" t="s">
        <v>30</v>
      </c>
      <c r="K1755" s="4" t="s">
        <v>30</v>
      </c>
      <c r="L1755" s="4" t="s">
        <v>30</v>
      </c>
      <c r="M1755" s="4" t="s">
        <v>30</v>
      </c>
      <c r="N1755" s="4" t="s">
        <v>30</v>
      </c>
      <c r="O1755" s="4" t="s">
        <v>30</v>
      </c>
      <c r="P1755" s="4" t="s">
        <v>6</v>
      </c>
      <c r="Q1755" s="4" t="s">
        <v>6</v>
      </c>
      <c r="R1755" s="4" t="s">
        <v>9</v>
      </c>
      <c r="S1755" s="4" t="s">
        <v>16</v>
      </c>
      <c r="T1755" s="4" t="s">
        <v>9</v>
      </c>
      <c r="U1755" s="4" t="s">
        <v>9</v>
      </c>
      <c r="V1755" s="4" t="s">
        <v>10</v>
      </c>
    </row>
    <row r="1756" spans="1:22">
      <c r="A1756" t="n">
        <v>15713</v>
      </c>
      <c r="B1756" s="61" t="n">
        <v>19</v>
      </c>
      <c r="C1756" s="7" t="n">
        <v>12</v>
      </c>
      <c r="D1756" s="7" t="s">
        <v>188</v>
      </c>
      <c r="E1756" s="7" t="s">
        <v>189</v>
      </c>
      <c r="F1756" s="7" t="s">
        <v>15</v>
      </c>
      <c r="G1756" s="7" t="n">
        <v>0</v>
      </c>
      <c r="H1756" s="7" t="n">
        <v>1</v>
      </c>
      <c r="I1756" s="7" t="n">
        <v>0</v>
      </c>
      <c r="J1756" s="7" t="n">
        <v>0</v>
      </c>
      <c r="K1756" s="7" t="n">
        <v>0</v>
      </c>
      <c r="L1756" s="7" t="n">
        <v>0</v>
      </c>
      <c r="M1756" s="7" t="n">
        <v>1</v>
      </c>
      <c r="N1756" s="7" t="n">
        <v>1.60000002384186</v>
      </c>
      <c r="O1756" s="7" t="n">
        <v>0.0900000035762787</v>
      </c>
      <c r="P1756" s="7" t="s">
        <v>15</v>
      </c>
      <c r="Q1756" s="7" t="s">
        <v>15</v>
      </c>
      <c r="R1756" s="7" t="n">
        <v>-1</v>
      </c>
      <c r="S1756" s="7" t="n">
        <v>0</v>
      </c>
      <c r="T1756" s="7" t="n">
        <v>0</v>
      </c>
      <c r="U1756" s="7" t="n">
        <v>0</v>
      </c>
      <c r="V1756" s="7" t="n">
        <v>0</v>
      </c>
    </row>
    <row r="1757" spans="1:22">
      <c r="A1757" t="s">
        <v>4</v>
      </c>
      <c r="B1757" s="4" t="s">
        <v>5</v>
      </c>
      <c r="C1757" s="4" t="s">
        <v>10</v>
      </c>
      <c r="D1757" s="4" t="s">
        <v>6</v>
      </c>
      <c r="E1757" s="4" t="s">
        <v>6</v>
      </c>
      <c r="F1757" s="4" t="s">
        <v>6</v>
      </c>
      <c r="G1757" s="4" t="s">
        <v>16</v>
      </c>
      <c r="H1757" s="4" t="s">
        <v>9</v>
      </c>
      <c r="I1757" s="4" t="s">
        <v>30</v>
      </c>
      <c r="J1757" s="4" t="s">
        <v>30</v>
      </c>
      <c r="K1757" s="4" t="s">
        <v>30</v>
      </c>
      <c r="L1757" s="4" t="s">
        <v>30</v>
      </c>
      <c r="M1757" s="4" t="s">
        <v>30</v>
      </c>
      <c r="N1757" s="4" t="s">
        <v>30</v>
      </c>
      <c r="O1757" s="4" t="s">
        <v>30</v>
      </c>
      <c r="P1757" s="4" t="s">
        <v>6</v>
      </c>
      <c r="Q1757" s="4" t="s">
        <v>6</v>
      </c>
      <c r="R1757" s="4" t="s">
        <v>9</v>
      </c>
      <c r="S1757" s="4" t="s">
        <v>16</v>
      </c>
      <c r="T1757" s="4" t="s">
        <v>9</v>
      </c>
      <c r="U1757" s="4" t="s">
        <v>9</v>
      </c>
      <c r="V1757" s="4" t="s">
        <v>10</v>
      </c>
    </row>
    <row r="1758" spans="1:22">
      <c r="A1758" t="n">
        <v>15785</v>
      </c>
      <c r="B1758" s="61" t="n">
        <v>19</v>
      </c>
      <c r="C1758" s="7" t="n">
        <v>30</v>
      </c>
      <c r="D1758" s="7" t="s">
        <v>190</v>
      </c>
      <c r="E1758" s="7" t="s">
        <v>191</v>
      </c>
      <c r="F1758" s="7" t="s">
        <v>15</v>
      </c>
      <c r="G1758" s="7" t="n">
        <v>0</v>
      </c>
      <c r="H1758" s="7" t="n">
        <v>1</v>
      </c>
      <c r="I1758" s="7" t="n">
        <v>0</v>
      </c>
      <c r="J1758" s="7" t="n">
        <v>0</v>
      </c>
      <c r="K1758" s="7" t="n">
        <v>0</v>
      </c>
      <c r="L1758" s="7" t="n">
        <v>0</v>
      </c>
      <c r="M1758" s="7" t="n">
        <v>1</v>
      </c>
      <c r="N1758" s="7" t="n">
        <v>1.60000002384186</v>
      </c>
      <c r="O1758" s="7" t="n">
        <v>0.0900000035762787</v>
      </c>
      <c r="P1758" s="7" t="s">
        <v>15</v>
      </c>
      <c r="Q1758" s="7" t="s">
        <v>15</v>
      </c>
      <c r="R1758" s="7" t="n">
        <v>-1</v>
      </c>
      <c r="S1758" s="7" t="n">
        <v>0</v>
      </c>
      <c r="T1758" s="7" t="n">
        <v>0</v>
      </c>
      <c r="U1758" s="7" t="n">
        <v>0</v>
      </c>
      <c r="V1758" s="7" t="n">
        <v>0</v>
      </c>
    </row>
    <row r="1759" spans="1:22">
      <c r="A1759" t="s">
        <v>4</v>
      </c>
      <c r="B1759" s="4" t="s">
        <v>5</v>
      </c>
      <c r="C1759" s="4" t="s">
        <v>10</v>
      </c>
      <c r="D1759" s="4" t="s">
        <v>6</v>
      </c>
      <c r="E1759" s="4" t="s">
        <v>6</v>
      </c>
      <c r="F1759" s="4" t="s">
        <v>6</v>
      </c>
      <c r="G1759" s="4" t="s">
        <v>16</v>
      </c>
      <c r="H1759" s="4" t="s">
        <v>9</v>
      </c>
      <c r="I1759" s="4" t="s">
        <v>30</v>
      </c>
      <c r="J1759" s="4" t="s">
        <v>30</v>
      </c>
      <c r="K1759" s="4" t="s">
        <v>30</v>
      </c>
      <c r="L1759" s="4" t="s">
        <v>30</v>
      </c>
      <c r="M1759" s="4" t="s">
        <v>30</v>
      </c>
      <c r="N1759" s="4" t="s">
        <v>30</v>
      </c>
      <c r="O1759" s="4" t="s">
        <v>30</v>
      </c>
      <c r="P1759" s="4" t="s">
        <v>6</v>
      </c>
      <c r="Q1759" s="4" t="s">
        <v>6</v>
      </c>
      <c r="R1759" s="4" t="s">
        <v>9</v>
      </c>
      <c r="S1759" s="4" t="s">
        <v>16</v>
      </c>
      <c r="T1759" s="4" t="s">
        <v>9</v>
      </c>
      <c r="U1759" s="4" t="s">
        <v>9</v>
      </c>
      <c r="V1759" s="4" t="s">
        <v>10</v>
      </c>
    </row>
    <row r="1760" spans="1:22">
      <c r="A1760" t="n">
        <v>15856</v>
      </c>
      <c r="B1760" s="61" t="n">
        <v>19</v>
      </c>
      <c r="C1760" s="7" t="n">
        <v>7032</v>
      </c>
      <c r="D1760" s="7" t="s">
        <v>192</v>
      </c>
      <c r="E1760" s="7" t="s">
        <v>193</v>
      </c>
      <c r="F1760" s="7" t="s">
        <v>15</v>
      </c>
      <c r="G1760" s="7" t="n">
        <v>0</v>
      </c>
      <c r="H1760" s="7" t="n">
        <v>1</v>
      </c>
      <c r="I1760" s="7" t="n">
        <v>0</v>
      </c>
      <c r="J1760" s="7" t="n">
        <v>0</v>
      </c>
      <c r="K1760" s="7" t="n">
        <v>0</v>
      </c>
      <c r="L1760" s="7" t="n">
        <v>0</v>
      </c>
      <c r="M1760" s="7" t="n">
        <v>1</v>
      </c>
      <c r="N1760" s="7" t="n">
        <v>1.60000002384186</v>
      </c>
      <c r="O1760" s="7" t="n">
        <v>0.0900000035762787</v>
      </c>
      <c r="P1760" s="7" t="s">
        <v>15</v>
      </c>
      <c r="Q1760" s="7" t="s">
        <v>15</v>
      </c>
      <c r="R1760" s="7" t="n">
        <v>-1</v>
      </c>
      <c r="S1760" s="7" t="n">
        <v>0</v>
      </c>
      <c r="T1760" s="7" t="n">
        <v>0</v>
      </c>
      <c r="U1760" s="7" t="n">
        <v>0</v>
      </c>
      <c r="V1760" s="7" t="n">
        <v>0</v>
      </c>
    </row>
    <row r="1761" spans="1:22">
      <c r="A1761" t="s">
        <v>4</v>
      </c>
      <c r="B1761" s="4" t="s">
        <v>5</v>
      </c>
      <c r="C1761" s="4" t="s">
        <v>10</v>
      </c>
      <c r="D1761" s="4" t="s">
        <v>6</v>
      </c>
      <c r="E1761" s="4" t="s">
        <v>6</v>
      </c>
      <c r="F1761" s="4" t="s">
        <v>6</v>
      </c>
      <c r="G1761" s="4" t="s">
        <v>16</v>
      </c>
      <c r="H1761" s="4" t="s">
        <v>9</v>
      </c>
      <c r="I1761" s="4" t="s">
        <v>30</v>
      </c>
      <c r="J1761" s="4" t="s">
        <v>30</v>
      </c>
      <c r="K1761" s="4" t="s">
        <v>30</v>
      </c>
      <c r="L1761" s="4" t="s">
        <v>30</v>
      </c>
      <c r="M1761" s="4" t="s">
        <v>30</v>
      </c>
      <c r="N1761" s="4" t="s">
        <v>30</v>
      </c>
      <c r="O1761" s="4" t="s">
        <v>30</v>
      </c>
      <c r="P1761" s="4" t="s">
        <v>6</v>
      </c>
      <c r="Q1761" s="4" t="s">
        <v>6</v>
      </c>
      <c r="R1761" s="4" t="s">
        <v>9</v>
      </c>
      <c r="S1761" s="4" t="s">
        <v>16</v>
      </c>
      <c r="T1761" s="4" t="s">
        <v>9</v>
      </c>
      <c r="U1761" s="4" t="s">
        <v>9</v>
      </c>
      <c r="V1761" s="4" t="s">
        <v>10</v>
      </c>
    </row>
    <row r="1762" spans="1:22">
      <c r="A1762" t="n">
        <v>15926</v>
      </c>
      <c r="B1762" s="61" t="n">
        <v>19</v>
      </c>
      <c r="C1762" s="7" t="n">
        <v>100</v>
      </c>
      <c r="D1762" s="7" t="s">
        <v>194</v>
      </c>
      <c r="E1762" s="7" t="s">
        <v>195</v>
      </c>
      <c r="F1762" s="7" t="s">
        <v>15</v>
      </c>
      <c r="G1762" s="7" t="n">
        <v>0</v>
      </c>
      <c r="H1762" s="7" t="n">
        <v>1</v>
      </c>
      <c r="I1762" s="7" t="n">
        <v>0</v>
      </c>
      <c r="J1762" s="7" t="n">
        <v>0</v>
      </c>
      <c r="K1762" s="7" t="n">
        <v>0</v>
      </c>
      <c r="L1762" s="7" t="n">
        <v>0</v>
      </c>
      <c r="M1762" s="7" t="n">
        <v>1</v>
      </c>
      <c r="N1762" s="7" t="n">
        <v>1.60000002384186</v>
      </c>
      <c r="O1762" s="7" t="n">
        <v>0.0900000035762787</v>
      </c>
      <c r="P1762" s="7" t="s">
        <v>15</v>
      </c>
      <c r="Q1762" s="7" t="s">
        <v>15</v>
      </c>
      <c r="R1762" s="7" t="n">
        <v>-1</v>
      </c>
      <c r="S1762" s="7" t="n">
        <v>0</v>
      </c>
      <c r="T1762" s="7" t="n">
        <v>0</v>
      </c>
      <c r="U1762" s="7" t="n">
        <v>0</v>
      </c>
      <c r="V1762" s="7" t="n">
        <v>0</v>
      </c>
    </row>
    <row r="1763" spans="1:22">
      <c r="A1763" t="s">
        <v>4</v>
      </c>
      <c r="B1763" s="4" t="s">
        <v>5</v>
      </c>
      <c r="C1763" s="4" t="s">
        <v>10</v>
      </c>
      <c r="D1763" s="4" t="s">
        <v>6</v>
      </c>
      <c r="E1763" s="4" t="s">
        <v>6</v>
      </c>
      <c r="F1763" s="4" t="s">
        <v>6</v>
      </c>
      <c r="G1763" s="4" t="s">
        <v>16</v>
      </c>
      <c r="H1763" s="4" t="s">
        <v>9</v>
      </c>
      <c r="I1763" s="4" t="s">
        <v>30</v>
      </c>
      <c r="J1763" s="4" t="s">
        <v>30</v>
      </c>
      <c r="K1763" s="4" t="s">
        <v>30</v>
      </c>
      <c r="L1763" s="4" t="s">
        <v>30</v>
      </c>
      <c r="M1763" s="4" t="s">
        <v>30</v>
      </c>
      <c r="N1763" s="4" t="s">
        <v>30</v>
      </c>
      <c r="O1763" s="4" t="s">
        <v>30</v>
      </c>
      <c r="P1763" s="4" t="s">
        <v>6</v>
      </c>
      <c r="Q1763" s="4" t="s">
        <v>6</v>
      </c>
      <c r="R1763" s="4" t="s">
        <v>9</v>
      </c>
      <c r="S1763" s="4" t="s">
        <v>16</v>
      </c>
      <c r="T1763" s="4" t="s">
        <v>9</v>
      </c>
      <c r="U1763" s="4" t="s">
        <v>9</v>
      </c>
      <c r="V1763" s="4" t="s">
        <v>10</v>
      </c>
    </row>
    <row r="1764" spans="1:22">
      <c r="A1764" t="n">
        <v>15997</v>
      </c>
      <c r="B1764" s="61" t="n">
        <v>19</v>
      </c>
      <c r="C1764" s="7" t="n">
        <v>101</v>
      </c>
      <c r="D1764" s="7" t="s">
        <v>196</v>
      </c>
      <c r="E1764" s="7" t="s">
        <v>197</v>
      </c>
      <c r="F1764" s="7" t="s">
        <v>15</v>
      </c>
      <c r="G1764" s="7" t="n">
        <v>0</v>
      </c>
      <c r="H1764" s="7" t="n">
        <v>1</v>
      </c>
      <c r="I1764" s="7" t="n">
        <v>0</v>
      </c>
      <c r="J1764" s="7" t="n">
        <v>0</v>
      </c>
      <c r="K1764" s="7" t="n">
        <v>0</v>
      </c>
      <c r="L1764" s="7" t="n">
        <v>0</v>
      </c>
      <c r="M1764" s="7" t="n">
        <v>1</v>
      </c>
      <c r="N1764" s="7" t="n">
        <v>1.60000002384186</v>
      </c>
      <c r="O1764" s="7" t="n">
        <v>0.0900000035762787</v>
      </c>
      <c r="P1764" s="7" t="s">
        <v>15</v>
      </c>
      <c r="Q1764" s="7" t="s">
        <v>15</v>
      </c>
      <c r="R1764" s="7" t="n">
        <v>-1</v>
      </c>
      <c r="S1764" s="7" t="n">
        <v>0</v>
      </c>
      <c r="T1764" s="7" t="n">
        <v>0</v>
      </c>
      <c r="U1764" s="7" t="n">
        <v>0</v>
      </c>
      <c r="V1764" s="7" t="n">
        <v>0</v>
      </c>
    </row>
    <row r="1765" spans="1:22">
      <c r="A1765" t="s">
        <v>4</v>
      </c>
      <c r="B1765" s="4" t="s">
        <v>5</v>
      </c>
      <c r="C1765" s="4" t="s">
        <v>10</v>
      </c>
      <c r="D1765" s="4" t="s">
        <v>6</v>
      </c>
      <c r="E1765" s="4" t="s">
        <v>6</v>
      </c>
      <c r="F1765" s="4" t="s">
        <v>6</v>
      </c>
      <c r="G1765" s="4" t="s">
        <v>16</v>
      </c>
      <c r="H1765" s="4" t="s">
        <v>9</v>
      </c>
      <c r="I1765" s="4" t="s">
        <v>30</v>
      </c>
      <c r="J1765" s="4" t="s">
        <v>30</v>
      </c>
      <c r="K1765" s="4" t="s">
        <v>30</v>
      </c>
      <c r="L1765" s="4" t="s">
        <v>30</v>
      </c>
      <c r="M1765" s="4" t="s">
        <v>30</v>
      </c>
      <c r="N1765" s="4" t="s">
        <v>30</v>
      </c>
      <c r="O1765" s="4" t="s">
        <v>30</v>
      </c>
      <c r="P1765" s="4" t="s">
        <v>6</v>
      </c>
      <c r="Q1765" s="4" t="s">
        <v>6</v>
      </c>
      <c r="R1765" s="4" t="s">
        <v>9</v>
      </c>
      <c r="S1765" s="4" t="s">
        <v>16</v>
      </c>
      <c r="T1765" s="4" t="s">
        <v>9</v>
      </c>
      <c r="U1765" s="4" t="s">
        <v>9</v>
      </c>
      <c r="V1765" s="4" t="s">
        <v>10</v>
      </c>
    </row>
    <row r="1766" spans="1:22">
      <c r="A1766" t="n">
        <v>16068</v>
      </c>
      <c r="B1766" s="61" t="n">
        <v>19</v>
      </c>
      <c r="C1766" s="7" t="n">
        <v>116</v>
      </c>
      <c r="D1766" s="7" t="s">
        <v>198</v>
      </c>
      <c r="E1766" s="7" t="s">
        <v>199</v>
      </c>
      <c r="F1766" s="7" t="s">
        <v>15</v>
      </c>
      <c r="G1766" s="7" t="n">
        <v>0</v>
      </c>
      <c r="H1766" s="7" t="n">
        <v>1</v>
      </c>
      <c r="I1766" s="7" t="n">
        <v>0</v>
      </c>
      <c r="J1766" s="7" t="n">
        <v>0</v>
      </c>
      <c r="K1766" s="7" t="n">
        <v>0</v>
      </c>
      <c r="L1766" s="7" t="n">
        <v>0</v>
      </c>
      <c r="M1766" s="7" t="n">
        <v>1</v>
      </c>
      <c r="N1766" s="7" t="n">
        <v>1.60000002384186</v>
      </c>
      <c r="O1766" s="7" t="n">
        <v>0.0900000035762787</v>
      </c>
      <c r="P1766" s="7" t="s">
        <v>15</v>
      </c>
      <c r="Q1766" s="7" t="s">
        <v>15</v>
      </c>
      <c r="R1766" s="7" t="n">
        <v>-1</v>
      </c>
      <c r="S1766" s="7" t="n">
        <v>0</v>
      </c>
      <c r="T1766" s="7" t="n">
        <v>0</v>
      </c>
      <c r="U1766" s="7" t="n">
        <v>0</v>
      </c>
      <c r="V1766" s="7" t="n">
        <v>0</v>
      </c>
    </row>
    <row r="1767" spans="1:22">
      <c r="A1767" t="s">
        <v>4</v>
      </c>
      <c r="B1767" s="4" t="s">
        <v>5</v>
      </c>
      <c r="C1767" s="4" t="s">
        <v>10</v>
      </c>
      <c r="D1767" s="4" t="s">
        <v>6</v>
      </c>
      <c r="E1767" s="4" t="s">
        <v>6</v>
      </c>
      <c r="F1767" s="4" t="s">
        <v>6</v>
      </c>
      <c r="G1767" s="4" t="s">
        <v>16</v>
      </c>
      <c r="H1767" s="4" t="s">
        <v>9</v>
      </c>
      <c r="I1767" s="4" t="s">
        <v>30</v>
      </c>
      <c r="J1767" s="4" t="s">
        <v>30</v>
      </c>
      <c r="K1767" s="4" t="s">
        <v>30</v>
      </c>
      <c r="L1767" s="4" t="s">
        <v>30</v>
      </c>
      <c r="M1767" s="4" t="s">
        <v>30</v>
      </c>
      <c r="N1767" s="4" t="s">
        <v>30</v>
      </c>
      <c r="O1767" s="4" t="s">
        <v>30</v>
      </c>
      <c r="P1767" s="4" t="s">
        <v>6</v>
      </c>
      <c r="Q1767" s="4" t="s">
        <v>6</v>
      </c>
      <c r="R1767" s="4" t="s">
        <v>9</v>
      </c>
      <c r="S1767" s="4" t="s">
        <v>16</v>
      </c>
      <c r="T1767" s="4" t="s">
        <v>9</v>
      </c>
      <c r="U1767" s="4" t="s">
        <v>9</v>
      </c>
      <c r="V1767" s="4" t="s">
        <v>10</v>
      </c>
    </row>
    <row r="1768" spans="1:22">
      <c r="A1768" t="n">
        <v>16138</v>
      </c>
      <c r="B1768" s="61" t="n">
        <v>19</v>
      </c>
      <c r="C1768" s="7" t="n">
        <v>118</v>
      </c>
      <c r="D1768" s="7" t="s">
        <v>200</v>
      </c>
      <c r="E1768" s="7" t="s">
        <v>201</v>
      </c>
      <c r="F1768" s="7" t="s">
        <v>15</v>
      </c>
      <c r="G1768" s="7" t="n">
        <v>0</v>
      </c>
      <c r="H1768" s="7" t="n">
        <v>1</v>
      </c>
      <c r="I1768" s="7" t="n">
        <v>0</v>
      </c>
      <c r="J1768" s="7" t="n">
        <v>0</v>
      </c>
      <c r="K1768" s="7" t="n">
        <v>0</v>
      </c>
      <c r="L1768" s="7" t="n">
        <v>0</v>
      </c>
      <c r="M1768" s="7" t="n">
        <v>1</v>
      </c>
      <c r="N1768" s="7" t="n">
        <v>1.60000002384186</v>
      </c>
      <c r="O1768" s="7" t="n">
        <v>0.0900000035762787</v>
      </c>
      <c r="P1768" s="7" t="s">
        <v>15</v>
      </c>
      <c r="Q1768" s="7" t="s">
        <v>15</v>
      </c>
      <c r="R1768" s="7" t="n">
        <v>-1</v>
      </c>
      <c r="S1768" s="7" t="n">
        <v>0</v>
      </c>
      <c r="T1768" s="7" t="n">
        <v>0</v>
      </c>
      <c r="U1768" s="7" t="n">
        <v>0</v>
      </c>
      <c r="V1768" s="7" t="n">
        <v>0</v>
      </c>
    </row>
    <row r="1769" spans="1:22">
      <c r="A1769" t="s">
        <v>4</v>
      </c>
      <c r="B1769" s="4" t="s">
        <v>5</v>
      </c>
      <c r="C1769" s="4" t="s">
        <v>10</v>
      </c>
      <c r="D1769" s="4" t="s">
        <v>6</v>
      </c>
      <c r="E1769" s="4" t="s">
        <v>6</v>
      </c>
      <c r="F1769" s="4" t="s">
        <v>6</v>
      </c>
      <c r="G1769" s="4" t="s">
        <v>16</v>
      </c>
      <c r="H1769" s="4" t="s">
        <v>9</v>
      </c>
      <c r="I1769" s="4" t="s">
        <v>30</v>
      </c>
      <c r="J1769" s="4" t="s">
        <v>30</v>
      </c>
      <c r="K1769" s="4" t="s">
        <v>30</v>
      </c>
      <c r="L1769" s="4" t="s">
        <v>30</v>
      </c>
      <c r="M1769" s="4" t="s">
        <v>30</v>
      </c>
      <c r="N1769" s="4" t="s">
        <v>30</v>
      </c>
      <c r="O1769" s="4" t="s">
        <v>30</v>
      </c>
      <c r="P1769" s="4" t="s">
        <v>6</v>
      </c>
      <c r="Q1769" s="4" t="s">
        <v>6</v>
      </c>
      <c r="R1769" s="4" t="s">
        <v>9</v>
      </c>
      <c r="S1769" s="4" t="s">
        <v>16</v>
      </c>
      <c r="T1769" s="4" t="s">
        <v>9</v>
      </c>
      <c r="U1769" s="4" t="s">
        <v>9</v>
      </c>
      <c r="V1769" s="4" t="s">
        <v>10</v>
      </c>
    </row>
    <row r="1770" spans="1:22">
      <c r="A1770" t="n">
        <v>16209</v>
      </c>
      <c r="B1770" s="61" t="n">
        <v>19</v>
      </c>
      <c r="C1770" s="7" t="n">
        <v>120</v>
      </c>
      <c r="D1770" s="7" t="s">
        <v>202</v>
      </c>
      <c r="E1770" s="7" t="s">
        <v>203</v>
      </c>
      <c r="F1770" s="7" t="s">
        <v>15</v>
      </c>
      <c r="G1770" s="7" t="n">
        <v>0</v>
      </c>
      <c r="H1770" s="7" t="n">
        <v>1</v>
      </c>
      <c r="I1770" s="7" t="n">
        <v>0</v>
      </c>
      <c r="J1770" s="7" t="n">
        <v>0</v>
      </c>
      <c r="K1770" s="7" t="n">
        <v>0</v>
      </c>
      <c r="L1770" s="7" t="n">
        <v>0</v>
      </c>
      <c r="M1770" s="7" t="n">
        <v>1</v>
      </c>
      <c r="N1770" s="7" t="n">
        <v>1.60000002384186</v>
      </c>
      <c r="O1770" s="7" t="n">
        <v>0.0900000035762787</v>
      </c>
      <c r="P1770" s="7" t="s">
        <v>15</v>
      </c>
      <c r="Q1770" s="7" t="s">
        <v>15</v>
      </c>
      <c r="R1770" s="7" t="n">
        <v>-1</v>
      </c>
      <c r="S1770" s="7" t="n">
        <v>0</v>
      </c>
      <c r="T1770" s="7" t="n">
        <v>0</v>
      </c>
      <c r="U1770" s="7" t="n">
        <v>0</v>
      </c>
      <c r="V1770" s="7" t="n">
        <v>0</v>
      </c>
    </row>
    <row r="1771" spans="1:22">
      <c r="A1771" t="s">
        <v>4</v>
      </c>
      <c r="B1771" s="4" t="s">
        <v>5</v>
      </c>
      <c r="C1771" s="4" t="s">
        <v>10</v>
      </c>
      <c r="D1771" s="4" t="s">
        <v>6</v>
      </c>
      <c r="E1771" s="4" t="s">
        <v>6</v>
      </c>
      <c r="F1771" s="4" t="s">
        <v>6</v>
      </c>
      <c r="G1771" s="4" t="s">
        <v>16</v>
      </c>
      <c r="H1771" s="4" t="s">
        <v>9</v>
      </c>
      <c r="I1771" s="4" t="s">
        <v>30</v>
      </c>
      <c r="J1771" s="4" t="s">
        <v>30</v>
      </c>
      <c r="K1771" s="4" t="s">
        <v>30</v>
      </c>
      <c r="L1771" s="4" t="s">
        <v>30</v>
      </c>
      <c r="M1771" s="4" t="s">
        <v>30</v>
      </c>
      <c r="N1771" s="4" t="s">
        <v>30</v>
      </c>
      <c r="O1771" s="4" t="s">
        <v>30</v>
      </c>
      <c r="P1771" s="4" t="s">
        <v>6</v>
      </c>
      <c r="Q1771" s="4" t="s">
        <v>6</v>
      </c>
      <c r="R1771" s="4" t="s">
        <v>9</v>
      </c>
      <c r="S1771" s="4" t="s">
        <v>16</v>
      </c>
      <c r="T1771" s="4" t="s">
        <v>9</v>
      </c>
      <c r="U1771" s="4" t="s">
        <v>9</v>
      </c>
      <c r="V1771" s="4" t="s">
        <v>10</v>
      </c>
    </row>
    <row r="1772" spans="1:22">
      <c r="A1772" t="n">
        <v>16277</v>
      </c>
      <c r="B1772" s="61" t="n">
        <v>19</v>
      </c>
      <c r="C1772" s="7" t="n">
        <v>88</v>
      </c>
      <c r="D1772" s="7" t="s">
        <v>204</v>
      </c>
      <c r="E1772" s="7" t="s">
        <v>205</v>
      </c>
      <c r="F1772" s="7" t="s">
        <v>15</v>
      </c>
      <c r="G1772" s="7" t="n">
        <v>0</v>
      </c>
      <c r="H1772" s="7" t="n">
        <v>1</v>
      </c>
      <c r="I1772" s="7" t="n">
        <v>0</v>
      </c>
      <c r="J1772" s="7" t="n">
        <v>0</v>
      </c>
      <c r="K1772" s="7" t="n">
        <v>0</v>
      </c>
      <c r="L1772" s="7" t="n">
        <v>0</v>
      </c>
      <c r="M1772" s="7" t="n">
        <v>1</v>
      </c>
      <c r="N1772" s="7" t="n">
        <v>1.60000002384186</v>
      </c>
      <c r="O1772" s="7" t="n">
        <v>0.0900000035762787</v>
      </c>
      <c r="P1772" s="7" t="s">
        <v>15</v>
      </c>
      <c r="Q1772" s="7" t="s">
        <v>15</v>
      </c>
      <c r="R1772" s="7" t="n">
        <v>-1</v>
      </c>
      <c r="S1772" s="7" t="n">
        <v>0</v>
      </c>
      <c r="T1772" s="7" t="n">
        <v>0</v>
      </c>
      <c r="U1772" s="7" t="n">
        <v>0</v>
      </c>
      <c r="V1772" s="7" t="n">
        <v>0</v>
      </c>
    </row>
    <row r="1773" spans="1:22">
      <c r="A1773" t="s">
        <v>4</v>
      </c>
      <c r="B1773" s="4" t="s">
        <v>5</v>
      </c>
      <c r="C1773" s="4" t="s">
        <v>10</v>
      </c>
      <c r="D1773" s="4" t="s">
        <v>6</v>
      </c>
      <c r="E1773" s="4" t="s">
        <v>6</v>
      </c>
      <c r="F1773" s="4" t="s">
        <v>6</v>
      </c>
      <c r="G1773" s="4" t="s">
        <v>16</v>
      </c>
      <c r="H1773" s="4" t="s">
        <v>9</v>
      </c>
      <c r="I1773" s="4" t="s">
        <v>30</v>
      </c>
      <c r="J1773" s="4" t="s">
        <v>30</v>
      </c>
      <c r="K1773" s="4" t="s">
        <v>30</v>
      </c>
      <c r="L1773" s="4" t="s">
        <v>30</v>
      </c>
      <c r="M1773" s="4" t="s">
        <v>30</v>
      </c>
      <c r="N1773" s="4" t="s">
        <v>30</v>
      </c>
      <c r="O1773" s="4" t="s">
        <v>30</v>
      </c>
      <c r="P1773" s="4" t="s">
        <v>6</v>
      </c>
      <c r="Q1773" s="4" t="s">
        <v>6</v>
      </c>
      <c r="R1773" s="4" t="s">
        <v>9</v>
      </c>
      <c r="S1773" s="4" t="s">
        <v>16</v>
      </c>
      <c r="T1773" s="4" t="s">
        <v>9</v>
      </c>
      <c r="U1773" s="4" t="s">
        <v>9</v>
      </c>
      <c r="V1773" s="4" t="s">
        <v>10</v>
      </c>
    </row>
    <row r="1774" spans="1:22">
      <c r="A1774" t="n">
        <v>16352</v>
      </c>
      <c r="B1774" s="61" t="n">
        <v>19</v>
      </c>
      <c r="C1774" s="7" t="n">
        <v>89</v>
      </c>
      <c r="D1774" s="7" t="s">
        <v>206</v>
      </c>
      <c r="E1774" s="7" t="s">
        <v>207</v>
      </c>
      <c r="F1774" s="7" t="s">
        <v>15</v>
      </c>
      <c r="G1774" s="7" t="n">
        <v>0</v>
      </c>
      <c r="H1774" s="7" t="n">
        <v>1</v>
      </c>
      <c r="I1774" s="7" t="n">
        <v>0</v>
      </c>
      <c r="J1774" s="7" t="n">
        <v>0</v>
      </c>
      <c r="K1774" s="7" t="n">
        <v>0</v>
      </c>
      <c r="L1774" s="7" t="n">
        <v>0</v>
      </c>
      <c r="M1774" s="7" t="n">
        <v>1</v>
      </c>
      <c r="N1774" s="7" t="n">
        <v>1.60000002384186</v>
      </c>
      <c r="O1774" s="7" t="n">
        <v>0.0900000035762787</v>
      </c>
      <c r="P1774" s="7" t="s">
        <v>15</v>
      </c>
      <c r="Q1774" s="7" t="s">
        <v>15</v>
      </c>
      <c r="R1774" s="7" t="n">
        <v>-1</v>
      </c>
      <c r="S1774" s="7" t="n">
        <v>0</v>
      </c>
      <c r="T1774" s="7" t="n">
        <v>0</v>
      </c>
      <c r="U1774" s="7" t="n">
        <v>0</v>
      </c>
      <c r="V1774" s="7" t="n">
        <v>0</v>
      </c>
    </row>
    <row r="1775" spans="1:22">
      <c r="A1775" t="s">
        <v>4</v>
      </c>
      <c r="B1775" s="4" t="s">
        <v>5</v>
      </c>
      <c r="C1775" s="4" t="s">
        <v>10</v>
      </c>
      <c r="D1775" s="4" t="s">
        <v>6</v>
      </c>
      <c r="E1775" s="4" t="s">
        <v>6</v>
      </c>
      <c r="F1775" s="4" t="s">
        <v>6</v>
      </c>
      <c r="G1775" s="4" t="s">
        <v>16</v>
      </c>
      <c r="H1775" s="4" t="s">
        <v>9</v>
      </c>
      <c r="I1775" s="4" t="s">
        <v>30</v>
      </c>
      <c r="J1775" s="4" t="s">
        <v>30</v>
      </c>
      <c r="K1775" s="4" t="s">
        <v>30</v>
      </c>
      <c r="L1775" s="4" t="s">
        <v>30</v>
      </c>
      <c r="M1775" s="4" t="s">
        <v>30</v>
      </c>
      <c r="N1775" s="4" t="s">
        <v>30</v>
      </c>
      <c r="O1775" s="4" t="s">
        <v>30</v>
      </c>
      <c r="P1775" s="4" t="s">
        <v>6</v>
      </c>
      <c r="Q1775" s="4" t="s">
        <v>6</v>
      </c>
      <c r="R1775" s="4" t="s">
        <v>9</v>
      </c>
      <c r="S1775" s="4" t="s">
        <v>16</v>
      </c>
      <c r="T1775" s="4" t="s">
        <v>9</v>
      </c>
      <c r="U1775" s="4" t="s">
        <v>9</v>
      </c>
      <c r="V1775" s="4" t="s">
        <v>10</v>
      </c>
    </row>
    <row r="1776" spans="1:22">
      <c r="A1776" t="n">
        <v>16431</v>
      </c>
      <c r="B1776" s="61" t="n">
        <v>19</v>
      </c>
      <c r="C1776" s="7" t="n">
        <v>1600</v>
      </c>
      <c r="D1776" s="7" t="s">
        <v>208</v>
      </c>
      <c r="E1776" s="7" t="s">
        <v>209</v>
      </c>
      <c r="F1776" s="7" t="s">
        <v>15</v>
      </c>
      <c r="G1776" s="7" t="n">
        <v>0</v>
      </c>
      <c r="H1776" s="7" t="n">
        <v>1</v>
      </c>
      <c r="I1776" s="7" t="n">
        <v>0</v>
      </c>
      <c r="J1776" s="7" t="n">
        <v>0</v>
      </c>
      <c r="K1776" s="7" t="n">
        <v>0</v>
      </c>
      <c r="L1776" s="7" t="n">
        <v>0</v>
      </c>
      <c r="M1776" s="7" t="n">
        <v>1</v>
      </c>
      <c r="N1776" s="7" t="n">
        <v>1.60000002384186</v>
      </c>
      <c r="O1776" s="7" t="n">
        <v>0.0900000035762787</v>
      </c>
      <c r="P1776" s="7" t="s">
        <v>210</v>
      </c>
      <c r="Q1776" s="7" t="s">
        <v>15</v>
      </c>
      <c r="R1776" s="7" t="n">
        <v>-1</v>
      </c>
      <c r="S1776" s="7" t="n">
        <v>0</v>
      </c>
      <c r="T1776" s="7" t="n">
        <v>0</v>
      </c>
      <c r="U1776" s="7" t="n">
        <v>0</v>
      </c>
      <c r="V1776" s="7" t="n">
        <v>0</v>
      </c>
    </row>
    <row r="1777" spans="1:22">
      <c r="A1777" t="s">
        <v>4</v>
      </c>
      <c r="B1777" s="4" t="s">
        <v>5</v>
      </c>
      <c r="C1777" s="4" t="s">
        <v>10</v>
      </c>
      <c r="D1777" s="4" t="s">
        <v>16</v>
      </c>
      <c r="E1777" s="4" t="s">
        <v>16</v>
      </c>
      <c r="F1777" s="4" t="s">
        <v>6</v>
      </c>
    </row>
    <row r="1778" spans="1:22">
      <c r="A1778" t="n">
        <v>16506</v>
      </c>
      <c r="B1778" s="25" t="n">
        <v>20</v>
      </c>
      <c r="C1778" s="7" t="n">
        <v>0</v>
      </c>
      <c r="D1778" s="7" t="n">
        <v>3</v>
      </c>
      <c r="E1778" s="7" t="n">
        <v>10</v>
      </c>
      <c r="F1778" s="7" t="s">
        <v>211</v>
      </c>
    </row>
    <row r="1779" spans="1:22">
      <c r="A1779" t="s">
        <v>4</v>
      </c>
      <c r="B1779" s="4" t="s">
        <v>5</v>
      </c>
      <c r="C1779" s="4" t="s">
        <v>10</v>
      </c>
    </row>
    <row r="1780" spans="1:22">
      <c r="A1780" t="n">
        <v>16524</v>
      </c>
      <c r="B1780" s="31" t="n">
        <v>16</v>
      </c>
      <c r="C1780" s="7" t="n">
        <v>0</v>
      </c>
    </row>
    <row r="1781" spans="1:22">
      <c r="A1781" t="s">
        <v>4</v>
      </c>
      <c r="B1781" s="4" t="s">
        <v>5</v>
      </c>
      <c r="C1781" s="4" t="s">
        <v>10</v>
      </c>
      <c r="D1781" s="4" t="s">
        <v>16</v>
      </c>
      <c r="E1781" s="4" t="s">
        <v>16</v>
      </c>
      <c r="F1781" s="4" t="s">
        <v>6</v>
      </c>
    </row>
    <row r="1782" spans="1:22">
      <c r="A1782" t="n">
        <v>16527</v>
      </c>
      <c r="B1782" s="25" t="n">
        <v>20</v>
      </c>
      <c r="C1782" s="7" t="n">
        <v>1</v>
      </c>
      <c r="D1782" s="7" t="n">
        <v>3</v>
      </c>
      <c r="E1782" s="7" t="n">
        <v>10</v>
      </c>
      <c r="F1782" s="7" t="s">
        <v>211</v>
      </c>
    </row>
    <row r="1783" spans="1:22">
      <c r="A1783" t="s">
        <v>4</v>
      </c>
      <c r="B1783" s="4" t="s">
        <v>5</v>
      </c>
      <c r="C1783" s="4" t="s">
        <v>10</v>
      </c>
    </row>
    <row r="1784" spans="1:22">
      <c r="A1784" t="n">
        <v>16545</v>
      </c>
      <c r="B1784" s="31" t="n">
        <v>16</v>
      </c>
      <c r="C1784" s="7" t="n">
        <v>0</v>
      </c>
    </row>
    <row r="1785" spans="1:22">
      <c r="A1785" t="s">
        <v>4</v>
      </c>
      <c r="B1785" s="4" t="s">
        <v>5</v>
      </c>
      <c r="C1785" s="4" t="s">
        <v>10</v>
      </c>
      <c r="D1785" s="4" t="s">
        <v>16</v>
      </c>
      <c r="E1785" s="4" t="s">
        <v>16</v>
      </c>
      <c r="F1785" s="4" t="s">
        <v>6</v>
      </c>
    </row>
    <row r="1786" spans="1:22">
      <c r="A1786" t="n">
        <v>16548</v>
      </c>
      <c r="B1786" s="25" t="n">
        <v>20</v>
      </c>
      <c r="C1786" s="7" t="n">
        <v>2</v>
      </c>
      <c r="D1786" s="7" t="n">
        <v>3</v>
      </c>
      <c r="E1786" s="7" t="n">
        <v>10</v>
      </c>
      <c r="F1786" s="7" t="s">
        <v>211</v>
      </c>
    </row>
    <row r="1787" spans="1:22">
      <c r="A1787" t="s">
        <v>4</v>
      </c>
      <c r="B1787" s="4" t="s">
        <v>5</v>
      </c>
      <c r="C1787" s="4" t="s">
        <v>10</v>
      </c>
    </row>
    <row r="1788" spans="1:22">
      <c r="A1788" t="n">
        <v>16566</v>
      </c>
      <c r="B1788" s="31" t="n">
        <v>16</v>
      </c>
      <c r="C1788" s="7" t="n">
        <v>0</v>
      </c>
    </row>
    <row r="1789" spans="1:22">
      <c r="A1789" t="s">
        <v>4</v>
      </c>
      <c r="B1789" s="4" t="s">
        <v>5</v>
      </c>
      <c r="C1789" s="4" t="s">
        <v>10</v>
      </c>
      <c r="D1789" s="4" t="s">
        <v>16</v>
      </c>
      <c r="E1789" s="4" t="s">
        <v>16</v>
      </c>
      <c r="F1789" s="4" t="s">
        <v>6</v>
      </c>
    </row>
    <row r="1790" spans="1:22">
      <c r="A1790" t="n">
        <v>16569</v>
      </c>
      <c r="B1790" s="25" t="n">
        <v>20</v>
      </c>
      <c r="C1790" s="7" t="n">
        <v>3</v>
      </c>
      <c r="D1790" s="7" t="n">
        <v>3</v>
      </c>
      <c r="E1790" s="7" t="n">
        <v>10</v>
      </c>
      <c r="F1790" s="7" t="s">
        <v>211</v>
      </c>
    </row>
    <row r="1791" spans="1:22">
      <c r="A1791" t="s">
        <v>4</v>
      </c>
      <c r="B1791" s="4" t="s">
        <v>5</v>
      </c>
      <c r="C1791" s="4" t="s">
        <v>10</v>
      </c>
    </row>
    <row r="1792" spans="1:22">
      <c r="A1792" t="n">
        <v>16587</v>
      </c>
      <c r="B1792" s="31" t="n">
        <v>16</v>
      </c>
      <c r="C1792" s="7" t="n">
        <v>0</v>
      </c>
    </row>
    <row r="1793" spans="1:6">
      <c r="A1793" t="s">
        <v>4</v>
      </c>
      <c r="B1793" s="4" t="s">
        <v>5</v>
      </c>
      <c r="C1793" s="4" t="s">
        <v>10</v>
      </c>
      <c r="D1793" s="4" t="s">
        <v>16</v>
      </c>
      <c r="E1793" s="4" t="s">
        <v>16</v>
      </c>
      <c r="F1793" s="4" t="s">
        <v>6</v>
      </c>
    </row>
    <row r="1794" spans="1:6">
      <c r="A1794" t="n">
        <v>16590</v>
      </c>
      <c r="B1794" s="25" t="n">
        <v>20</v>
      </c>
      <c r="C1794" s="7" t="n">
        <v>4</v>
      </c>
      <c r="D1794" s="7" t="n">
        <v>3</v>
      </c>
      <c r="E1794" s="7" t="n">
        <v>10</v>
      </c>
      <c r="F1794" s="7" t="s">
        <v>211</v>
      </c>
    </row>
    <row r="1795" spans="1:6">
      <c r="A1795" t="s">
        <v>4</v>
      </c>
      <c r="B1795" s="4" t="s">
        <v>5</v>
      </c>
      <c r="C1795" s="4" t="s">
        <v>10</v>
      </c>
    </row>
    <row r="1796" spans="1:6">
      <c r="A1796" t="n">
        <v>16608</v>
      </c>
      <c r="B1796" s="31" t="n">
        <v>16</v>
      </c>
      <c r="C1796" s="7" t="n">
        <v>0</v>
      </c>
    </row>
    <row r="1797" spans="1:6">
      <c r="A1797" t="s">
        <v>4</v>
      </c>
      <c r="B1797" s="4" t="s">
        <v>5</v>
      </c>
      <c r="C1797" s="4" t="s">
        <v>10</v>
      </c>
      <c r="D1797" s="4" t="s">
        <v>16</v>
      </c>
      <c r="E1797" s="4" t="s">
        <v>16</v>
      </c>
      <c r="F1797" s="4" t="s">
        <v>6</v>
      </c>
    </row>
    <row r="1798" spans="1:6">
      <c r="A1798" t="n">
        <v>16611</v>
      </c>
      <c r="B1798" s="25" t="n">
        <v>20</v>
      </c>
      <c r="C1798" s="7" t="n">
        <v>5</v>
      </c>
      <c r="D1798" s="7" t="n">
        <v>3</v>
      </c>
      <c r="E1798" s="7" t="n">
        <v>10</v>
      </c>
      <c r="F1798" s="7" t="s">
        <v>211</v>
      </c>
    </row>
    <row r="1799" spans="1:6">
      <c r="A1799" t="s">
        <v>4</v>
      </c>
      <c r="B1799" s="4" t="s">
        <v>5</v>
      </c>
      <c r="C1799" s="4" t="s">
        <v>10</v>
      </c>
    </row>
    <row r="1800" spans="1:6">
      <c r="A1800" t="n">
        <v>16629</v>
      </c>
      <c r="B1800" s="31" t="n">
        <v>16</v>
      </c>
      <c r="C1800" s="7" t="n">
        <v>0</v>
      </c>
    </row>
    <row r="1801" spans="1:6">
      <c r="A1801" t="s">
        <v>4</v>
      </c>
      <c r="B1801" s="4" t="s">
        <v>5</v>
      </c>
      <c r="C1801" s="4" t="s">
        <v>10</v>
      </c>
      <c r="D1801" s="4" t="s">
        <v>16</v>
      </c>
      <c r="E1801" s="4" t="s">
        <v>16</v>
      </c>
      <c r="F1801" s="4" t="s">
        <v>6</v>
      </c>
    </row>
    <row r="1802" spans="1:6">
      <c r="A1802" t="n">
        <v>16632</v>
      </c>
      <c r="B1802" s="25" t="n">
        <v>20</v>
      </c>
      <c r="C1802" s="7" t="n">
        <v>6</v>
      </c>
      <c r="D1802" s="7" t="n">
        <v>3</v>
      </c>
      <c r="E1802" s="7" t="n">
        <v>10</v>
      </c>
      <c r="F1802" s="7" t="s">
        <v>211</v>
      </c>
    </row>
    <row r="1803" spans="1:6">
      <c r="A1803" t="s">
        <v>4</v>
      </c>
      <c r="B1803" s="4" t="s">
        <v>5</v>
      </c>
      <c r="C1803" s="4" t="s">
        <v>10</v>
      </c>
    </row>
    <row r="1804" spans="1:6">
      <c r="A1804" t="n">
        <v>16650</v>
      </c>
      <c r="B1804" s="31" t="n">
        <v>16</v>
      </c>
      <c r="C1804" s="7" t="n">
        <v>0</v>
      </c>
    </row>
    <row r="1805" spans="1:6">
      <c r="A1805" t="s">
        <v>4</v>
      </c>
      <c r="B1805" s="4" t="s">
        <v>5</v>
      </c>
      <c r="C1805" s="4" t="s">
        <v>10</v>
      </c>
      <c r="D1805" s="4" t="s">
        <v>16</v>
      </c>
      <c r="E1805" s="4" t="s">
        <v>16</v>
      </c>
      <c r="F1805" s="4" t="s">
        <v>6</v>
      </c>
    </row>
    <row r="1806" spans="1:6">
      <c r="A1806" t="n">
        <v>16653</v>
      </c>
      <c r="B1806" s="25" t="n">
        <v>20</v>
      </c>
      <c r="C1806" s="7" t="n">
        <v>7</v>
      </c>
      <c r="D1806" s="7" t="n">
        <v>3</v>
      </c>
      <c r="E1806" s="7" t="n">
        <v>10</v>
      </c>
      <c r="F1806" s="7" t="s">
        <v>211</v>
      </c>
    </row>
    <row r="1807" spans="1:6">
      <c r="A1807" t="s">
        <v>4</v>
      </c>
      <c r="B1807" s="4" t="s">
        <v>5</v>
      </c>
      <c r="C1807" s="4" t="s">
        <v>10</v>
      </c>
    </row>
    <row r="1808" spans="1:6">
      <c r="A1808" t="n">
        <v>16671</v>
      </c>
      <c r="B1808" s="31" t="n">
        <v>16</v>
      </c>
      <c r="C1808" s="7" t="n">
        <v>0</v>
      </c>
    </row>
    <row r="1809" spans="1:6">
      <c r="A1809" t="s">
        <v>4</v>
      </c>
      <c r="B1809" s="4" t="s">
        <v>5</v>
      </c>
      <c r="C1809" s="4" t="s">
        <v>10</v>
      </c>
      <c r="D1809" s="4" t="s">
        <v>16</v>
      </c>
      <c r="E1809" s="4" t="s">
        <v>16</v>
      </c>
      <c r="F1809" s="4" t="s">
        <v>6</v>
      </c>
    </row>
    <row r="1810" spans="1:6">
      <c r="A1810" t="n">
        <v>16674</v>
      </c>
      <c r="B1810" s="25" t="n">
        <v>20</v>
      </c>
      <c r="C1810" s="7" t="n">
        <v>8</v>
      </c>
      <c r="D1810" s="7" t="n">
        <v>3</v>
      </c>
      <c r="E1810" s="7" t="n">
        <v>10</v>
      </c>
      <c r="F1810" s="7" t="s">
        <v>211</v>
      </c>
    </row>
    <row r="1811" spans="1:6">
      <c r="A1811" t="s">
        <v>4</v>
      </c>
      <c r="B1811" s="4" t="s">
        <v>5</v>
      </c>
      <c r="C1811" s="4" t="s">
        <v>10</v>
      </c>
    </row>
    <row r="1812" spans="1:6">
      <c r="A1812" t="n">
        <v>16692</v>
      </c>
      <c r="B1812" s="31" t="n">
        <v>16</v>
      </c>
      <c r="C1812" s="7" t="n">
        <v>0</v>
      </c>
    </row>
    <row r="1813" spans="1:6">
      <c r="A1813" t="s">
        <v>4</v>
      </c>
      <c r="B1813" s="4" t="s">
        <v>5</v>
      </c>
      <c r="C1813" s="4" t="s">
        <v>10</v>
      </c>
      <c r="D1813" s="4" t="s">
        <v>16</v>
      </c>
      <c r="E1813" s="4" t="s">
        <v>16</v>
      </c>
      <c r="F1813" s="4" t="s">
        <v>6</v>
      </c>
    </row>
    <row r="1814" spans="1:6">
      <c r="A1814" t="n">
        <v>16695</v>
      </c>
      <c r="B1814" s="25" t="n">
        <v>20</v>
      </c>
      <c r="C1814" s="7" t="n">
        <v>9</v>
      </c>
      <c r="D1814" s="7" t="n">
        <v>3</v>
      </c>
      <c r="E1814" s="7" t="n">
        <v>10</v>
      </c>
      <c r="F1814" s="7" t="s">
        <v>211</v>
      </c>
    </row>
    <row r="1815" spans="1:6">
      <c r="A1815" t="s">
        <v>4</v>
      </c>
      <c r="B1815" s="4" t="s">
        <v>5</v>
      </c>
      <c r="C1815" s="4" t="s">
        <v>10</v>
      </c>
    </row>
    <row r="1816" spans="1:6">
      <c r="A1816" t="n">
        <v>16713</v>
      </c>
      <c r="B1816" s="31" t="n">
        <v>16</v>
      </c>
      <c r="C1816" s="7" t="n">
        <v>0</v>
      </c>
    </row>
    <row r="1817" spans="1:6">
      <c r="A1817" t="s">
        <v>4</v>
      </c>
      <c r="B1817" s="4" t="s">
        <v>5</v>
      </c>
      <c r="C1817" s="4" t="s">
        <v>10</v>
      </c>
      <c r="D1817" s="4" t="s">
        <v>16</v>
      </c>
      <c r="E1817" s="4" t="s">
        <v>16</v>
      </c>
      <c r="F1817" s="4" t="s">
        <v>6</v>
      </c>
    </row>
    <row r="1818" spans="1:6">
      <c r="A1818" t="n">
        <v>16716</v>
      </c>
      <c r="B1818" s="25" t="n">
        <v>20</v>
      </c>
      <c r="C1818" s="7" t="n">
        <v>11</v>
      </c>
      <c r="D1818" s="7" t="n">
        <v>3</v>
      </c>
      <c r="E1818" s="7" t="n">
        <v>10</v>
      </c>
      <c r="F1818" s="7" t="s">
        <v>211</v>
      </c>
    </row>
    <row r="1819" spans="1:6">
      <c r="A1819" t="s">
        <v>4</v>
      </c>
      <c r="B1819" s="4" t="s">
        <v>5</v>
      </c>
      <c r="C1819" s="4" t="s">
        <v>10</v>
      </c>
    </row>
    <row r="1820" spans="1:6">
      <c r="A1820" t="n">
        <v>16734</v>
      </c>
      <c r="B1820" s="31" t="n">
        <v>16</v>
      </c>
      <c r="C1820" s="7" t="n">
        <v>0</v>
      </c>
    </row>
    <row r="1821" spans="1:6">
      <c r="A1821" t="s">
        <v>4</v>
      </c>
      <c r="B1821" s="4" t="s">
        <v>5</v>
      </c>
      <c r="C1821" s="4" t="s">
        <v>10</v>
      </c>
      <c r="D1821" s="4" t="s">
        <v>16</v>
      </c>
      <c r="E1821" s="4" t="s">
        <v>16</v>
      </c>
      <c r="F1821" s="4" t="s">
        <v>6</v>
      </c>
    </row>
    <row r="1822" spans="1:6">
      <c r="A1822" t="n">
        <v>16737</v>
      </c>
      <c r="B1822" s="25" t="n">
        <v>20</v>
      </c>
      <c r="C1822" s="7" t="n">
        <v>14</v>
      </c>
      <c r="D1822" s="7" t="n">
        <v>3</v>
      </c>
      <c r="E1822" s="7" t="n">
        <v>10</v>
      </c>
      <c r="F1822" s="7" t="s">
        <v>211</v>
      </c>
    </row>
    <row r="1823" spans="1:6">
      <c r="A1823" t="s">
        <v>4</v>
      </c>
      <c r="B1823" s="4" t="s">
        <v>5</v>
      </c>
      <c r="C1823" s="4" t="s">
        <v>10</v>
      </c>
    </row>
    <row r="1824" spans="1:6">
      <c r="A1824" t="n">
        <v>16755</v>
      </c>
      <c r="B1824" s="31" t="n">
        <v>16</v>
      </c>
      <c r="C1824" s="7" t="n">
        <v>0</v>
      </c>
    </row>
    <row r="1825" spans="1:6">
      <c r="A1825" t="s">
        <v>4</v>
      </c>
      <c r="B1825" s="4" t="s">
        <v>5</v>
      </c>
      <c r="C1825" s="4" t="s">
        <v>10</v>
      </c>
      <c r="D1825" s="4" t="s">
        <v>16</v>
      </c>
      <c r="E1825" s="4" t="s">
        <v>16</v>
      </c>
      <c r="F1825" s="4" t="s">
        <v>6</v>
      </c>
    </row>
    <row r="1826" spans="1:6">
      <c r="A1826" t="n">
        <v>16758</v>
      </c>
      <c r="B1826" s="25" t="n">
        <v>20</v>
      </c>
      <c r="C1826" s="7" t="n">
        <v>12</v>
      </c>
      <c r="D1826" s="7" t="n">
        <v>3</v>
      </c>
      <c r="E1826" s="7" t="n">
        <v>10</v>
      </c>
      <c r="F1826" s="7" t="s">
        <v>211</v>
      </c>
    </row>
    <row r="1827" spans="1:6">
      <c r="A1827" t="s">
        <v>4</v>
      </c>
      <c r="B1827" s="4" t="s">
        <v>5</v>
      </c>
      <c r="C1827" s="4" t="s">
        <v>10</v>
      </c>
    </row>
    <row r="1828" spans="1:6">
      <c r="A1828" t="n">
        <v>16776</v>
      </c>
      <c r="B1828" s="31" t="n">
        <v>16</v>
      </c>
      <c r="C1828" s="7" t="n">
        <v>0</v>
      </c>
    </row>
    <row r="1829" spans="1:6">
      <c r="A1829" t="s">
        <v>4</v>
      </c>
      <c r="B1829" s="4" t="s">
        <v>5</v>
      </c>
      <c r="C1829" s="4" t="s">
        <v>10</v>
      </c>
      <c r="D1829" s="4" t="s">
        <v>16</v>
      </c>
      <c r="E1829" s="4" t="s">
        <v>16</v>
      </c>
      <c r="F1829" s="4" t="s">
        <v>6</v>
      </c>
    </row>
    <row r="1830" spans="1:6">
      <c r="A1830" t="n">
        <v>16779</v>
      </c>
      <c r="B1830" s="25" t="n">
        <v>20</v>
      </c>
      <c r="C1830" s="7" t="n">
        <v>13</v>
      </c>
      <c r="D1830" s="7" t="n">
        <v>3</v>
      </c>
      <c r="E1830" s="7" t="n">
        <v>10</v>
      </c>
      <c r="F1830" s="7" t="s">
        <v>211</v>
      </c>
    </row>
    <row r="1831" spans="1:6">
      <c r="A1831" t="s">
        <v>4</v>
      </c>
      <c r="B1831" s="4" t="s">
        <v>5</v>
      </c>
      <c r="C1831" s="4" t="s">
        <v>10</v>
      </c>
    </row>
    <row r="1832" spans="1:6">
      <c r="A1832" t="n">
        <v>16797</v>
      </c>
      <c r="B1832" s="31" t="n">
        <v>16</v>
      </c>
      <c r="C1832" s="7" t="n">
        <v>0</v>
      </c>
    </row>
    <row r="1833" spans="1:6">
      <c r="A1833" t="s">
        <v>4</v>
      </c>
      <c r="B1833" s="4" t="s">
        <v>5</v>
      </c>
      <c r="C1833" s="4" t="s">
        <v>10</v>
      </c>
      <c r="D1833" s="4" t="s">
        <v>16</v>
      </c>
      <c r="E1833" s="4" t="s">
        <v>16</v>
      </c>
      <c r="F1833" s="4" t="s">
        <v>6</v>
      </c>
    </row>
    <row r="1834" spans="1:6">
      <c r="A1834" t="n">
        <v>16800</v>
      </c>
      <c r="B1834" s="25" t="n">
        <v>20</v>
      </c>
      <c r="C1834" s="7" t="n">
        <v>30</v>
      </c>
      <c r="D1834" s="7" t="n">
        <v>3</v>
      </c>
      <c r="E1834" s="7" t="n">
        <v>10</v>
      </c>
      <c r="F1834" s="7" t="s">
        <v>211</v>
      </c>
    </row>
    <row r="1835" spans="1:6">
      <c r="A1835" t="s">
        <v>4</v>
      </c>
      <c r="B1835" s="4" t="s">
        <v>5</v>
      </c>
      <c r="C1835" s="4" t="s">
        <v>10</v>
      </c>
    </row>
    <row r="1836" spans="1:6">
      <c r="A1836" t="n">
        <v>16818</v>
      </c>
      <c r="B1836" s="31" t="n">
        <v>16</v>
      </c>
      <c r="C1836" s="7" t="n">
        <v>0</v>
      </c>
    </row>
    <row r="1837" spans="1:6">
      <c r="A1837" t="s">
        <v>4</v>
      </c>
      <c r="B1837" s="4" t="s">
        <v>5</v>
      </c>
      <c r="C1837" s="4" t="s">
        <v>10</v>
      </c>
      <c r="D1837" s="4" t="s">
        <v>16</v>
      </c>
      <c r="E1837" s="4" t="s">
        <v>16</v>
      </c>
      <c r="F1837" s="4" t="s">
        <v>6</v>
      </c>
    </row>
    <row r="1838" spans="1:6">
      <c r="A1838" t="n">
        <v>16821</v>
      </c>
      <c r="B1838" s="25" t="n">
        <v>20</v>
      </c>
      <c r="C1838" s="7" t="n">
        <v>7032</v>
      </c>
      <c r="D1838" s="7" t="n">
        <v>3</v>
      </c>
      <c r="E1838" s="7" t="n">
        <v>10</v>
      </c>
      <c r="F1838" s="7" t="s">
        <v>211</v>
      </c>
    </row>
    <row r="1839" spans="1:6">
      <c r="A1839" t="s">
        <v>4</v>
      </c>
      <c r="B1839" s="4" t="s">
        <v>5</v>
      </c>
      <c r="C1839" s="4" t="s">
        <v>10</v>
      </c>
    </row>
    <row r="1840" spans="1:6">
      <c r="A1840" t="n">
        <v>16839</v>
      </c>
      <c r="B1840" s="31" t="n">
        <v>16</v>
      </c>
      <c r="C1840" s="7" t="n">
        <v>0</v>
      </c>
    </row>
    <row r="1841" spans="1:6">
      <c r="A1841" t="s">
        <v>4</v>
      </c>
      <c r="B1841" s="4" t="s">
        <v>5</v>
      </c>
      <c r="C1841" s="4" t="s">
        <v>10</v>
      </c>
      <c r="D1841" s="4" t="s">
        <v>16</v>
      </c>
      <c r="E1841" s="4" t="s">
        <v>16</v>
      </c>
      <c r="F1841" s="4" t="s">
        <v>6</v>
      </c>
    </row>
    <row r="1842" spans="1:6">
      <c r="A1842" t="n">
        <v>16842</v>
      </c>
      <c r="B1842" s="25" t="n">
        <v>20</v>
      </c>
      <c r="C1842" s="7" t="n">
        <v>100</v>
      </c>
      <c r="D1842" s="7" t="n">
        <v>3</v>
      </c>
      <c r="E1842" s="7" t="n">
        <v>10</v>
      </c>
      <c r="F1842" s="7" t="s">
        <v>211</v>
      </c>
    </row>
    <row r="1843" spans="1:6">
      <c r="A1843" t="s">
        <v>4</v>
      </c>
      <c r="B1843" s="4" t="s">
        <v>5</v>
      </c>
      <c r="C1843" s="4" t="s">
        <v>10</v>
      </c>
    </row>
    <row r="1844" spans="1:6">
      <c r="A1844" t="n">
        <v>16860</v>
      </c>
      <c r="B1844" s="31" t="n">
        <v>16</v>
      </c>
      <c r="C1844" s="7" t="n">
        <v>0</v>
      </c>
    </row>
    <row r="1845" spans="1:6">
      <c r="A1845" t="s">
        <v>4</v>
      </c>
      <c r="B1845" s="4" t="s">
        <v>5</v>
      </c>
      <c r="C1845" s="4" t="s">
        <v>10</v>
      </c>
      <c r="D1845" s="4" t="s">
        <v>16</v>
      </c>
      <c r="E1845" s="4" t="s">
        <v>16</v>
      </c>
      <c r="F1845" s="4" t="s">
        <v>6</v>
      </c>
    </row>
    <row r="1846" spans="1:6">
      <c r="A1846" t="n">
        <v>16863</v>
      </c>
      <c r="B1846" s="25" t="n">
        <v>20</v>
      </c>
      <c r="C1846" s="7" t="n">
        <v>101</v>
      </c>
      <c r="D1846" s="7" t="n">
        <v>3</v>
      </c>
      <c r="E1846" s="7" t="n">
        <v>10</v>
      </c>
      <c r="F1846" s="7" t="s">
        <v>211</v>
      </c>
    </row>
    <row r="1847" spans="1:6">
      <c r="A1847" t="s">
        <v>4</v>
      </c>
      <c r="B1847" s="4" t="s">
        <v>5</v>
      </c>
      <c r="C1847" s="4" t="s">
        <v>10</v>
      </c>
    </row>
    <row r="1848" spans="1:6">
      <c r="A1848" t="n">
        <v>16881</v>
      </c>
      <c r="B1848" s="31" t="n">
        <v>16</v>
      </c>
      <c r="C1848" s="7" t="n">
        <v>0</v>
      </c>
    </row>
    <row r="1849" spans="1:6">
      <c r="A1849" t="s">
        <v>4</v>
      </c>
      <c r="B1849" s="4" t="s">
        <v>5</v>
      </c>
      <c r="C1849" s="4" t="s">
        <v>10</v>
      </c>
      <c r="D1849" s="4" t="s">
        <v>16</v>
      </c>
      <c r="E1849" s="4" t="s">
        <v>16</v>
      </c>
      <c r="F1849" s="4" t="s">
        <v>6</v>
      </c>
    </row>
    <row r="1850" spans="1:6">
      <c r="A1850" t="n">
        <v>16884</v>
      </c>
      <c r="B1850" s="25" t="n">
        <v>20</v>
      </c>
      <c r="C1850" s="7" t="n">
        <v>116</v>
      </c>
      <c r="D1850" s="7" t="n">
        <v>3</v>
      </c>
      <c r="E1850" s="7" t="n">
        <v>10</v>
      </c>
      <c r="F1850" s="7" t="s">
        <v>211</v>
      </c>
    </row>
    <row r="1851" spans="1:6">
      <c r="A1851" t="s">
        <v>4</v>
      </c>
      <c r="B1851" s="4" t="s">
        <v>5</v>
      </c>
      <c r="C1851" s="4" t="s">
        <v>10</v>
      </c>
    </row>
    <row r="1852" spans="1:6">
      <c r="A1852" t="n">
        <v>16902</v>
      </c>
      <c r="B1852" s="31" t="n">
        <v>16</v>
      </c>
      <c r="C1852" s="7" t="n">
        <v>0</v>
      </c>
    </row>
    <row r="1853" spans="1:6">
      <c r="A1853" t="s">
        <v>4</v>
      </c>
      <c r="B1853" s="4" t="s">
        <v>5</v>
      </c>
      <c r="C1853" s="4" t="s">
        <v>10</v>
      </c>
      <c r="D1853" s="4" t="s">
        <v>16</v>
      </c>
      <c r="E1853" s="4" t="s">
        <v>16</v>
      </c>
      <c r="F1853" s="4" t="s">
        <v>6</v>
      </c>
    </row>
    <row r="1854" spans="1:6">
      <c r="A1854" t="n">
        <v>16905</v>
      </c>
      <c r="B1854" s="25" t="n">
        <v>20</v>
      </c>
      <c r="C1854" s="7" t="n">
        <v>118</v>
      </c>
      <c r="D1854" s="7" t="n">
        <v>3</v>
      </c>
      <c r="E1854" s="7" t="n">
        <v>10</v>
      </c>
      <c r="F1854" s="7" t="s">
        <v>211</v>
      </c>
    </row>
    <row r="1855" spans="1:6">
      <c r="A1855" t="s">
        <v>4</v>
      </c>
      <c r="B1855" s="4" t="s">
        <v>5</v>
      </c>
      <c r="C1855" s="4" t="s">
        <v>10</v>
      </c>
    </row>
    <row r="1856" spans="1:6">
      <c r="A1856" t="n">
        <v>16923</v>
      </c>
      <c r="B1856" s="31" t="n">
        <v>16</v>
      </c>
      <c r="C1856" s="7" t="n">
        <v>0</v>
      </c>
    </row>
    <row r="1857" spans="1:6">
      <c r="A1857" t="s">
        <v>4</v>
      </c>
      <c r="B1857" s="4" t="s">
        <v>5</v>
      </c>
      <c r="C1857" s="4" t="s">
        <v>10</v>
      </c>
      <c r="D1857" s="4" t="s">
        <v>16</v>
      </c>
      <c r="E1857" s="4" t="s">
        <v>16</v>
      </c>
      <c r="F1857" s="4" t="s">
        <v>6</v>
      </c>
    </row>
    <row r="1858" spans="1:6">
      <c r="A1858" t="n">
        <v>16926</v>
      </c>
      <c r="B1858" s="25" t="n">
        <v>20</v>
      </c>
      <c r="C1858" s="7" t="n">
        <v>120</v>
      </c>
      <c r="D1858" s="7" t="n">
        <v>3</v>
      </c>
      <c r="E1858" s="7" t="n">
        <v>10</v>
      </c>
      <c r="F1858" s="7" t="s">
        <v>211</v>
      </c>
    </row>
    <row r="1859" spans="1:6">
      <c r="A1859" t="s">
        <v>4</v>
      </c>
      <c r="B1859" s="4" t="s">
        <v>5</v>
      </c>
      <c r="C1859" s="4" t="s">
        <v>10</v>
      </c>
    </row>
    <row r="1860" spans="1:6">
      <c r="A1860" t="n">
        <v>16944</v>
      </c>
      <c r="B1860" s="31" t="n">
        <v>16</v>
      </c>
      <c r="C1860" s="7" t="n">
        <v>0</v>
      </c>
    </row>
    <row r="1861" spans="1:6">
      <c r="A1861" t="s">
        <v>4</v>
      </c>
      <c r="B1861" s="4" t="s">
        <v>5</v>
      </c>
      <c r="C1861" s="4" t="s">
        <v>10</v>
      </c>
      <c r="D1861" s="4" t="s">
        <v>16</v>
      </c>
      <c r="E1861" s="4" t="s">
        <v>16</v>
      </c>
      <c r="F1861" s="4" t="s">
        <v>6</v>
      </c>
    </row>
    <row r="1862" spans="1:6">
      <c r="A1862" t="n">
        <v>16947</v>
      </c>
      <c r="B1862" s="25" t="n">
        <v>20</v>
      </c>
      <c r="C1862" s="7" t="n">
        <v>88</v>
      </c>
      <c r="D1862" s="7" t="n">
        <v>3</v>
      </c>
      <c r="E1862" s="7" t="n">
        <v>10</v>
      </c>
      <c r="F1862" s="7" t="s">
        <v>211</v>
      </c>
    </row>
    <row r="1863" spans="1:6">
      <c r="A1863" t="s">
        <v>4</v>
      </c>
      <c r="B1863" s="4" t="s">
        <v>5</v>
      </c>
      <c r="C1863" s="4" t="s">
        <v>10</v>
      </c>
    </row>
    <row r="1864" spans="1:6">
      <c r="A1864" t="n">
        <v>16965</v>
      </c>
      <c r="B1864" s="31" t="n">
        <v>16</v>
      </c>
      <c r="C1864" s="7" t="n">
        <v>0</v>
      </c>
    </row>
    <row r="1865" spans="1:6">
      <c r="A1865" t="s">
        <v>4</v>
      </c>
      <c r="B1865" s="4" t="s">
        <v>5</v>
      </c>
      <c r="C1865" s="4" t="s">
        <v>10</v>
      </c>
      <c r="D1865" s="4" t="s">
        <v>16</v>
      </c>
      <c r="E1865" s="4" t="s">
        <v>16</v>
      </c>
      <c r="F1865" s="4" t="s">
        <v>6</v>
      </c>
    </row>
    <row r="1866" spans="1:6">
      <c r="A1866" t="n">
        <v>16968</v>
      </c>
      <c r="B1866" s="25" t="n">
        <v>20</v>
      </c>
      <c r="C1866" s="7" t="n">
        <v>89</v>
      </c>
      <c r="D1866" s="7" t="n">
        <v>3</v>
      </c>
      <c r="E1866" s="7" t="n">
        <v>10</v>
      </c>
      <c r="F1866" s="7" t="s">
        <v>211</v>
      </c>
    </row>
    <row r="1867" spans="1:6">
      <c r="A1867" t="s">
        <v>4</v>
      </c>
      <c r="B1867" s="4" t="s">
        <v>5</v>
      </c>
      <c r="C1867" s="4" t="s">
        <v>10</v>
      </c>
    </row>
    <row r="1868" spans="1:6">
      <c r="A1868" t="n">
        <v>16986</v>
      </c>
      <c r="B1868" s="31" t="n">
        <v>16</v>
      </c>
      <c r="C1868" s="7" t="n">
        <v>0</v>
      </c>
    </row>
    <row r="1869" spans="1:6">
      <c r="A1869" t="s">
        <v>4</v>
      </c>
      <c r="B1869" s="4" t="s">
        <v>5</v>
      </c>
      <c r="C1869" s="4" t="s">
        <v>10</v>
      </c>
      <c r="D1869" s="4" t="s">
        <v>9</v>
      </c>
    </row>
    <row r="1870" spans="1:6">
      <c r="A1870" t="n">
        <v>16989</v>
      </c>
      <c r="B1870" s="46" t="n">
        <v>43</v>
      </c>
      <c r="C1870" s="7" t="n">
        <v>1</v>
      </c>
      <c r="D1870" s="7" t="n">
        <v>128</v>
      </c>
    </row>
    <row r="1871" spans="1:6">
      <c r="A1871" t="s">
        <v>4</v>
      </c>
      <c r="B1871" s="4" t="s">
        <v>5</v>
      </c>
      <c r="C1871" s="4" t="s">
        <v>10</v>
      </c>
      <c r="D1871" s="4" t="s">
        <v>9</v>
      </c>
    </row>
    <row r="1872" spans="1:6">
      <c r="A1872" t="n">
        <v>16996</v>
      </c>
      <c r="B1872" s="46" t="n">
        <v>43</v>
      </c>
      <c r="C1872" s="7" t="n">
        <v>1</v>
      </c>
      <c r="D1872" s="7" t="n">
        <v>32</v>
      </c>
    </row>
    <row r="1873" spans="1:6">
      <c r="A1873" t="s">
        <v>4</v>
      </c>
      <c r="B1873" s="4" t="s">
        <v>5</v>
      </c>
      <c r="C1873" s="4" t="s">
        <v>10</v>
      </c>
      <c r="D1873" s="4" t="s">
        <v>9</v>
      </c>
    </row>
    <row r="1874" spans="1:6">
      <c r="A1874" t="n">
        <v>17003</v>
      </c>
      <c r="B1874" s="46" t="n">
        <v>43</v>
      </c>
      <c r="C1874" s="7" t="n">
        <v>2</v>
      </c>
      <c r="D1874" s="7" t="n">
        <v>128</v>
      </c>
    </row>
    <row r="1875" spans="1:6">
      <c r="A1875" t="s">
        <v>4</v>
      </c>
      <c r="B1875" s="4" t="s">
        <v>5</v>
      </c>
      <c r="C1875" s="4" t="s">
        <v>10</v>
      </c>
      <c r="D1875" s="4" t="s">
        <v>9</v>
      </c>
    </row>
    <row r="1876" spans="1:6">
      <c r="A1876" t="n">
        <v>17010</v>
      </c>
      <c r="B1876" s="46" t="n">
        <v>43</v>
      </c>
      <c r="C1876" s="7" t="n">
        <v>2</v>
      </c>
      <c r="D1876" s="7" t="n">
        <v>32</v>
      </c>
    </row>
    <row r="1877" spans="1:6">
      <c r="A1877" t="s">
        <v>4</v>
      </c>
      <c r="B1877" s="4" t="s">
        <v>5</v>
      </c>
      <c r="C1877" s="4" t="s">
        <v>10</v>
      </c>
      <c r="D1877" s="4" t="s">
        <v>9</v>
      </c>
    </row>
    <row r="1878" spans="1:6">
      <c r="A1878" t="n">
        <v>17017</v>
      </c>
      <c r="B1878" s="46" t="n">
        <v>43</v>
      </c>
      <c r="C1878" s="7" t="n">
        <v>3</v>
      </c>
      <c r="D1878" s="7" t="n">
        <v>128</v>
      </c>
    </row>
    <row r="1879" spans="1:6">
      <c r="A1879" t="s">
        <v>4</v>
      </c>
      <c r="B1879" s="4" t="s">
        <v>5</v>
      </c>
      <c r="C1879" s="4" t="s">
        <v>10</v>
      </c>
      <c r="D1879" s="4" t="s">
        <v>9</v>
      </c>
    </row>
    <row r="1880" spans="1:6">
      <c r="A1880" t="n">
        <v>17024</v>
      </c>
      <c r="B1880" s="46" t="n">
        <v>43</v>
      </c>
      <c r="C1880" s="7" t="n">
        <v>3</v>
      </c>
      <c r="D1880" s="7" t="n">
        <v>32</v>
      </c>
    </row>
    <row r="1881" spans="1:6">
      <c r="A1881" t="s">
        <v>4</v>
      </c>
      <c r="B1881" s="4" t="s">
        <v>5</v>
      </c>
      <c r="C1881" s="4" t="s">
        <v>10</v>
      </c>
      <c r="D1881" s="4" t="s">
        <v>9</v>
      </c>
    </row>
    <row r="1882" spans="1:6">
      <c r="A1882" t="n">
        <v>17031</v>
      </c>
      <c r="B1882" s="46" t="n">
        <v>43</v>
      </c>
      <c r="C1882" s="7" t="n">
        <v>4</v>
      </c>
      <c r="D1882" s="7" t="n">
        <v>128</v>
      </c>
    </row>
    <row r="1883" spans="1:6">
      <c r="A1883" t="s">
        <v>4</v>
      </c>
      <c r="B1883" s="4" t="s">
        <v>5</v>
      </c>
      <c r="C1883" s="4" t="s">
        <v>10</v>
      </c>
      <c r="D1883" s="4" t="s">
        <v>9</v>
      </c>
    </row>
    <row r="1884" spans="1:6">
      <c r="A1884" t="n">
        <v>17038</v>
      </c>
      <c r="B1884" s="46" t="n">
        <v>43</v>
      </c>
      <c r="C1884" s="7" t="n">
        <v>4</v>
      </c>
      <c r="D1884" s="7" t="n">
        <v>32</v>
      </c>
    </row>
    <row r="1885" spans="1:6">
      <c r="A1885" t="s">
        <v>4</v>
      </c>
      <c r="B1885" s="4" t="s">
        <v>5</v>
      </c>
      <c r="C1885" s="4" t="s">
        <v>10</v>
      </c>
      <c r="D1885" s="4" t="s">
        <v>9</v>
      </c>
    </row>
    <row r="1886" spans="1:6">
      <c r="A1886" t="n">
        <v>17045</v>
      </c>
      <c r="B1886" s="46" t="n">
        <v>43</v>
      </c>
      <c r="C1886" s="7" t="n">
        <v>5</v>
      </c>
      <c r="D1886" s="7" t="n">
        <v>128</v>
      </c>
    </row>
    <row r="1887" spans="1:6">
      <c r="A1887" t="s">
        <v>4</v>
      </c>
      <c r="B1887" s="4" t="s">
        <v>5</v>
      </c>
      <c r="C1887" s="4" t="s">
        <v>10</v>
      </c>
      <c r="D1887" s="4" t="s">
        <v>9</v>
      </c>
    </row>
    <row r="1888" spans="1:6">
      <c r="A1888" t="n">
        <v>17052</v>
      </c>
      <c r="B1888" s="46" t="n">
        <v>43</v>
      </c>
      <c r="C1888" s="7" t="n">
        <v>5</v>
      </c>
      <c r="D1888" s="7" t="n">
        <v>32</v>
      </c>
    </row>
    <row r="1889" spans="1:4">
      <c r="A1889" t="s">
        <v>4</v>
      </c>
      <c r="B1889" s="4" t="s">
        <v>5</v>
      </c>
      <c r="C1889" s="4" t="s">
        <v>10</v>
      </c>
      <c r="D1889" s="4" t="s">
        <v>9</v>
      </c>
    </row>
    <row r="1890" spans="1:4">
      <c r="A1890" t="n">
        <v>17059</v>
      </c>
      <c r="B1890" s="46" t="n">
        <v>43</v>
      </c>
      <c r="C1890" s="7" t="n">
        <v>6</v>
      </c>
      <c r="D1890" s="7" t="n">
        <v>128</v>
      </c>
    </row>
    <row r="1891" spans="1:4">
      <c r="A1891" t="s">
        <v>4</v>
      </c>
      <c r="B1891" s="4" t="s">
        <v>5</v>
      </c>
      <c r="C1891" s="4" t="s">
        <v>10</v>
      </c>
      <c r="D1891" s="4" t="s">
        <v>9</v>
      </c>
    </row>
    <row r="1892" spans="1:4">
      <c r="A1892" t="n">
        <v>17066</v>
      </c>
      <c r="B1892" s="46" t="n">
        <v>43</v>
      </c>
      <c r="C1892" s="7" t="n">
        <v>6</v>
      </c>
      <c r="D1892" s="7" t="n">
        <v>32</v>
      </c>
    </row>
    <row r="1893" spans="1:4">
      <c r="A1893" t="s">
        <v>4</v>
      </c>
      <c r="B1893" s="4" t="s">
        <v>5</v>
      </c>
      <c r="C1893" s="4" t="s">
        <v>10</v>
      </c>
      <c r="D1893" s="4" t="s">
        <v>9</v>
      </c>
    </row>
    <row r="1894" spans="1:4">
      <c r="A1894" t="n">
        <v>17073</v>
      </c>
      <c r="B1894" s="46" t="n">
        <v>43</v>
      </c>
      <c r="C1894" s="7" t="n">
        <v>7</v>
      </c>
      <c r="D1894" s="7" t="n">
        <v>128</v>
      </c>
    </row>
    <row r="1895" spans="1:4">
      <c r="A1895" t="s">
        <v>4</v>
      </c>
      <c r="B1895" s="4" t="s">
        <v>5</v>
      </c>
      <c r="C1895" s="4" t="s">
        <v>10</v>
      </c>
      <c r="D1895" s="4" t="s">
        <v>9</v>
      </c>
    </row>
    <row r="1896" spans="1:4">
      <c r="A1896" t="n">
        <v>17080</v>
      </c>
      <c r="B1896" s="46" t="n">
        <v>43</v>
      </c>
      <c r="C1896" s="7" t="n">
        <v>7</v>
      </c>
      <c r="D1896" s="7" t="n">
        <v>32</v>
      </c>
    </row>
    <row r="1897" spans="1:4">
      <c r="A1897" t="s">
        <v>4</v>
      </c>
      <c r="B1897" s="4" t="s">
        <v>5</v>
      </c>
      <c r="C1897" s="4" t="s">
        <v>10</v>
      </c>
      <c r="D1897" s="4" t="s">
        <v>9</v>
      </c>
    </row>
    <row r="1898" spans="1:4">
      <c r="A1898" t="n">
        <v>17087</v>
      </c>
      <c r="B1898" s="46" t="n">
        <v>43</v>
      </c>
      <c r="C1898" s="7" t="n">
        <v>8</v>
      </c>
      <c r="D1898" s="7" t="n">
        <v>128</v>
      </c>
    </row>
    <row r="1899" spans="1:4">
      <c r="A1899" t="s">
        <v>4</v>
      </c>
      <c r="B1899" s="4" t="s">
        <v>5</v>
      </c>
      <c r="C1899" s="4" t="s">
        <v>10</v>
      </c>
      <c r="D1899" s="4" t="s">
        <v>9</v>
      </c>
    </row>
    <row r="1900" spans="1:4">
      <c r="A1900" t="n">
        <v>17094</v>
      </c>
      <c r="B1900" s="46" t="n">
        <v>43</v>
      </c>
      <c r="C1900" s="7" t="n">
        <v>8</v>
      </c>
      <c r="D1900" s="7" t="n">
        <v>32</v>
      </c>
    </row>
    <row r="1901" spans="1:4">
      <c r="A1901" t="s">
        <v>4</v>
      </c>
      <c r="B1901" s="4" t="s">
        <v>5</v>
      </c>
      <c r="C1901" s="4" t="s">
        <v>10</v>
      </c>
      <c r="D1901" s="4" t="s">
        <v>9</v>
      </c>
    </row>
    <row r="1902" spans="1:4">
      <c r="A1902" t="n">
        <v>17101</v>
      </c>
      <c r="B1902" s="46" t="n">
        <v>43</v>
      </c>
      <c r="C1902" s="7" t="n">
        <v>9</v>
      </c>
      <c r="D1902" s="7" t="n">
        <v>128</v>
      </c>
    </row>
    <row r="1903" spans="1:4">
      <c r="A1903" t="s">
        <v>4</v>
      </c>
      <c r="B1903" s="4" t="s">
        <v>5</v>
      </c>
      <c r="C1903" s="4" t="s">
        <v>10</v>
      </c>
      <c r="D1903" s="4" t="s">
        <v>9</v>
      </c>
    </row>
    <row r="1904" spans="1:4">
      <c r="A1904" t="n">
        <v>17108</v>
      </c>
      <c r="B1904" s="46" t="n">
        <v>43</v>
      </c>
      <c r="C1904" s="7" t="n">
        <v>9</v>
      </c>
      <c r="D1904" s="7" t="n">
        <v>32</v>
      </c>
    </row>
    <row r="1905" spans="1:4">
      <c r="A1905" t="s">
        <v>4</v>
      </c>
      <c r="B1905" s="4" t="s">
        <v>5</v>
      </c>
      <c r="C1905" s="4" t="s">
        <v>10</v>
      </c>
      <c r="D1905" s="4" t="s">
        <v>9</v>
      </c>
    </row>
    <row r="1906" spans="1:4">
      <c r="A1906" t="n">
        <v>17115</v>
      </c>
      <c r="B1906" s="46" t="n">
        <v>43</v>
      </c>
      <c r="C1906" s="7" t="n">
        <v>11</v>
      </c>
      <c r="D1906" s="7" t="n">
        <v>128</v>
      </c>
    </row>
    <row r="1907" spans="1:4">
      <c r="A1907" t="s">
        <v>4</v>
      </c>
      <c r="B1907" s="4" t="s">
        <v>5</v>
      </c>
      <c r="C1907" s="4" t="s">
        <v>10</v>
      </c>
      <c r="D1907" s="4" t="s">
        <v>9</v>
      </c>
    </row>
    <row r="1908" spans="1:4">
      <c r="A1908" t="n">
        <v>17122</v>
      </c>
      <c r="B1908" s="46" t="n">
        <v>43</v>
      </c>
      <c r="C1908" s="7" t="n">
        <v>11</v>
      </c>
      <c r="D1908" s="7" t="n">
        <v>32</v>
      </c>
    </row>
    <row r="1909" spans="1:4">
      <c r="A1909" t="s">
        <v>4</v>
      </c>
      <c r="B1909" s="4" t="s">
        <v>5</v>
      </c>
      <c r="C1909" s="4" t="s">
        <v>10</v>
      </c>
      <c r="D1909" s="4" t="s">
        <v>9</v>
      </c>
    </row>
    <row r="1910" spans="1:4">
      <c r="A1910" t="n">
        <v>17129</v>
      </c>
      <c r="B1910" s="46" t="n">
        <v>43</v>
      </c>
      <c r="C1910" s="7" t="n">
        <v>14</v>
      </c>
      <c r="D1910" s="7" t="n">
        <v>128</v>
      </c>
    </row>
    <row r="1911" spans="1:4">
      <c r="A1911" t="s">
        <v>4</v>
      </c>
      <c r="B1911" s="4" t="s">
        <v>5</v>
      </c>
      <c r="C1911" s="4" t="s">
        <v>10</v>
      </c>
      <c r="D1911" s="4" t="s">
        <v>9</v>
      </c>
    </row>
    <row r="1912" spans="1:4">
      <c r="A1912" t="n">
        <v>17136</v>
      </c>
      <c r="B1912" s="46" t="n">
        <v>43</v>
      </c>
      <c r="C1912" s="7" t="n">
        <v>14</v>
      </c>
      <c r="D1912" s="7" t="n">
        <v>32</v>
      </c>
    </row>
    <row r="1913" spans="1:4">
      <c r="A1913" t="s">
        <v>4</v>
      </c>
      <c r="B1913" s="4" t="s">
        <v>5</v>
      </c>
      <c r="C1913" s="4" t="s">
        <v>10</v>
      </c>
      <c r="D1913" s="4" t="s">
        <v>9</v>
      </c>
    </row>
    <row r="1914" spans="1:4">
      <c r="A1914" t="n">
        <v>17143</v>
      </c>
      <c r="B1914" s="46" t="n">
        <v>43</v>
      </c>
      <c r="C1914" s="7" t="n">
        <v>12</v>
      </c>
      <c r="D1914" s="7" t="n">
        <v>128</v>
      </c>
    </row>
    <row r="1915" spans="1:4">
      <c r="A1915" t="s">
        <v>4</v>
      </c>
      <c r="B1915" s="4" t="s">
        <v>5</v>
      </c>
      <c r="C1915" s="4" t="s">
        <v>10</v>
      </c>
      <c r="D1915" s="4" t="s">
        <v>9</v>
      </c>
    </row>
    <row r="1916" spans="1:4">
      <c r="A1916" t="n">
        <v>17150</v>
      </c>
      <c r="B1916" s="46" t="n">
        <v>43</v>
      </c>
      <c r="C1916" s="7" t="n">
        <v>12</v>
      </c>
      <c r="D1916" s="7" t="n">
        <v>32</v>
      </c>
    </row>
    <row r="1917" spans="1:4">
      <c r="A1917" t="s">
        <v>4</v>
      </c>
      <c r="B1917" s="4" t="s">
        <v>5</v>
      </c>
      <c r="C1917" s="4" t="s">
        <v>10</v>
      </c>
      <c r="D1917" s="4" t="s">
        <v>9</v>
      </c>
    </row>
    <row r="1918" spans="1:4">
      <c r="A1918" t="n">
        <v>17157</v>
      </c>
      <c r="B1918" s="46" t="n">
        <v>43</v>
      </c>
      <c r="C1918" s="7" t="n">
        <v>7032</v>
      </c>
      <c r="D1918" s="7" t="n">
        <v>128</v>
      </c>
    </row>
    <row r="1919" spans="1:4">
      <c r="A1919" t="s">
        <v>4</v>
      </c>
      <c r="B1919" s="4" t="s">
        <v>5</v>
      </c>
      <c r="C1919" s="4" t="s">
        <v>10</v>
      </c>
      <c r="D1919" s="4" t="s">
        <v>9</v>
      </c>
    </row>
    <row r="1920" spans="1:4">
      <c r="A1920" t="n">
        <v>17164</v>
      </c>
      <c r="B1920" s="46" t="n">
        <v>43</v>
      </c>
      <c r="C1920" s="7" t="n">
        <v>7032</v>
      </c>
      <c r="D1920" s="7" t="n">
        <v>32</v>
      </c>
    </row>
    <row r="1921" spans="1:4">
      <c r="A1921" t="s">
        <v>4</v>
      </c>
      <c r="B1921" s="4" t="s">
        <v>5</v>
      </c>
      <c r="C1921" s="4" t="s">
        <v>10</v>
      </c>
      <c r="D1921" s="4" t="s">
        <v>9</v>
      </c>
    </row>
    <row r="1922" spans="1:4">
      <c r="A1922" t="n">
        <v>17171</v>
      </c>
      <c r="B1922" s="46" t="n">
        <v>43</v>
      </c>
      <c r="C1922" s="7" t="n">
        <v>100</v>
      </c>
      <c r="D1922" s="7" t="n">
        <v>128</v>
      </c>
    </row>
    <row r="1923" spans="1:4">
      <c r="A1923" t="s">
        <v>4</v>
      </c>
      <c r="B1923" s="4" t="s">
        <v>5</v>
      </c>
      <c r="C1923" s="4" t="s">
        <v>10</v>
      </c>
      <c r="D1923" s="4" t="s">
        <v>9</v>
      </c>
    </row>
    <row r="1924" spans="1:4">
      <c r="A1924" t="n">
        <v>17178</v>
      </c>
      <c r="B1924" s="46" t="n">
        <v>43</v>
      </c>
      <c r="C1924" s="7" t="n">
        <v>100</v>
      </c>
      <c r="D1924" s="7" t="n">
        <v>32</v>
      </c>
    </row>
    <row r="1925" spans="1:4">
      <c r="A1925" t="s">
        <v>4</v>
      </c>
      <c r="B1925" s="4" t="s">
        <v>5</v>
      </c>
      <c r="C1925" s="4" t="s">
        <v>10</v>
      </c>
      <c r="D1925" s="4" t="s">
        <v>9</v>
      </c>
    </row>
    <row r="1926" spans="1:4">
      <c r="A1926" t="n">
        <v>17185</v>
      </c>
      <c r="B1926" s="46" t="n">
        <v>43</v>
      </c>
      <c r="C1926" s="7" t="n">
        <v>101</v>
      </c>
      <c r="D1926" s="7" t="n">
        <v>128</v>
      </c>
    </row>
    <row r="1927" spans="1:4">
      <c r="A1927" t="s">
        <v>4</v>
      </c>
      <c r="B1927" s="4" t="s">
        <v>5</v>
      </c>
      <c r="C1927" s="4" t="s">
        <v>10</v>
      </c>
      <c r="D1927" s="4" t="s">
        <v>9</v>
      </c>
    </row>
    <row r="1928" spans="1:4">
      <c r="A1928" t="n">
        <v>17192</v>
      </c>
      <c r="B1928" s="46" t="n">
        <v>43</v>
      </c>
      <c r="C1928" s="7" t="n">
        <v>101</v>
      </c>
      <c r="D1928" s="7" t="n">
        <v>32</v>
      </c>
    </row>
    <row r="1929" spans="1:4">
      <c r="A1929" t="s">
        <v>4</v>
      </c>
      <c r="B1929" s="4" t="s">
        <v>5</v>
      </c>
      <c r="C1929" s="4" t="s">
        <v>10</v>
      </c>
      <c r="D1929" s="4" t="s">
        <v>9</v>
      </c>
    </row>
    <row r="1930" spans="1:4">
      <c r="A1930" t="n">
        <v>17199</v>
      </c>
      <c r="B1930" s="46" t="n">
        <v>43</v>
      </c>
      <c r="C1930" s="7" t="n">
        <v>116</v>
      </c>
      <c r="D1930" s="7" t="n">
        <v>128</v>
      </c>
    </row>
    <row r="1931" spans="1:4">
      <c r="A1931" t="s">
        <v>4</v>
      </c>
      <c r="B1931" s="4" t="s">
        <v>5</v>
      </c>
      <c r="C1931" s="4" t="s">
        <v>10</v>
      </c>
      <c r="D1931" s="4" t="s">
        <v>9</v>
      </c>
    </row>
    <row r="1932" spans="1:4">
      <c r="A1932" t="n">
        <v>17206</v>
      </c>
      <c r="B1932" s="46" t="n">
        <v>43</v>
      </c>
      <c r="C1932" s="7" t="n">
        <v>116</v>
      </c>
      <c r="D1932" s="7" t="n">
        <v>32</v>
      </c>
    </row>
    <row r="1933" spans="1:4">
      <c r="A1933" t="s">
        <v>4</v>
      </c>
      <c r="B1933" s="4" t="s">
        <v>5</v>
      </c>
      <c r="C1933" s="4" t="s">
        <v>10</v>
      </c>
      <c r="D1933" s="4" t="s">
        <v>9</v>
      </c>
    </row>
    <row r="1934" spans="1:4">
      <c r="A1934" t="n">
        <v>17213</v>
      </c>
      <c r="B1934" s="46" t="n">
        <v>43</v>
      </c>
      <c r="C1934" s="7" t="n">
        <v>118</v>
      </c>
      <c r="D1934" s="7" t="n">
        <v>128</v>
      </c>
    </row>
    <row r="1935" spans="1:4">
      <c r="A1935" t="s">
        <v>4</v>
      </c>
      <c r="B1935" s="4" t="s">
        <v>5</v>
      </c>
      <c r="C1935" s="4" t="s">
        <v>10</v>
      </c>
      <c r="D1935" s="4" t="s">
        <v>9</v>
      </c>
    </row>
    <row r="1936" spans="1:4">
      <c r="A1936" t="n">
        <v>17220</v>
      </c>
      <c r="B1936" s="46" t="n">
        <v>43</v>
      </c>
      <c r="C1936" s="7" t="n">
        <v>118</v>
      </c>
      <c r="D1936" s="7" t="n">
        <v>32</v>
      </c>
    </row>
    <row r="1937" spans="1:4">
      <c r="A1937" t="s">
        <v>4</v>
      </c>
      <c r="B1937" s="4" t="s">
        <v>5</v>
      </c>
      <c r="C1937" s="4" t="s">
        <v>10</v>
      </c>
      <c r="D1937" s="4" t="s">
        <v>9</v>
      </c>
    </row>
    <row r="1938" spans="1:4">
      <c r="A1938" t="n">
        <v>17227</v>
      </c>
      <c r="B1938" s="46" t="n">
        <v>43</v>
      </c>
      <c r="C1938" s="7" t="n">
        <v>120</v>
      </c>
      <c r="D1938" s="7" t="n">
        <v>128</v>
      </c>
    </row>
    <row r="1939" spans="1:4">
      <c r="A1939" t="s">
        <v>4</v>
      </c>
      <c r="B1939" s="4" t="s">
        <v>5</v>
      </c>
      <c r="C1939" s="4" t="s">
        <v>10</v>
      </c>
      <c r="D1939" s="4" t="s">
        <v>9</v>
      </c>
    </row>
    <row r="1940" spans="1:4">
      <c r="A1940" t="n">
        <v>17234</v>
      </c>
      <c r="B1940" s="46" t="n">
        <v>43</v>
      </c>
      <c r="C1940" s="7" t="n">
        <v>120</v>
      </c>
      <c r="D1940" s="7" t="n">
        <v>32</v>
      </c>
    </row>
    <row r="1941" spans="1:4">
      <c r="A1941" t="s">
        <v>4</v>
      </c>
      <c r="B1941" s="4" t="s">
        <v>5</v>
      </c>
      <c r="C1941" s="4" t="s">
        <v>10</v>
      </c>
      <c r="D1941" s="4" t="s">
        <v>9</v>
      </c>
    </row>
    <row r="1942" spans="1:4">
      <c r="A1942" t="n">
        <v>17241</v>
      </c>
      <c r="B1942" s="46" t="n">
        <v>43</v>
      </c>
      <c r="C1942" s="7" t="n">
        <v>88</v>
      </c>
      <c r="D1942" s="7" t="n">
        <v>128</v>
      </c>
    </row>
    <row r="1943" spans="1:4">
      <c r="A1943" t="s">
        <v>4</v>
      </c>
      <c r="B1943" s="4" t="s">
        <v>5</v>
      </c>
      <c r="C1943" s="4" t="s">
        <v>10</v>
      </c>
      <c r="D1943" s="4" t="s">
        <v>9</v>
      </c>
    </row>
    <row r="1944" spans="1:4">
      <c r="A1944" t="n">
        <v>17248</v>
      </c>
      <c r="B1944" s="46" t="n">
        <v>43</v>
      </c>
      <c r="C1944" s="7" t="n">
        <v>88</v>
      </c>
      <c r="D1944" s="7" t="n">
        <v>32</v>
      </c>
    </row>
    <row r="1945" spans="1:4">
      <c r="A1945" t="s">
        <v>4</v>
      </c>
      <c r="B1945" s="4" t="s">
        <v>5</v>
      </c>
      <c r="C1945" s="4" t="s">
        <v>10</v>
      </c>
      <c r="D1945" s="4" t="s">
        <v>9</v>
      </c>
    </row>
    <row r="1946" spans="1:4">
      <c r="A1946" t="n">
        <v>17255</v>
      </c>
      <c r="B1946" s="62" t="n">
        <v>44</v>
      </c>
      <c r="C1946" s="7" t="n">
        <v>61491</v>
      </c>
      <c r="D1946" s="7" t="n">
        <v>128</v>
      </c>
    </row>
    <row r="1947" spans="1:4">
      <c r="A1947" t="s">
        <v>4</v>
      </c>
      <c r="B1947" s="4" t="s">
        <v>5</v>
      </c>
      <c r="C1947" s="4" t="s">
        <v>10</v>
      </c>
      <c r="D1947" s="4" t="s">
        <v>9</v>
      </c>
    </row>
    <row r="1948" spans="1:4">
      <c r="A1948" t="n">
        <v>17262</v>
      </c>
      <c r="B1948" s="62" t="n">
        <v>44</v>
      </c>
      <c r="C1948" s="7" t="n">
        <v>61491</v>
      </c>
      <c r="D1948" s="7" t="n">
        <v>32</v>
      </c>
    </row>
    <row r="1949" spans="1:4">
      <c r="A1949" t="s">
        <v>4</v>
      </c>
      <c r="B1949" s="4" t="s">
        <v>5</v>
      </c>
      <c r="C1949" s="4" t="s">
        <v>10</v>
      </c>
      <c r="D1949" s="4" t="s">
        <v>9</v>
      </c>
    </row>
    <row r="1950" spans="1:4">
      <c r="A1950" t="n">
        <v>17269</v>
      </c>
      <c r="B1950" s="62" t="n">
        <v>44</v>
      </c>
      <c r="C1950" s="7" t="n">
        <v>61492</v>
      </c>
      <c r="D1950" s="7" t="n">
        <v>128</v>
      </c>
    </row>
    <row r="1951" spans="1:4">
      <c r="A1951" t="s">
        <v>4</v>
      </c>
      <c r="B1951" s="4" t="s">
        <v>5</v>
      </c>
      <c r="C1951" s="4" t="s">
        <v>10</v>
      </c>
      <c r="D1951" s="4" t="s">
        <v>9</v>
      </c>
    </row>
    <row r="1952" spans="1:4">
      <c r="A1952" t="n">
        <v>17276</v>
      </c>
      <c r="B1952" s="62" t="n">
        <v>44</v>
      </c>
      <c r="C1952" s="7" t="n">
        <v>61492</v>
      </c>
      <c r="D1952" s="7" t="n">
        <v>32</v>
      </c>
    </row>
    <row r="1953" spans="1:4">
      <c r="A1953" t="s">
        <v>4</v>
      </c>
      <c r="B1953" s="4" t="s">
        <v>5</v>
      </c>
      <c r="C1953" s="4" t="s">
        <v>10</v>
      </c>
      <c r="D1953" s="4" t="s">
        <v>9</v>
      </c>
    </row>
    <row r="1954" spans="1:4">
      <c r="A1954" t="n">
        <v>17283</v>
      </c>
      <c r="B1954" s="62" t="n">
        <v>44</v>
      </c>
      <c r="C1954" s="7" t="n">
        <v>61493</v>
      </c>
      <c r="D1954" s="7" t="n">
        <v>128</v>
      </c>
    </row>
    <row r="1955" spans="1:4">
      <c r="A1955" t="s">
        <v>4</v>
      </c>
      <c r="B1955" s="4" t="s">
        <v>5</v>
      </c>
      <c r="C1955" s="4" t="s">
        <v>10</v>
      </c>
      <c r="D1955" s="4" t="s">
        <v>9</v>
      </c>
    </row>
    <row r="1956" spans="1:4">
      <c r="A1956" t="n">
        <v>17290</v>
      </c>
      <c r="B1956" s="62" t="n">
        <v>44</v>
      </c>
      <c r="C1956" s="7" t="n">
        <v>61493</v>
      </c>
      <c r="D1956" s="7" t="n">
        <v>32</v>
      </c>
    </row>
    <row r="1957" spans="1:4">
      <c r="A1957" t="s">
        <v>4</v>
      </c>
      <c r="B1957" s="4" t="s">
        <v>5</v>
      </c>
      <c r="C1957" s="4" t="s">
        <v>10</v>
      </c>
      <c r="D1957" s="4" t="s">
        <v>9</v>
      </c>
    </row>
    <row r="1958" spans="1:4">
      <c r="A1958" t="n">
        <v>17297</v>
      </c>
      <c r="B1958" s="62" t="n">
        <v>44</v>
      </c>
      <c r="C1958" s="7" t="n">
        <v>61494</v>
      </c>
      <c r="D1958" s="7" t="n">
        <v>128</v>
      </c>
    </row>
    <row r="1959" spans="1:4">
      <c r="A1959" t="s">
        <v>4</v>
      </c>
      <c r="B1959" s="4" t="s">
        <v>5</v>
      </c>
      <c r="C1959" s="4" t="s">
        <v>10</v>
      </c>
      <c r="D1959" s="4" t="s">
        <v>9</v>
      </c>
    </row>
    <row r="1960" spans="1:4">
      <c r="A1960" t="n">
        <v>17304</v>
      </c>
      <c r="B1960" s="62" t="n">
        <v>44</v>
      </c>
      <c r="C1960" s="7" t="n">
        <v>61494</v>
      </c>
      <c r="D1960" s="7" t="n">
        <v>32</v>
      </c>
    </row>
    <row r="1961" spans="1:4">
      <c r="A1961" t="s">
        <v>4</v>
      </c>
      <c r="B1961" s="4" t="s">
        <v>5</v>
      </c>
      <c r="C1961" s="4" t="s">
        <v>16</v>
      </c>
      <c r="D1961" s="14" t="s">
        <v>26</v>
      </c>
      <c r="E1961" s="4" t="s">
        <v>5</v>
      </c>
      <c r="F1961" s="4" t="s">
        <v>16</v>
      </c>
      <c r="G1961" s="4" t="s">
        <v>10</v>
      </c>
      <c r="H1961" s="14" t="s">
        <v>27</v>
      </c>
      <c r="I1961" s="4" t="s">
        <v>16</v>
      </c>
      <c r="J1961" s="4" t="s">
        <v>25</v>
      </c>
    </row>
    <row r="1962" spans="1:4">
      <c r="A1962" t="n">
        <v>17311</v>
      </c>
      <c r="B1962" s="10" t="n">
        <v>5</v>
      </c>
      <c r="C1962" s="7" t="n">
        <v>28</v>
      </c>
      <c r="D1962" s="14" t="s">
        <v>3</v>
      </c>
      <c r="E1962" s="58" t="n">
        <v>64</v>
      </c>
      <c r="F1962" s="7" t="n">
        <v>5</v>
      </c>
      <c r="G1962" s="7" t="n">
        <v>5</v>
      </c>
      <c r="H1962" s="14" t="s">
        <v>3</v>
      </c>
      <c r="I1962" s="7" t="n">
        <v>1</v>
      </c>
      <c r="J1962" s="11" t="n">
        <f t="normal" ca="1">A1968</f>
        <v>0</v>
      </c>
    </row>
    <row r="1963" spans="1:4">
      <c r="A1963" t="s">
        <v>4</v>
      </c>
      <c r="B1963" s="4" t="s">
        <v>5</v>
      </c>
      <c r="C1963" s="4" t="s">
        <v>10</v>
      </c>
      <c r="D1963" s="4" t="s">
        <v>9</v>
      </c>
    </row>
    <row r="1964" spans="1:4">
      <c r="A1964" t="n">
        <v>17322</v>
      </c>
      <c r="B1964" s="62" t="n">
        <v>44</v>
      </c>
      <c r="C1964" s="7" t="n">
        <v>7032</v>
      </c>
      <c r="D1964" s="7" t="n">
        <v>128</v>
      </c>
    </row>
    <row r="1965" spans="1:4">
      <c r="A1965" t="s">
        <v>4</v>
      </c>
      <c r="B1965" s="4" t="s">
        <v>5</v>
      </c>
      <c r="C1965" s="4" t="s">
        <v>10</v>
      </c>
      <c r="D1965" s="4" t="s">
        <v>9</v>
      </c>
    </row>
    <row r="1966" spans="1:4">
      <c r="A1966" t="n">
        <v>17329</v>
      </c>
      <c r="B1966" s="62" t="n">
        <v>44</v>
      </c>
      <c r="C1966" s="7" t="n">
        <v>7032</v>
      </c>
      <c r="D1966" s="7" t="n">
        <v>32</v>
      </c>
    </row>
    <row r="1967" spans="1:4">
      <c r="A1967" t="s">
        <v>4</v>
      </c>
      <c r="B1967" s="4" t="s">
        <v>5</v>
      </c>
      <c r="C1967" s="4" t="s">
        <v>10</v>
      </c>
      <c r="D1967" s="4" t="s">
        <v>16</v>
      </c>
      <c r="E1967" s="4" t="s">
        <v>16</v>
      </c>
      <c r="F1967" s="4" t="s">
        <v>6</v>
      </c>
    </row>
    <row r="1968" spans="1:4">
      <c r="A1968" t="n">
        <v>17336</v>
      </c>
      <c r="B1968" s="25" t="n">
        <v>20</v>
      </c>
      <c r="C1968" s="7" t="n">
        <v>1600</v>
      </c>
      <c r="D1968" s="7" t="n">
        <v>3</v>
      </c>
      <c r="E1968" s="7" t="n">
        <v>10</v>
      </c>
      <c r="F1968" s="7" t="s">
        <v>211</v>
      </c>
    </row>
    <row r="1969" spans="1:10">
      <c r="A1969" t="s">
        <v>4</v>
      </c>
      <c r="B1969" s="4" t="s">
        <v>5</v>
      </c>
      <c r="C1969" s="4" t="s">
        <v>10</v>
      </c>
    </row>
    <row r="1970" spans="1:10">
      <c r="A1970" t="n">
        <v>17354</v>
      </c>
      <c r="B1970" s="31" t="n">
        <v>16</v>
      </c>
      <c r="C1970" s="7" t="n">
        <v>0</v>
      </c>
    </row>
    <row r="1971" spans="1:10">
      <c r="A1971" t="s">
        <v>4</v>
      </c>
      <c r="B1971" s="4" t="s">
        <v>5</v>
      </c>
      <c r="C1971" s="4" t="s">
        <v>10</v>
      </c>
      <c r="D1971" s="4" t="s">
        <v>9</v>
      </c>
    </row>
    <row r="1972" spans="1:10">
      <c r="A1972" t="n">
        <v>17357</v>
      </c>
      <c r="B1972" s="46" t="n">
        <v>43</v>
      </c>
      <c r="C1972" s="7" t="n">
        <v>1600</v>
      </c>
      <c r="D1972" s="7" t="n">
        <v>128</v>
      </c>
    </row>
    <row r="1973" spans="1:10">
      <c r="A1973" t="s">
        <v>4</v>
      </c>
      <c r="B1973" s="4" t="s">
        <v>5</v>
      </c>
      <c r="C1973" s="4" t="s">
        <v>10</v>
      </c>
      <c r="D1973" s="4" t="s">
        <v>9</v>
      </c>
    </row>
    <row r="1974" spans="1:10">
      <c r="A1974" t="n">
        <v>17364</v>
      </c>
      <c r="B1974" s="46" t="n">
        <v>43</v>
      </c>
      <c r="C1974" s="7" t="n">
        <v>1600</v>
      </c>
      <c r="D1974" s="7" t="n">
        <v>32</v>
      </c>
    </row>
    <row r="1975" spans="1:10">
      <c r="A1975" t="s">
        <v>4</v>
      </c>
      <c r="B1975" s="4" t="s">
        <v>5</v>
      </c>
      <c r="C1975" s="4" t="s">
        <v>10</v>
      </c>
      <c r="D1975" s="4" t="s">
        <v>9</v>
      </c>
    </row>
    <row r="1976" spans="1:10">
      <c r="A1976" t="n">
        <v>17371</v>
      </c>
      <c r="B1976" s="46" t="n">
        <v>43</v>
      </c>
      <c r="C1976" s="7" t="n">
        <v>0</v>
      </c>
      <c r="D1976" s="7" t="n">
        <v>32</v>
      </c>
    </row>
    <row r="1977" spans="1:10">
      <c r="A1977" t="s">
        <v>4</v>
      </c>
      <c r="B1977" s="4" t="s">
        <v>5</v>
      </c>
      <c r="C1977" s="4" t="s">
        <v>10</v>
      </c>
      <c r="D1977" s="4" t="s">
        <v>9</v>
      </c>
    </row>
    <row r="1978" spans="1:10">
      <c r="A1978" t="n">
        <v>17378</v>
      </c>
      <c r="B1978" s="46" t="n">
        <v>43</v>
      </c>
      <c r="C1978" s="7" t="n">
        <v>1</v>
      </c>
      <c r="D1978" s="7" t="n">
        <v>32</v>
      </c>
    </row>
    <row r="1979" spans="1:10">
      <c r="A1979" t="s">
        <v>4</v>
      </c>
      <c r="B1979" s="4" t="s">
        <v>5</v>
      </c>
      <c r="C1979" s="4" t="s">
        <v>10</v>
      </c>
      <c r="D1979" s="4" t="s">
        <v>9</v>
      </c>
    </row>
    <row r="1980" spans="1:10">
      <c r="A1980" t="n">
        <v>17385</v>
      </c>
      <c r="B1980" s="46" t="n">
        <v>43</v>
      </c>
      <c r="C1980" s="7" t="n">
        <v>2</v>
      </c>
      <c r="D1980" s="7" t="n">
        <v>32</v>
      </c>
    </row>
    <row r="1981" spans="1:10">
      <c r="A1981" t="s">
        <v>4</v>
      </c>
      <c r="B1981" s="4" t="s">
        <v>5</v>
      </c>
      <c r="C1981" s="4" t="s">
        <v>10</v>
      </c>
      <c r="D1981" s="4" t="s">
        <v>9</v>
      </c>
    </row>
    <row r="1982" spans="1:10">
      <c r="A1982" t="n">
        <v>17392</v>
      </c>
      <c r="B1982" s="46" t="n">
        <v>43</v>
      </c>
      <c r="C1982" s="7" t="n">
        <v>3</v>
      </c>
      <c r="D1982" s="7" t="n">
        <v>32</v>
      </c>
    </row>
    <row r="1983" spans="1:10">
      <c r="A1983" t="s">
        <v>4</v>
      </c>
      <c r="B1983" s="4" t="s">
        <v>5</v>
      </c>
      <c r="C1983" s="4" t="s">
        <v>10</v>
      </c>
      <c r="D1983" s="4" t="s">
        <v>9</v>
      </c>
    </row>
    <row r="1984" spans="1:10">
      <c r="A1984" t="n">
        <v>17399</v>
      </c>
      <c r="B1984" s="46" t="n">
        <v>43</v>
      </c>
      <c r="C1984" s="7" t="n">
        <v>4</v>
      </c>
      <c r="D1984" s="7" t="n">
        <v>32</v>
      </c>
    </row>
    <row r="1985" spans="1:4">
      <c r="A1985" t="s">
        <v>4</v>
      </c>
      <c r="B1985" s="4" t="s">
        <v>5</v>
      </c>
      <c r="C1985" s="4" t="s">
        <v>10</v>
      </c>
      <c r="D1985" s="4" t="s">
        <v>9</v>
      </c>
    </row>
    <row r="1986" spans="1:4">
      <c r="A1986" t="n">
        <v>17406</v>
      </c>
      <c r="B1986" s="46" t="n">
        <v>43</v>
      </c>
      <c r="C1986" s="7" t="n">
        <v>5</v>
      </c>
      <c r="D1986" s="7" t="n">
        <v>32</v>
      </c>
    </row>
    <row r="1987" spans="1:4">
      <c r="A1987" t="s">
        <v>4</v>
      </c>
      <c r="B1987" s="4" t="s">
        <v>5</v>
      </c>
      <c r="C1987" s="4" t="s">
        <v>10</v>
      </c>
      <c r="D1987" s="4" t="s">
        <v>9</v>
      </c>
    </row>
    <row r="1988" spans="1:4">
      <c r="A1988" t="n">
        <v>17413</v>
      </c>
      <c r="B1988" s="46" t="n">
        <v>43</v>
      </c>
      <c r="C1988" s="7" t="n">
        <v>6</v>
      </c>
      <c r="D1988" s="7" t="n">
        <v>32</v>
      </c>
    </row>
    <row r="1989" spans="1:4">
      <c r="A1989" t="s">
        <v>4</v>
      </c>
      <c r="B1989" s="4" t="s">
        <v>5</v>
      </c>
      <c r="C1989" s="4" t="s">
        <v>10</v>
      </c>
      <c r="D1989" s="4" t="s">
        <v>9</v>
      </c>
    </row>
    <row r="1990" spans="1:4">
      <c r="A1990" t="n">
        <v>17420</v>
      </c>
      <c r="B1990" s="46" t="n">
        <v>43</v>
      </c>
      <c r="C1990" s="7" t="n">
        <v>7</v>
      </c>
      <c r="D1990" s="7" t="n">
        <v>32</v>
      </c>
    </row>
    <row r="1991" spans="1:4">
      <c r="A1991" t="s">
        <v>4</v>
      </c>
      <c r="B1991" s="4" t="s">
        <v>5</v>
      </c>
      <c r="C1991" s="4" t="s">
        <v>10</v>
      </c>
      <c r="D1991" s="4" t="s">
        <v>9</v>
      </c>
    </row>
    <row r="1992" spans="1:4">
      <c r="A1992" t="n">
        <v>17427</v>
      </c>
      <c r="B1992" s="46" t="n">
        <v>43</v>
      </c>
      <c r="C1992" s="7" t="n">
        <v>8</v>
      </c>
      <c r="D1992" s="7" t="n">
        <v>32</v>
      </c>
    </row>
    <row r="1993" spans="1:4">
      <c r="A1993" t="s">
        <v>4</v>
      </c>
      <c r="B1993" s="4" t="s">
        <v>5</v>
      </c>
      <c r="C1993" s="4" t="s">
        <v>10</v>
      </c>
      <c r="D1993" s="4" t="s">
        <v>9</v>
      </c>
    </row>
    <row r="1994" spans="1:4">
      <c r="A1994" t="n">
        <v>17434</v>
      </c>
      <c r="B1994" s="46" t="n">
        <v>43</v>
      </c>
      <c r="C1994" s="7" t="n">
        <v>9</v>
      </c>
      <c r="D1994" s="7" t="n">
        <v>32</v>
      </c>
    </row>
    <row r="1995" spans="1:4">
      <c r="A1995" t="s">
        <v>4</v>
      </c>
      <c r="B1995" s="4" t="s">
        <v>5</v>
      </c>
      <c r="C1995" s="4" t="s">
        <v>10</v>
      </c>
      <c r="D1995" s="4" t="s">
        <v>9</v>
      </c>
    </row>
    <row r="1996" spans="1:4">
      <c r="A1996" t="n">
        <v>17441</v>
      </c>
      <c r="B1996" s="46" t="n">
        <v>43</v>
      </c>
      <c r="C1996" s="7" t="n">
        <v>11</v>
      </c>
      <c r="D1996" s="7" t="n">
        <v>32</v>
      </c>
    </row>
    <row r="1997" spans="1:4">
      <c r="A1997" t="s">
        <v>4</v>
      </c>
      <c r="B1997" s="4" t="s">
        <v>5</v>
      </c>
      <c r="C1997" s="4" t="s">
        <v>10</v>
      </c>
      <c r="D1997" s="4" t="s">
        <v>9</v>
      </c>
    </row>
    <row r="1998" spans="1:4">
      <c r="A1998" t="n">
        <v>17448</v>
      </c>
      <c r="B1998" s="46" t="n">
        <v>43</v>
      </c>
      <c r="C1998" s="7" t="n">
        <v>14</v>
      </c>
      <c r="D1998" s="7" t="n">
        <v>32</v>
      </c>
    </row>
    <row r="1999" spans="1:4">
      <c r="A1999" t="s">
        <v>4</v>
      </c>
      <c r="B1999" s="4" t="s">
        <v>5</v>
      </c>
      <c r="C1999" s="4" t="s">
        <v>10</v>
      </c>
      <c r="D1999" s="4" t="s">
        <v>9</v>
      </c>
    </row>
    <row r="2000" spans="1:4">
      <c r="A2000" t="n">
        <v>17455</v>
      </c>
      <c r="B2000" s="46" t="n">
        <v>43</v>
      </c>
      <c r="C2000" s="7" t="n">
        <v>12</v>
      </c>
      <c r="D2000" s="7" t="n">
        <v>32</v>
      </c>
    </row>
    <row r="2001" spans="1:4">
      <c r="A2001" t="s">
        <v>4</v>
      </c>
      <c r="B2001" s="4" t="s">
        <v>5</v>
      </c>
      <c r="C2001" s="4" t="s">
        <v>10</v>
      </c>
      <c r="D2001" s="4" t="s">
        <v>9</v>
      </c>
    </row>
    <row r="2002" spans="1:4">
      <c r="A2002" t="n">
        <v>17462</v>
      </c>
      <c r="B2002" s="46" t="n">
        <v>43</v>
      </c>
      <c r="C2002" s="7" t="n">
        <v>13</v>
      </c>
      <c r="D2002" s="7" t="n">
        <v>32</v>
      </c>
    </row>
    <row r="2003" spans="1:4">
      <c r="A2003" t="s">
        <v>4</v>
      </c>
      <c r="B2003" s="4" t="s">
        <v>5</v>
      </c>
      <c r="C2003" s="4" t="s">
        <v>10</v>
      </c>
      <c r="D2003" s="4" t="s">
        <v>9</v>
      </c>
    </row>
    <row r="2004" spans="1:4">
      <c r="A2004" t="n">
        <v>17469</v>
      </c>
      <c r="B2004" s="46" t="n">
        <v>43</v>
      </c>
      <c r="C2004" s="7" t="n">
        <v>30</v>
      </c>
      <c r="D2004" s="7" t="n">
        <v>32</v>
      </c>
    </row>
    <row r="2005" spans="1:4">
      <c r="A2005" t="s">
        <v>4</v>
      </c>
      <c r="B2005" s="4" t="s">
        <v>5</v>
      </c>
      <c r="C2005" s="4" t="s">
        <v>10</v>
      </c>
      <c r="D2005" s="4" t="s">
        <v>9</v>
      </c>
    </row>
    <row r="2006" spans="1:4">
      <c r="A2006" t="n">
        <v>17476</v>
      </c>
      <c r="B2006" s="46" t="n">
        <v>43</v>
      </c>
      <c r="C2006" s="7" t="n">
        <v>7032</v>
      </c>
      <c r="D2006" s="7" t="n">
        <v>32</v>
      </c>
    </row>
    <row r="2007" spans="1:4">
      <c r="A2007" t="s">
        <v>4</v>
      </c>
      <c r="B2007" s="4" t="s">
        <v>5</v>
      </c>
      <c r="C2007" s="4" t="s">
        <v>10</v>
      </c>
      <c r="D2007" s="4" t="s">
        <v>9</v>
      </c>
    </row>
    <row r="2008" spans="1:4">
      <c r="A2008" t="n">
        <v>17483</v>
      </c>
      <c r="B2008" s="46" t="n">
        <v>43</v>
      </c>
      <c r="C2008" s="7" t="n">
        <v>100</v>
      </c>
      <c r="D2008" s="7" t="n">
        <v>32</v>
      </c>
    </row>
    <row r="2009" spans="1:4">
      <c r="A2009" t="s">
        <v>4</v>
      </c>
      <c r="B2009" s="4" t="s">
        <v>5</v>
      </c>
      <c r="C2009" s="4" t="s">
        <v>10</v>
      </c>
      <c r="D2009" s="4" t="s">
        <v>9</v>
      </c>
    </row>
    <row r="2010" spans="1:4">
      <c r="A2010" t="n">
        <v>17490</v>
      </c>
      <c r="B2010" s="46" t="n">
        <v>43</v>
      </c>
      <c r="C2010" s="7" t="n">
        <v>101</v>
      </c>
      <c r="D2010" s="7" t="n">
        <v>32</v>
      </c>
    </row>
    <row r="2011" spans="1:4">
      <c r="A2011" t="s">
        <v>4</v>
      </c>
      <c r="B2011" s="4" t="s">
        <v>5</v>
      </c>
      <c r="C2011" s="4" t="s">
        <v>10</v>
      </c>
      <c r="D2011" s="4" t="s">
        <v>9</v>
      </c>
    </row>
    <row r="2012" spans="1:4">
      <c r="A2012" t="n">
        <v>17497</v>
      </c>
      <c r="B2012" s="46" t="n">
        <v>43</v>
      </c>
      <c r="C2012" s="7" t="n">
        <v>116</v>
      </c>
      <c r="D2012" s="7" t="n">
        <v>32</v>
      </c>
    </row>
    <row r="2013" spans="1:4">
      <c r="A2013" t="s">
        <v>4</v>
      </c>
      <c r="B2013" s="4" t="s">
        <v>5</v>
      </c>
      <c r="C2013" s="4" t="s">
        <v>10</v>
      </c>
      <c r="D2013" s="4" t="s">
        <v>9</v>
      </c>
    </row>
    <row r="2014" spans="1:4">
      <c r="A2014" t="n">
        <v>17504</v>
      </c>
      <c r="B2014" s="46" t="n">
        <v>43</v>
      </c>
      <c r="C2014" s="7" t="n">
        <v>118</v>
      </c>
      <c r="D2014" s="7" t="n">
        <v>32</v>
      </c>
    </row>
    <row r="2015" spans="1:4">
      <c r="A2015" t="s">
        <v>4</v>
      </c>
      <c r="B2015" s="4" t="s">
        <v>5</v>
      </c>
      <c r="C2015" s="4" t="s">
        <v>10</v>
      </c>
      <c r="D2015" s="4" t="s">
        <v>9</v>
      </c>
    </row>
    <row r="2016" spans="1:4">
      <c r="A2016" t="n">
        <v>17511</v>
      </c>
      <c r="B2016" s="46" t="n">
        <v>43</v>
      </c>
      <c r="C2016" s="7" t="n">
        <v>120</v>
      </c>
      <c r="D2016" s="7" t="n">
        <v>32</v>
      </c>
    </row>
    <row r="2017" spans="1:4">
      <c r="A2017" t="s">
        <v>4</v>
      </c>
      <c r="B2017" s="4" t="s">
        <v>5</v>
      </c>
      <c r="C2017" s="4" t="s">
        <v>10</v>
      </c>
      <c r="D2017" s="4" t="s">
        <v>9</v>
      </c>
    </row>
    <row r="2018" spans="1:4">
      <c r="A2018" t="n">
        <v>17518</v>
      </c>
      <c r="B2018" s="46" t="n">
        <v>43</v>
      </c>
      <c r="C2018" s="7" t="n">
        <v>88</v>
      </c>
      <c r="D2018" s="7" t="n">
        <v>32</v>
      </c>
    </row>
    <row r="2019" spans="1:4">
      <c r="A2019" t="s">
        <v>4</v>
      </c>
      <c r="B2019" s="4" t="s">
        <v>5</v>
      </c>
      <c r="C2019" s="4" t="s">
        <v>10</v>
      </c>
      <c r="D2019" s="4" t="s">
        <v>9</v>
      </c>
    </row>
    <row r="2020" spans="1:4">
      <c r="A2020" t="n">
        <v>17525</v>
      </c>
      <c r="B2020" s="46" t="n">
        <v>43</v>
      </c>
      <c r="C2020" s="7" t="n">
        <v>89</v>
      </c>
      <c r="D2020" s="7" t="n">
        <v>32</v>
      </c>
    </row>
    <row r="2021" spans="1:4">
      <c r="A2021" t="s">
        <v>4</v>
      </c>
      <c r="B2021" s="4" t="s">
        <v>5</v>
      </c>
      <c r="C2021" s="4" t="s">
        <v>16</v>
      </c>
      <c r="D2021" s="4" t="s">
        <v>10</v>
      </c>
      <c r="E2021" s="4" t="s">
        <v>16</v>
      </c>
      <c r="F2021" s="4" t="s">
        <v>6</v>
      </c>
      <c r="G2021" s="4" t="s">
        <v>6</v>
      </c>
      <c r="H2021" s="4" t="s">
        <v>6</v>
      </c>
      <c r="I2021" s="4" t="s">
        <v>6</v>
      </c>
      <c r="J2021" s="4" t="s">
        <v>6</v>
      </c>
      <c r="K2021" s="4" t="s">
        <v>6</v>
      </c>
      <c r="L2021" s="4" t="s">
        <v>6</v>
      </c>
      <c r="M2021" s="4" t="s">
        <v>6</v>
      </c>
      <c r="N2021" s="4" t="s">
        <v>6</v>
      </c>
      <c r="O2021" s="4" t="s">
        <v>6</v>
      </c>
      <c r="P2021" s="4" t="s">
        <v>6</v>
      </c>
      <c r="Q2021" s="4" t="s">
        <v>6</v>
      </c>
      <c r="R2021" s="4" t="s">
        <v>6</v>
      </c>
      <c r="S2021" s="4" t="s">
        <v>6</v>
      </c>
      <c r="T2021" s="4" t="s">
        <v>6</v>
      </c>
      <c r="U2021" s="4" t="s">
        <v>6</v>
      </c>
    </row>
    <row r="2022" spans="1:4">
      <c r="A2022" t="n">
        <v>17532</v>
      </c>
      <c r="B2022" s="44" t="n">
        <v>36</v>
      </c>
      <c r="C2022" s="7" t="n">
        <v>8</v>
      </c>
      <c r="D2022" s="7" t="n">
        <v>0</v>
      </c>
      <c r="E2022" s="7" t="n">
        <v>0</v>
      </c>
      <c r="F2022" s="7" t="s">
        <v>212</v>
      </c>
      <c r="G2022" s="7" t="s">
        <v>15</v>
      </c>
      <c r="H2022" s="7" t="s">
        <v>15</v>
      </c>
      <c r="I2022" s="7" t="s">
        <v>15</v>
      </c>
      <c r="J2022" s="7" t="s">
        <v>15</v>
      </c>
      <c r="K2022" s="7" t="s">
        <v>15</v>
      </c>
      <c r="L2022" s="7" t="s">
        <v>15</v>
      </c>
      <c r="M2022" s="7" t="s">
        <v>15</v>
      </c>
      <c r="N2022" s="7" t="s">
        <v>15</v>
      </c>
      <c r="O2022" s="7" t="s">
        <v>15</v>
      </c>
      <c r="P2022" s="7" t="s">
        <v>15</v>
      </c>
      <c r="Q2022" s="7" t="s">
        <v>15</v>
      </c>
      <c r="R2022" s="7" t="s">
        <v>15</v>
      </c>
      <c r="S2022" s="7" t="s">
        <v>15</v>
      </c>
      <c r="T2022" s="7" t="s">
        <v>15</v>
      </c>
      <c r="U2022" s="7" t="s">
        <v>15</v>
      </c>
    </row>
    <row r="2023" spans="1:4">
      <c r="A2023" t="s">
        <v>4</v>
      </c>
      <c r="B2023" s="4" t="s">
        <v>5</v>
      </c>
      <c r="C2023" s="4" t="s">
        <v>16</v>
      </c>
      <c r="D2023" s="4" t="s">
        <v>10</v>
      </c>
      <c r="E2023" s="4" t="s">
        <v>16</v>
      </c>
      <c r="F2023" s="4" t="s">
        <v>6</v>
      </c>
      <c r="G2023" s="4" t="s">
        <v>6</v>
      </c>
      <c r="H2023" s="4" t="s">
        <v>6</v>
      </c>
      <c r="I2023" s="4" t="s">
        <v>6</v>
      </c>
      <c r="J2023" s="4" t="s">
        <v>6</v>
      </c>
      <c r="K2023" s="4" t="s">
        <v>6</v>
      </c>
      <c r="L2023" s="4" t="s">
        <v>6</v>
      </c>
      <c r="M2023" s="4" t="s">
        <v>6</v>
      </c>
      <c r="N2023" s="4" t="s">
        <v>6</v>
      </c>
      <c r="O2023" s="4" t="s">
        <v>6</v>
      </c>
      <c r="P2023" s="4" t="s">
        <v>6</v>
      </c>
      <c r="Q2023" s="4" t="s">
        <v>6</v>
      </c>
      <c r="R2023" s="4" t="s">
        <v>6</v>
      </c>
      <c r="S2023" s="4" t="s">
        <v>6</v>
      </c>
      <c r="T2023" s="4" t="s">
        <v>6</v>
      </c>
      <c r="U2023" s="4" t="s">
        <v>6</v>
      </c>
    </row>
    <row r="2024" spans="1:4">
      <c r="A2024" t="n">
        <v>17562</v>
      </c>
      <c r="B2024" s="44" t="n">
        <v>36</v>
      </c>
      <c r="C2024" s="7" t="n">
        <v>8</v>
      </c>
      <c r="D2024" s="7" t="n">
        <v>1</v>
      </c>
      <c r="E2024" s="7" t="n">
        <v>0</v>
      </c>
      <c r="F2024" s="7" t="s">
        <v>212</v>
      </c>
      <c r="G2024" s="7" t="s">
        <v>15</v>
      </c>
      <c r="H2024" s="7" t="s">
        <v>15</v>
      </c>
      <c r="I2024" s="7" t="s">
        <v>15</v>
      </c>
      <c r="J2024" s="7" t="s">
        <v>15</v>
      </c>
      <c r="K2024" s="7" t="s">
        <v>15</v>
      </c>
      <c r="L2024" s="7" t="s">
        <v>15</v>
      </c>
      <c r="M2024" s="7" t="s">
        <v>15</v>
      </c>
      <c r="N2024" s="7" t="s">
        <v>15</v>
      </c>
      <c r="O2024" s="7" t="s">
        <v>15</v>
      </c>
      <c r="P2024" s="7" t="s">
        <v>15</v>
      </c>
      <c r="Q2024" s="7" t="s">
        <v>15</v>
      </c>
      <c r="R2024" s="7" t="s">
        <v>15</v>
      </c>
      <c r="S2024" s="7" t="s">
        <v>15</v>
      </c>
      <c r="T2024" s="7" t="s">
        <v>15</v>
      </c>
      <c r="U2024" s="7" t="s">
        <v>15</v>
      </c>
    </row>
    <row r="2025" spans="1:4">
      <c r="A2025" t="s">
        <v>4</v>
      </c>
      <c r="B2025" s="4" t="s">
        <v>5</v>
      </c>
      <c r="C2025" s="4" t="s">
        <v>16</v>
      </c>
      <c r="D2025" s="4" t="s">
        <v>10</v>
      </c>
      <c r="E2025" s="4" t="s">
        <v>16</v>
      </c>
      <c r="F2025" s="4" t="s">
        <v>6</v>
      </c>
      <c r="G2025" s="4" t="s">
        <v>6</v>
      </c>
      <c r="H2025" s="4" t="s">
        <v>6</v>
      </c>
      <c r="I2025" s="4" t="s">
        <v>6</v>
      </c>
      <c r="J2025" s="4" t="s">
        <v>6</v>
      </c>
      <c r="K2025" s="4" t="s">
        <v>6</v>
      </c>
      <c r="L2025" s="4" t="s">
        <v>6</v>
      </c>
      <c r="M2025" s="4" t="s">
        <v>6</v>
      </c>
      <c r="N2025" s="4" t="s">
        <v>6</v>
      </c>
      <c r="O2025" s="4" t="s">
        <v>6</v>
      </c>
      <c r="P2025" s="4" t="s">
        <v>6</v>
      </c>
      <c r="Q2025" s="4" t="s">
        <v>6</v>
      </c>
      <c r="R2025" s="4" t="s">
        <v>6</v>
      </c>
      <c r="S2025" s="4" t="s">
        <v>6</v>
      </c>
      <c r="T2025" s="4" t="s">
        <v>6</v>
      </c>
      <c r="U2025" s="4" t="s">
        <v>6</v>
      </c>
    </row>
    <row r="2026" spans="1:4">
      <c r="A2026" t="n">
        <v>17592</v>
      </c>
      <c r="B2026" s="44" t="n">
        <v>36</v>
      </c>
      <c r="C2026" s="7" t="n">
        <v>8</v>
      </c>
      <c r="D2026" s="7" t="n">
        <v>2</v>
      </c>
      <c r="E2026" s="7" t="n">
        <v>0</v>
      </c>
      <c r="F2026" s="7" t="s">
        <v>212</v>
      </c>
      <c r="G2026" s="7" t="s">
        <v>213</v>
      </c>
      <c r="H2026" s="7" t="s">
        <v>15</v>
      </c>
      <c r="I2026" s="7" t="s">
        <v>15</v>
      </c>
      <c r="J2026" s="7" t="s">
        <v>15</v>
      </c>
      <c r="K2026" s="7" t="s">
        <v>15</v>
      </c>
      <c r="L2026" s="7" t="s">
        <v>15</v>
      </c>
      <c r="M2026" s="7" t="s">
        <v>15</v>
      </c>
      <c r="N2026" s="7" t="s">
        <v>15</v>
      </c>
      <c r="O2026" s="7" t="s">
        <v>15</v>
      </c>
      <c r="P2026" s="7" t="s">
        <v>15</v>
      </c>
      <c r="Q2026" s="7" t="s">
        <v>15</v>
      </c>
      <c r="R2026" s="7" t="s">
        <v>15</v>
      </c>
      <c r="S2026" s="7" t="s">
        <v>15</v>
      </c>
      <c r="T2026" s="7" t="s">
        <v>15</v>
      </c>
      <c r="U2026" s="7" t="s">
        <v>15</v>
      </c>
    </row>
    <row r="2027" spans="1:4">
      <c r="A2027" t="s">
        <v>4</v>
      </c>
      <c r="B2027" s="4" t="s">
        <v>5</v>
      </c>
      <c r="C2027" s="4" t="s">
        <v>16</v>
      </c>
      <c r="D2027" s="4" t="s">
        <v>10</v>
      </c>
      <c r="E2027" s="4" t="s">
        <v>16</v>
      </c>
      <c r="F2027" s="4" t="s">
        <v>6</v>
      </c>
      <c r="G2027" s="4" t="s">
        <v>6</v>
      </c>
      <c r="H2027" s="4" t="s">
        <v>6</v>
      </c>
      <c r="I2027" s="4" t="s">
        <v>6</v>
      </c>
      <c r="J2027" s="4" t="s">
        <v>6</v>
      </c>
      <c r="K2027" s="4" t="s">
        <v>6</v>
      </c>
      <c r="L2027" s="4" t="s">
        <v>6</v>
      </c>
      <c r="M2027" s="4" t="s">
        <v>6</v>
      </c>
      <c r="N2027" s="4" t="s">
        <v>6</v>
      </c>
      <c r="O2027" s="4" t="s">
        <v>6</v>
      </c>
      <c r="P2027" s="4" t="s">
        <v>6</v>
      </c>
      <c r="Q2027" s="4" t="s">
        <v>6</v>
      </c>
      <c r="R2027" s="4" t="s">
        <v>6</v>
      </c>
      <c r="S2027" s="4" t="s">
        <v>6</v>
      </c>
      <c r="T2027" s="4" t="s">
        <v>6</v>
      </c>
      <c r="U2027" s="4" t="s">
        <v>6</v>
      </c>
    </row>
    <row r="2028" spans="1:4">
      <c r="A2028" t="n">
        <v>17633</v>
      </c>
      <c r="B2028" s="44" t="n">
        <v>36</v>
      </c>
      <c r="C2028" s="7" t="n">
        <v>8</v>
      </c>
      <c r="D2028" s="7" t="n">
        <v>3</v>
      </c>
      <c r="E2028" s="7" t="n">
        <v>0</v>
      </c>
      <c r="F2028" s="7" t="s">
        <v>212</v>
      </c>
      <c r="G2028" s="7" t="s">
        <v>214</v>
      </c>
      <c r="H2028" s="7" t="s">
        <v>15</v>
      </c>
      <c r="I2028" s="7" t="s">
        <v>15</v>
      </c>
      <c r="J2028" s="7" t="s">
        <v>15</v>
      </c>
      <c r="K2028" s="7" t="s">
        <v>15</v>
      </c>
      <c r="L2028" s="7" t="s">
        <v>15</v>
      </c>
      <c r="M2028" s="7" t="s">
        <v>15</v>
      </c>
      <c r="N2028" s="7" t="s">
        <v>15</v>
      </c>
      <c r="O2028" s="7" t="s">
        <v>15</v>
      </c>
      <c r="P2028" s="7" t="s">
        <v>15</v>
      </c>
      <c r="Q2028" s="7" t="s">
        <v>15</v>
      </c>
      <c r="R2028" s="7" t="s">
        <v>15</v>
      </c>
      <c r="S2028" s="7" t="s">
        <v>15</v>
      </c>
      <c r="T2028" s="7" t="s">
        <v>15</v>
      </c>
      <c r="U2028" s="7" t="s">
        <v>15</v>
      </c>
    </row>
    <row r="2029" spans="1:4">
      <c r="A2029" t="s">
        <v>4</v>
      </c>
      <c r="B2029" s="4" t="s">
        <v>5</v>
      </c>
      <c r="C2029" s="4" t="s">
        <v>16</v>
      </c>
      <c r="D2029" s="4" t="s">
        <v>10</v>
      </c>
      <c r="E2029" s="4" t="s">
        <v>16</v>
      </c>
      <c r="F2029" s="4" t="s">
        <v>6</v>
      </c>
      <c r="G2029" s="4" t="s">
        <v>6</v>
      </c>
      <c r="H2029" s="4" t="s">
        <v>6</v>
      </c>
      <c r="I2029" s="4" t="s">
        <v>6</v>
      </c>
      <c r="J2029" s="4" t="s">
        <v>6</v>
      </c>
      <c r="K2029" s="4" t="s">
        <v>6</v>
      </c>
      <c r="L2029" s="4" t="s">
        <v>6</v>
      </c>
      <c r="M2029" s="4" t="s">
        <v>6</v>
      </c>
      <c r="N2029" s="4" t="s">
        <v>6</v>
      </c>
      <c r="O2029" s="4" t="s">
        <v>6</v>
      </c>
      <c r="P2029" s="4" t="s">
        <v>6</v>
      </c>
      <c r="Q2029" s="4" t="s">
        <v>6</v>
      </c>
      <c r="R2029" s="4" t="s">
        <v>6</v>
      </c>
      <c r="S2029" s="4" t="s">
        <v>6</v>
      </c>
      <c r="T2029" s="4" t="s">
        <v>6</v>
      </c>
      <c r="U2029" s="4" t="s">
        <v>6</v>
      </c>
    </row>
    <row r="2030" spans="1:4">
      <c r="A2030" t="n">
        <v>17676</v>
      </c>
      <c r="B2030" s="44" t="n">
        <v>36</v>
      </c>
      <c r="C2030" s="7" t="n">
        <v>8</v>
      </c>
      <c r="D2030" s="7" t="n">
        <v>4</v>
      </c>
      <c r="E2030" s="7" t="n">
        <v>0</v>
      </c>
      <c r="F2030" s="7" t="s">
        <v>212</v>
      </c>
      <c r="G2030" s="7" t="s">
        <v>215</v>
      </c>
      <c r="H2030" s="7" t="s">
        <v>15</v>
      </c>
      <c r="I2030" s="7" t="s">
        <v>15</v>
      </c>
      <c r="J2030" s="7" t="s">
        <v>15</v>
      </c>
      <c r="K2030" s="7" t="s">
        <v>15</v>
      </c>
      <c r="L2030" s="7" t="s">
        <v>15</v>
      </c>
      <c r="M2030" s="7" t="s">
        <v>15</v>
      </c>
      <c r="N2030" s="7" t="s">
        <v>15</v>
      </c>
      <c r="O2030" s="7" t="s">
        <v>15</v>
      </c>
      <c r="P2030" s="7" t="s">
        <v>15</v>
      </c>
      <c r="Q2030" s="7" t="s">
        <v>15</v>
      </c>
      <c r="R2030" s="7" t="s">
        <v>15</v>
      </c>
      <c r="S2030" s="7" t="s">
        <v>15</v>
      </c>
      <c r="T2030" s="7" t="s">
        <v>15</v>
      </c>
      <c r="U2030" s="7" t="s">
        <v>15</v>
      </c>
    </row>
    <row r="2031" spans="1:4">
      <c r="A2031" t="s">
        <v>4</v>
      </c>
      <c r="B2031" s="4" t="s">
        <v>5</v>
      </c>
      <c r="C2031" s="4" t="s">
        <v>16</v>
      </c>
      <c r="D2031" s="4" t="s">
        <v>10</v>
      </c>
      <c r="E2031" s="4" t="s">
        <v>16</v>
      </c>
      <c r="F2031" s="4" t="s">
        <v>6</v>
      </c>
      <c r="G2031" s="4" t="s">
        <v>6</v>
      </c>
      <c r="H2031" s="4" t="s">
        <v>6</v>
      </c>
      <c r="I2031" s="4" t="s">
        <v>6</v>
      </c>
      <c r="J2031" s="4" t="s">
        <v>6</v>
      </c>
      <c r="K2031" s="4" t="s">
        <v>6</v>
      </c>
      <c r="L2031" s="4" t="s">
        <v>6</v>
      </c>
      <c r="M2031" s="4" t="s">
        <v>6</v>
      </c>
      <c r="N2031" s="4" t="s">
        <v>6</v>
      </c>
      <c r="O2031" s="4" t="s">
        <v>6</v>
      </c>
      <c r="P2031" s="4" t="s">
        <v>6</v>
      </c>
      <c r="Q2031" s="4" t="s">
        <v>6</v>
      </c>
      <c r="R2031" s="4" t="s">
        <v>6</v>
      </c>
      <c r="S2031" s="4" t="s">
        <v>6</v>
      </c>
      <c r="T2031" s="4" t="s">
        <v>6</v>
      </c>
      <c r="U2031" s="4" t="s">
        <v>6</v>
      </c>
    </row>
    <row r="2032" spans="1:4">
      <c r="A2032" t="n">
        <v>17718</v>
      </c>
      <c r="B2032" s="44" t="n">
        <v>36</v>
      </c>
      <c r="C2032" s="7" t="n">
        <v>8</v>
      </c>
      <c r="D2032" s="7" t="n">
        <v>5</v>
      </c>
      <c r="E2032" s="7" t="n">
        <v>0</v>
      </c>
      <c r="F2032" s="7" t="s">
        <v>212</v>
      </c>
      <c r="G2032" s="7" t="s">
        <v>15</v>
      </c>
      <c r="H2032" s="7" t="s">
        <v>15</v>
      </c>
      <c r="I2032" s="7" t="s">
        <v>15</v>
      </c>
      <c r="J2032" s="7" t="s">
        <v>15</v>
      </c>
      <c r="K2032" s="7" t="s">
        <v>15</v>
      </c>
      <c r="L2032" s="7" t="s">
        <v>15</v>
      </c>
      <c r="M2032" s="7" t="s">
        <v>15</v>
      </c>
      <c r="N2032" s="7" t="s">
        <v>15</v>
      </c>
      <c r="O2032" s="7" t="s">
        <v>15</v>
      </c>
      <c r="P2032" s="7" t="s">
        <v>15</v>
      </c>
      <c r="Q2032" s="7" t="s">
        <v>15</v>
      </c>
      <c r="R2032" s="7" t="s">
        <v>15</v>
      </c>
      <c r="S2032" s="7" t="s">
        <v>15</v>
      </c>
      <c r="T2032" s="7" t="s">
        <v>15</v>
      </c>
      <c r="U2032" s="7" t="s">
        <v>15</v>
      </c>
    </row>
    <row r="2033" spans="1:21">
      <c r="A2033" t="s">
        <v>4</v>
      </c>
      <c r="B2033" s="4" t="s">
        <v>5</v>
      </c>
      <c r="C2033" s="4" t="s">
        <v>16</v>
      </c>
      <c r="D2033" s="4" t="s">
        <v>10</v>
      </c>
      <c r="E2033" s="4" t="s">
        <v>16</v>
      </c>
      <c r="F2033" s="4" t="s">
        <v>6</v>
      </c>
      <c r="G2033" s="4" t="s">
        <v>6</v>
      </c>
      <c r="H2033" s="4" t="s">
        <v>6</v>
      </c>
      <c r="I2033" s="4" t="s">
        <v>6</v>
      </c>
      <c r="J2033" s="4" t="s">
        <v>6</v>
      </c>
      <c r="K2033" s="4" t="s">
        <v>6</v>
      </c>
      <c r="L2033" s="4" t="s">
        <v>6</v>
      </c>
      <c r="M2033" s="4" t="s">
        <v>6</v>
      </c>
      <c r="N2033" s="4" t="s">
        <v>6</v>
      </c>
      <c r="O2033" s="4" t="s">
        <v>6</v>
      </c>
      <c r="P2033" s="4" t="s">
        <v>6</v>
      </c>
      <c r="Q2033" s="4" t="s">
        <v>6</v>
      </c>
      <c r="R2033" s="4" t="s">
        <v>6</v>
      </c>
      <c r="S2033" s="4" t="s">
        <v>6</v>
      </c>
      <c r="T2033" s="4" t="s">
        <v>6</v>
      </c>
      <c r="U2033" s="4" t="s">
        <v>6</v>
      </c>
    </row>
    <row r="2034" spans="1:21">
      <c r="A2034" t="n">
        <v>17748</v>
      </c>
      <c r="B2034" s="44" t="n">
        <v>36</v>
      </c>
      <c r="C2034" s="7" t="n">
        <v>8</v>
      </c>
      <c r="D2034" s="7" t="n">
        <v>6</v>
      </c>
      <c r="E2034" s="7" t="n">
        <v>0</v>
      </c>
      <c r="F2034" s="7" t="s">
        <v>212</v>
      </c>
      <c r="G2034" s="7" t="s">
        <v>15</v>
      </c>
      <c r="H2034" s="7" t="s">
        <v>15</v>
      </c>
      <c r="I2034" s="7" t="s">
        <v>15</v>
      </c>
      <c r="J2034" s="7" t="s">
        <v>15</v>
      </c>
      <c r="K2034" s="7" t="s">
        <v>15</v>
      </c>
      <c r="L2034" s="7" t="s">
        <v>15</v>
      </c>
      <c r="M2034" s="7" t="s">
        <v>15</v>
      </c>
      <c r="N2034" s="7" t="s">
        <v>15</v>
      </c>
      <c r="O2034" s="7" t="s">
        <v>15</v>
      </c>
      <c r="P2034" s="7" t="s">
        <v>15</v>
      </c>
      <c r="Q2034" s="7" t="s">
        <v>15</v>
      </c>
      <c r="R2034" s="7" t="s">
        <v>15</v>
      </c>
      <c r="S2034" s="7" t="s">
        <v>15</v>
      </c>
      <c r="T2034" s="7" t="s">
        <v>15</v>
      </c>
      <c r="U2034" s="7" t="s">
        <v>15</v>
      </c>
    </row>
    <row r="2035" spans="1:21">
      <c r="A2035" t="s">
        <v>4</v>
      </c>
      <c r="B2035" s="4" t="s">
        <v>5</v>
      </c>
      <c r="C2035" s="4" t="s">
        <v>16</v>
      </c>
      <c r="D2035" s="4" t="s">
        <v>10</v>
      </c>
      <c r="E2035" s="4" t="s">
        <v>16</v>
      </c>
      <c r="F2035" s="4" t="s">
        <v>6</v>
      </c>
      <c r="G2035" s="4" t="s">
        <v>6</v>
      </c>
      <c r="H2035" s="4" t="s">
        <v>6</v>
      </c>
      <c r="I2035" s="4" t="s">
        <v>6</v>
      </c>
      <c r="J2035" s="4" t="s">
        <v>6</v>
      </c>
      <c r="K2035" s="4" t="s">
        <v>6</v>
      </c>
      <c r="L2035" s="4" t="s">
        <v>6</v>
      </c>
      <c r="M2035" s="4" t="s">
        <v>6</v>
      </c>
      <c r="N2035" s="4" t="s">
        <v>6</v>
      </c>
      <c r="O2035" s="4" t="s">
        <v>6</v>
      </c>
      <c r="P2035" s="4" t="s">
        <v>6</v>
      </c>
      <c r="Q2035" s="4" t="s">
        <v>6</v>
      </c>
      <c r="R2035" s="4" t="s">
        <v>6</v>
      </c>
      <c r="S2035" s="4" t="s">
        <v>6</v>
      </c>
      <c r="T2035" s="4" t="s">
        <v>6</v>
      </c>
      <c r="U2035" s="4" t="s">
        <v>6</v>
      </c>
    </row>
    <row r="2036" spans="1:21">
      <c r="A2036" t="n">
        <v>17778</v>
      </c>
      <c r="B2036" s="44" t="n">
        <v>36</v>
      </c>
      <c r="C2036" s="7" t="n">
        <v>8</v>
      </c>
      <c r="D2036" s="7" t="n">
        <v>7</v>
      </c>
      <c r="E2036" s="7" t="n">
        <v>0</v>
      </c>
      <c r="F2036" s="7" t="s">
        <v>212</v>
      </c>
      <c r="G2036" s="7" t="s">
        <v>15</v>
      </c>
      <c r="H2036" s="7" t="s">
        <v>15</v>
      </c>
      <c r="I2036" s="7" t="s">
        <v>15</v>
      </c>
      <c r="J2036" s="7" t="s">
        <v>15</v>
      </c>
      <c r="K2036" s="7" t="s">
        <v>15</v>
      </c>
      <c r="L2036" s="7" t="s">
        <v>15</v>
      </c>
      <c r="M2036" s="7" t="s">
        <v>15</v>
      </c>
      <c r="N2036" s="7" t="s">
        <v>15</v>
      </c>
      <c r="O2036" s="7" t="s">
        <v>15</v>
      </c>
      <c r="P2036" s="7" t="s">
        <v>15</v>
      </c>
      <c r="Q2036" s="7" t="s">
        <v>15</v>
      </c>
      <c r="R2036" s="7" t="s">
        <v>15</v>
      </c>
      <c r="S2036" s="7" t="s">
        <v>15</v>
      </c>
      <c r="T2036" s="7" t="s">
        <v>15</v>
      </c>
      <c r="U2036" s="7" t="s">
        <v>15</v>
      </c>
    </row>
    <row r="2037" spans="1:21">
      <c r="A2037" t="s">
        <v>4</v>
      </c>
      <c r="B2037" s="4" t="s">
        <v>5</v>
      </c>
      <c r="C2037" s="4" t="s">
        <v>16</v>
      </c>
      <c r="D2037" s="4" t="s">
        <v>10</v>
      </c>
      <c r="E2037" s="4" t="s">
        <v>16</v>
      </c>
      <c r="F2037" s="4" t="s">
        <v>6</v>
      </c>
      <c r="G2037" s="4" t="s">
        <v>6</v>
      </c>
      <c r="H2037" s="4" t="s">
        <v>6</v>
      </c>
      <c r="I2037" s="4" t="s">
        <v>6</v>
      </c>
      <c r="J2037" s="4" t="s">
        <v>6</v>
      </c>
      <c r="K2037" s="4" t="s">
        <v>6</v>
      </c>
      <c r="L2037" s="4" t="s">
        <v>6</v>
      </c>
      <c r="M2037" s="4" t="s">
        <v>6</v>
      </c>
      <c r="N2037" s="4" t="s">
        <v>6</v>
      </c>
      <c r="O2037" s="4" t="s">
        <v>6</v>
      </c>
      <c r="P2037" s="4" t="s">
        <v>6</v>
      </c>
      <c r="Q2037" s="4" t="s">
        <v>6</v>
      </c>
      <c r="R2037" s="4" t="s">
        <v>6</v>
      </c>
      <c r="S2037" s="4" t="s">
        <v>6</v>
      </c>
      <c r="T2037" s="4" t="s">
        <v>6</v>
      </c>
      <c r="U2037" s="4" t="s">
        <v>6</v>
      </c>
    </row>
    <row r="2038" spans="1:21">
      <c r="A2038" t="n">
        <v>17808</v>
      </c>
      <c r="B2038" s="44" t="n">
        <v>36</v>
      </c>
      <c r="C2038" s="7" t="n">
        <v>8</v>
      </c>
      <c r="D2038" s="7" t="n">
        <v>8</v>
      </c>
      <c r="E2038" s="7" t="n">
        <v>0</v>
      </c>
      <c r="F2038" s="7" t="s">
        <v>212</v>
      </c>
      <c r="G2038" s="7" t="s">
        <v>113</v>
      </c>
      <c r="H2038" s="7" t="s">
        <v>15</v>
      </c>
      <c r="I2038" s="7" t="s">
        <v>15</v>
      </c>
      <c r="J2038" s="7" t="s">
        <v>15</v>
      </c>
      <c r="K2038" s="7" t="s">
        <v>15</v>
      </c>
      <c r="L2038" s="7" t="s">
        <v>15</v>
      </c>
      <c r="M2038" s="7" t="s">
        <v>15</v>
      </c>
      <c r="N2038" s="7" t="s">
        <v>15</v>
      </c>
      <c r="O2038" s="7" t="s">
        <v>15</v>
      </c>
      <c r="P2038" s="7" t="s">
        <v>15</v>
      </c>
      <c r="Q2038" s="7" t="s">
        <v>15</v>
      </c>
      <c r="R2038" s="7" t="s">
        <v>15</v>
      </c>
      <c r="S2038" s="7" t="s">
        <v>15</v>
      </c>
      <c r="T2038" s="7" t="s">
        <v>15</v>
      </c>
      <c r="U2038" s="7" t="s">
        <v>15</v>
      </c>
    </row>
    <row r="2039" spans="1:21">
      <c r="A2039" t="s">
        <v>4</v>
      </c>
      <c r="B2039" s="4" t="s">
        <v>5</v>
      </c>
      <c r="C2039" s="4" t="s">
        <v>16</v>
      </c>
      <c r="D2039" s="4" t="s">
        <v>10</v>
      </c>
      <c r="E2039" s="4" t="s">
        <v>16</v>
      </c>
      <c r="F2039" s="4" t="s">
        <v>6</v>
      </c>
      <c r="G2039" s="4" t="s">
        <v>6</v>
      </c>
      <c r="H2039" s="4" t="s">
        <v>6</v>
      </c>
      <c r="I2039" s="4" t="s">
        <v>6</v>
      </c>
      <c r="J2039" s="4" t="s">
        <v>6</v>
      </c>
      <c r="K2039" s="4" t="s">
        <v>6</v>
      </c>
      <c r="L2039" s="4" t="s">
        <v>6</v>
      </c>
      <c r="M2039" s="4" t="s">
        <v>6</v>
      </c>
      <c r="N2039" s="4" t="s">
        <v>6</v>
      </c>
      <c r="O2039" s="4" t="s">
        <v>6</v>
      </c>
      <c r="P2039" s="4" t="s">
        <v>6</v>
      </c>
      <c r="Q2039" s="4" t="s">
        <v>6</v>
      </c>
      <c r="R2039" s="4" t="s">
        <v>6</v>
      </c>
      <c r="S2039" s="4" t="s">
        <v>6</v>
      </c>
      <c r="T2039" s="4" t="s">
        <v>6</v>
      </c>
      <c r="U2039" s="4" t="s">
        <v>6</v>
      </c>
    </row>
    <row r="2040" spans="1:21">
      <c r="A2040" t="n">
        <v>17850</v>
      </c>
      <c r="B2040" s="44" t="n">
        <v>36</v>
      </c>
      <c r="C2040" s="7" t="n">
        <v>8</v>
      </c>
      <c r="D2040" s="7" t="n">
        <v>9</v>
      </c>
      <c r="E2040" s="7" t="n">
        <v>0</v>
      </c>
      <c r="F2040" s="7" t="s">
        <v>212</v>
      </c>
      <c r="G2040" s="7" t="s">
        <v>216</v>
      </c>
      <c r="H2040" s="7" t="s">
        <v>15</v>
      </c>
      <c r="I2040" s="7" t="s">
        <v>15</v>
      </c>
      <c r="J2040" s="7" t="s">
        <v>15</v>
      </c>
      <c r="K2040" s="7" t="s">
        <v>15</v>
      </c>
      <c r="L2040" s="7" t="s">
        <v>15</v>
      </c>
      <c r="M2040" s="7" t="s">
        <v>15</v>
      </c>
      <c r="N2040" s="7" t="s">
        <v>15</v>
      </c>
      <c r="O2040" s="7" t="s">
        <v>15</v>
      </c>
      <c r="P2040" s="7" t="s">
        <v>15</v>
      </c>
      <c r="Q2040" s="7" t="s">
        <v>15</v>
      </c>
      <c r="R2040" s="7" t="s">
        <v>15</v>
      </c>
      <c r="S2040" s="7" t="s">
        <v>15</v>
      </c>
      <c r="T2040" s="7" t="s">
        <v>15</v>
      </c>
      <c r="U2040" s="7" t="s">
        <v>15</v>
      </c>
    </row>
    <row r="2041" spans="1:21">
      <c r="A2041" t="s">
        <v>4</v>
      </c>
      <c r="B2041" s="4" t="s">
        <v>5</v>
      </c>
      <c r="C2041" s="4" t="s">
        <v>16</v>
      </c>
      <c r="D2041" s="4" t="s">
        <v>10</v>
      </c>
      <c r="E2041" s="4" t="s">
        <v>16</v>
      </c>
      <c r="F2041" s="4" t="s">
        <v>6</v>
      </c>
      <c r="G2041" s="4" t="s">
        <v>6</v>
      </c>
      <c r="H2041" s="4" t="s">
        <v>6</v>
      </c>
      <c r="I2041" s="4" t="s">
        <v>6</v>
      </c>
      <c r="J2041" s="4" t="s">
        <v>6</v>
      </c>
      <c r="K2041" s="4" t="s">
        <v>6</v>
      </c>
      <c r="L2041" s="4" t="s">
        <v>6</v>
      </c>
      <c r="M2041" s="4" t="s">
        <v>6</v>
      </c>
      <c r="N2041" s="4" t="s">
        <v>6</v>
      </c>
      <c r="O2041" s="4" t="s">
        <v>6</v>
      </c>
      <c r="P2041" s="4" t="s">
        <v>6</v>
      </c>
      <c r="Q2041" s="4" t="s">
        <v>6</v>
      </c>
      <c r="R2041" s="4" t="s">
        <v>6</v>
      </c>
      <c r="S2041" s="4" t="s">
        <v>6</v>
      </c>
      <c r="T2041" s="4" t="s">
        <v>6</v>
      </c>
      <c r="U2041" s="4" t="s">
        <v>6</v>
      </c>
    </row>
    <row r="2042" spans="1:21">
      <c r="A2042" t="n">
        <v>17895</v>
      </c>
      <c r="B2042" s="44" t="n">
        <v>36</v>
      </c>
      <c r="C2042" s="7" t="n">
        <v>8</v>
      </c>
      <c r="D2042" s="7" t="n">
        <v>12</v>
      </c>
      <c r="E2042" s="7" t="n">
        <v>0</v>
      </c>
      <c r="F2042" s="7" t="s">
        <v>212</v>
      </c>
      <c r="G2042" s="7" t="s">
        <v>217</v>
      </c>
      <c r="H2042" s="7" t="s">
        <v>15</v>
      </c>
      <c r="I2042" s="7" t="s">
        <v>15</v>
      </c>
      <c r="J2042" s="7" t="s">
        <v>15</v>
      </c>
      <c r="K2042" s="7" t="s">
        <v>15</v>
      </c>
      <c r="L2042" s="7" t="s">
        <v>15</v>
      </c>
      <c r="M2042" s="7" t="s">
        <v>15</v>
      </c>
      <c r="N2042" s="7" t="s">
        <v>15</v>
      </c>
      <c r="O2042" s="7" t="s">
        <v>15</v>
      </c>
      <c r="P2042" s="7" t="s">
        <v>15</v>
      </c>
      <c r="Q2042" s="7" t="s">
        <v>15</v>
      </c>
      <c r="R2042" s="7" t="s">
        <v>15</v>
      </c>
      <c r="S2042" s="7" t="s">
        <v>15</v>
      </c>
      <c r="T2042" s="7" t="s">
        <v>15</v>
      </c>
      <c r="U2042" s="7" t="s">
        <v>15</v>
      </c>
    </row>
    <row r="2043" spans="1:21">
      <c r="A2043" t="s">
        <v>4</v>
      </c>
      <c r="B2043" s="4" t="s">
        <v>5</v>
      </c>
      <c r="C2043" s="4" t="s">
        <v>16</v>
      </c>
      <c r="D2043" s="4" t="s">
        <v>10</v>
      </c>
      <c r="E2043" s="4" t="s">
        <v>16</v>
      </c>
      <c r="F2043" s="4" t="s">
        <v>6</v>
      </c>
      <c r="G2043" s="4" t="s">
        <v>6</v>
      </c>
      <c r="H2043" s="4" t="s">
        <v>6</v>
      </c>
      <c r="I2043" s="4" t="s">
        <v>6</v>
      </c>
      <c r="J2043" s="4" t="s">
        <v>6</v>
      </c>
      <c r="K2043" s="4" t="s">
        <v>6</v>
      </c>
      <c r="L2043" s="4" t="s">
        <v>6</v>
      </c>
      <c r="M2043" s="4" t="s">
        <v>6</v>
      </c>
      <c r="N2043" s="4" t="s">
        <v>6</v>
      </c>
      <c r="O2043" s="4" t="s">
        <v>6</v>
      </c>
      <c r="P2043" s="4" t="s">
        <v>6</v>
      </c>
      <c r="Q2043" s="4" t="s">
        <v>6</v>
      </c>
      <c r="R2043" s="4" t="s">
        <v>6</v>
      </c>
      <c r="S2043" s="4" t="s">
        <v>6</v>
      </c>
      <c r="T2043" s="4" t="s">
        <v>6</v>
      </c>
      <c r="U2043" s="4" t="s">
        <v>6</v>
      </c>
    </row>
    <row r="2044" spans="1:21">
      <c r="A2044" t="n">
        <v>17939</v>
      </c>
      <c r="B2044" s="44" t="n">
        <v>36</v>
      </c>
      <c r="C2044" s="7" t="n">
        <v>8</v>
      </c>
      <c r="D2044" s="7" t="n">
        <v>13</v>
      </c>
      <c r="E2044" s="7" t="n">
        <v>0</v>
      </c>
      <c r="F2044" s="7" t="s">
        <v>212</v>
      </c>
      <c r="G2044" s="7" t="s">
        <v>213</v>
      </c>
      <c r="H2044" s="7" t="s">
        <v>15</v>
      </c>
      <c r="I2044" s="7" t="s">
        <v>15</v>
      </c>
      <c r="J2044" s="7" t="s">
        <v>15</v>
      </c>
      <c r="K2044" s="7" t="s">
        <v>15</v>
      </c>
      <c r="L2044" s="7" t="s">
        <v>15</v>
      </c>
      <c r="M2044" s="7" t="s">
        <v>15</v>
      </c>
      <c r="N2044" s="7" t="s">
        <v>15</v>
      </c>
      <c r="O2044" s="7" t="s">
        <v>15</v>
      </c>
      <c r="P2044" s="7" t="s">
        <v>15</v>
      </c>
      <c r="Q2044" s="7" t="s">
        <v>15</v>
      </c>
      <c r="R2044" s="7" t="s">
        <v>15</v>
      </c>
      <c r="S2044" s="7" t="s">
        <v>15</v>
      </c>
      <c r="T2044" s="7" t="s">
        <v>15</v>
      </c>
      <c r="U2044" s="7" t="s">
        <v>15</v>
      </c>
    </row>
    <row r="2045" spans="1:21">
      <c r="A2045" t="s">
        <v>4</v>
      </c>
      <c r="B2045" s="4" t="s">
        <v>5</v>
      </c>
      <c r="C2045" s="4" t="s">
        <v>16</v>
      </c>
      <c r="D2045" s="4" t="s">
        <v>10</v>
      </c>
      <c r="E2045" s="4" t="s">
        <v>16</v>
      </c>
      <c r="F2045" s="4" t="s">
        <v>6</v>
      </c>
      <c r="G2045" s="4" t="s">
        <v>6</v>
      </c>
      <c r="H2045" s="4" t="s">
        <v>6</v>
      </c>
      <c r="I2045" s="4" t="s">
        <v>6</v>
      </c>
      <c r="J2045" s="4" t="s">
        <v>6</v>
      </c>
      <c r="K2045" s="4" t="s">
        <v>6</v>
      </c>
      <c r="L2045" s="4" t="s">
        <v>6</v>
      </c>
      <c r="M2045" s="4" t="s">
        <v>6</v>
      </c>
      <c r="N2045" s="4" t="s">
        <v>6</v>
      </c>
      <c r="O2045" s="4" t="s">
        <v>6</v>
      </c>
      <c r="P2045" s="4" t="s">
        <v>6</v>
      </c>
      <c r="Q2045" s="4" t="s">
        <v>6</v>
      </c>
      <c r="R2045" s="4" t="s">
        <v>6</v>
      </c>
      <c r="S2045" s="4" t="s">
        <v>6</v>
      </c>
      <c r="T2045" s="4" t="s">
        <v>6</v>
      </c>
      <c r="U2045" s="4" t="s">
        <v>6</v>
      </c>
    </row>
    <row r="2046" spans="1:21">
      <c r="A2046" t="n">
        <v>17980</v>
      </c>
      <c r="B2046" s="44" t="n">
        <v>36</v>
      </c>
      <c r="C2046" s="7" t="n">
        <v>8</v>
      </c>
      <c r="D2046" s="7" t="n">
        <v>30</v>
      </c>
      <c r="E2046" s="7" t="n">
        <v>0</v>
      </c>
      <c r="F2046" s="7" t="s">
        <v>212</v>
      </c>
      <c r="G2046" s="7" t="s">
        <v>218</v>
      </c>
      <c r="H2046" s="7" t="s">
        <v>118</v>
      </c>
      <c r="I2046" s="7" t="s">
        <v>15</v>
      </c>
      <c r="J2046" s="7" t="s">
        <v>15</v>
      </c>
      <c r="K2046" s="7" t="s">
        <v>15</v>
      </c>
      <c r="L2046" s="7" t="s">
        <v>15</v>
      </c>
      <c r="M2046" s="7" t="s">
        <v>15</v>
      </c>
      <c r="N2046" s="7" t="s">
        <v>15</v>
      </c>
      <c r="O2046" s="7" t="s">
        <v>15</v>
      </c>
      <c r="P2046" s="7" t="s">
        <v>15</v>
      </c>
      <c r="Q2046" s="7" t="s">
        <v>15</v>
      </c>
      <c r="R2046" s="7" t="s">
        <v>15</v>
      </c>
      <c r="S2046" s="7" t="s">
        <v>15</v>
      </c>
      <c r="T2046" s="7" t="s">
        <v>15</v>
      </c>
      <c r="U2046" s="7" t="s">
        <v>15</v>
      </c>
    </row>
    <row r="2047" spans="1:21">
      <c r="A2047" t="s">
        <v>4</v>
      </c>
      <c r="B2047" s="4" t="s">
        <v>5</v>
      </c>
      <c r="C2047" s="4" t="s">
        <v>16</v>
      </c>
      <c r="D2047" s="4" t="s">
        <v>10</v>
      </c>
      <c r="E2047" s="4" t="s">
        <v>16</v>
      </c>
      <c r="F2047" s="4" t="s">
        <v>6</v>
      </c>
      <c r="G2047" s="4" t="s">
        <v>6</v>
      </c>
      <c r="H2047" s="4" t="s">
        <v>6</v>
      </c>
      <c r="I2047" s="4" t="s">
        <v>6</v>
      </c>
      <c r="J2047" s="4" t="s">
        <v>6</v>
      </c>
      <c r="K2047" s="4" t="s">
        <v>6</v>
      </c>
      <c r="L2047" s="4" t="s">
        <v>6</v>
      </c>
      <c r="M2047" s="4" t="s">
        <v>6</v>
      </c>
      <c r="N2047" s="4" t="s">
        <v>6</v>
      </c>
      <c r="O2047" s="4" t="s">
        <v>6</v>
      </c>
      <c r="P2047" s="4" t="s">
        <v>6</v>
      </c>
      <c r="Q2047" s="4" t="s">
        <v>6</v>
      </c>
      <c r="R2047" s="4" t="s">
        <v>6</v>
      </c>
      <c r="S2047" s="4" t="s">
        <v>6</v>
      </c>
      <c r="T2047" s="4" t="s">
        <v>6</v>
      </c>
      <c r="U2047" s="4" t="s">
        <v>6</v>
      </c>
    </row>
    <row r="2048" spans="1:21">
      <c r="A2048" t="n">
        <v>18030</v>
      </c>
      <c r="B2048" s="44" t="n">
        <v>36</v>
      </c>
      <c r="C2048" s="7" t="n">
        <v>8</v>
      </c>
      <c r="D2048" s="7" t="n">
        <v>100</v>
      </c>
      <c r="E2048" s="7" t="n">
        <v>0</v>
      </c>
      <c r="F2048" s="7" t="s">
        <v>212</v>
      </c>
      <c r="G2048" s="7" t="s">
        <v>219</v>
      </c>
      <c r="H2048" s="7" t="s">
        <v>118</v>
      </c>
      <c r="I2048" s="7" t="s">
        <v>15</v>
      </c>
      <c r="J2048" s="7" t="s">
        <v>15</v>
      </c>
      <c r="K2048" s="7" t="s">
        <v>15</v>
      </c>
      <c r="L2048" s="7" t="s">
        <v>15</v>
      </c>
      <c r="M2048" s="7" t="s">
        <v>15</v>
      </c>
      <c r="N2048" s="7" t="s">
        <v>15</v>
      </c>
      <c r="O2048" s="7" t="s">
        <v>15</v>
      </c>
      <c r="P2048" s="7" t="s">
        <v>15</v>
      </c>
      <c r="Q2048" s="7" t="s">
        <v>15</v>
      </c>
      <c r="R2048" s="7" t="s">
        <v>15</v>
      </c>
      <c r="S2048" s="7" t="s">
        <v>15</v>
      </c>
      <c r="T2048" s="7" t="s">
        <v>15</v>
      </c>
      <c r="U2048" s="7" t="s">
        <v>15</v>
      </c>
    </row>
    <row r="2049" spans="1:21">
      <c r="A2049" t="s">
        <v>4</v>
      </c>
      <c r="B2049" s="4" t="s">
        <v>5</v>
      </c>
      <c r="C2049" s="4" t="s">
        <v>16</v>
      </c>
      <c r="D2049" s="4" t="s">
        <v>10</v>
      </c>
      <c r="E2049" s="4" t="s">
        <v>16</v>
      </c>
      <c r="F2049" s="4" t="s">
        <v>6</v>
      </c>
      <c r="G2049" s="4" t="s">
        <v>6</v>
      </c>
      <c r="H2049" s="4" t="s">
        <v>6</v>
      </c>
      <c r="I2049" s="4" t="s">
        <v>6</v>
      </c>
      <c r="J2049" s="4" t="s">
        <v>6</v>
      </c>
      <c r="K2049" s="4" t="s">
        <v>6</v>
      </c>
      <c r="L2049" s="4" t="s">
        <v>6</v>
      </c>
      <c r="M2049" s="4" t="s">
        <v>6</v>
      </c>
      <c r="N2049" s="4" t="s">
        <v>6</v>
      </c>
      <c r="O2049" s="4" t="s">
        <v>6</v>
      </c>
      <c r="P2049" s="4" t="s">
        <v>6</v>
      </c>
      <c r="Q2049" s="4" t="s">
        <v>6</v>
      </c>
      <c r="R2049" s="4" t="s">
        <v>6</v>
      </c>
      <c r="S2049" s="4" t="s">
        <v>6</v>
      </c>
      <c r="T2049" s="4" t="s">
        <v>6</v>
      </c>
      <c r="U2049" s="4" t="s">
        <v>6</v>
      </c>
    </row>
    <row r="2050" spans="1:21">
      <c r="A2050" t="n">
        <v>18082</v>
      </c>
      <c r="B2050" s="44" t="n">
        <v>36</v>
      </c>
      <c r="C2050" s="7" t="n">
        <v>8</v>
      </c>
      <c r="D2050" s="7" t="n">
        <v>101</v>
      </c>
      <c r="E2050" s="7" t="n">
        <v>0</v>
      </c>
      <c r="F2050" s="7" t="s">
        <v>212</v>
      </c>
      <c r="G2050" s="7" t="s">
        <v>113</v>
      </c>
      <c r="H2050" s="7" t="s">
        <v>15</v>
      </c>
      <c r="I2050" s="7" t="s">
        <v>15</v>
      </c>
      <c r="J2050" s="7" t="s">
        <v>15</v>
      </c>
      <c r="K2050" s="7" t="s">
        <v>15</v>
      </c>
      <c r="L2050" s="7" t="s">
        <v>15</v>
      </c>
      <c r="M2050" s="7" t="s">
        <v>15</v>
      </c>
      <c r="N2050" s="7" t="s">
        <v>15</v>
      </c>
      <c r="O2050" s="7" t="s">
        <v>15</v>
      </c>
      <c r="P2050" s="7" t="s">
        <v>15</v>
      </c>
      <c r="Q2050" s="7" t="s">
        <v>15</v>
      </c>
      <c r="R2050" s="7" t="s">
        <v>15</v>
      </c>
      <c r="S2050" s="7" t="s">
        <v>15</v>
      </c>
      <c r="T2050" s="7" t="s">
        <v>15</v>
      </c>
      <c r="U2050" s="7" t="s">
        <v>15</v>
      </c>
    </row>
    <row r="2051" spans="1:21">
      <c r="A2051" t="s">
        <v>4</v>
      </c>
      <c r="B2051" s="4" t="s">
        <v>5</v>
      </c>
      <c r="C2051" s="4" t="s">
        <v>16</v>
      </c>
      <c r="D2051" s="4" t="s">
        <v>10</v>
      </c>
      <c r="E2051" s="4" t="s">
        <v>16</v>
      </c>
      <c r="F2051" s="4" t="s">
        <v>6</v>
      </c>
      <c r="G2051" s="4" t="s">
        <v>6</v>
      </c>
      <c r="H2051" s="4" t="s">
        <v>6</v>
      </c>
      <c r="I2051" s="4" t="s">
        <v>6</v>
      </c>
      <c r="J2051" s="4" t="s">
        <v>6</v>
      </c>
      <c r="K2051" s="4" t="s">
        <v>6</v>
      </c>
      <c r="L2051" s="4" t="s">
        <v>6</v>
      </c>
      <c r="M2051" s="4" t="s">
        <v>6</v>
      </c>
      <c r="N2051" s="4" t="s">
        <v>6</v>
      </c>
      <c r="O2051" s="4" t="s">
        <v>6</v>
      </c>
      <c r="P2051" s="4" t="s">
        <v>6</v>
      </c>
      <c r="Q2051" s="4" t="s">
        <v>6</v>
      </c>
      <c r="R2051" s="4" t="s">
        <v>6</v>
      </c>
      <c r="S2051" s="4" t="s">
        <v>6</v>
      </c>
      <c r="T2051" s="4" t="s">
        <v>6</v>
      </c>
      <c r="U2051" s="4" t="s">
        <v>6</v>
      </c>
    </row>
    <row r="2052" spans="1:21">
      <c r="A2052" t="n">
        <v>18124</v>
      </c>
      <c r="B2052" s="44" t="n">
        <v>36</v>
      </c>
      <c r="C2052" s="7" t="n">
        <v>8</v>
      </c>
      <c r="D2052" s="7" t="n">
        <v>116</v>
      </c>
      <c r="E2052" s="7" t="n">
        <v>0</v>
      </c>
      <c r="F2052" s="7" t="s">
        <v>212</v>
      </c>
      <c r="G2052" s="7" t="s">
        <v>91</v>
      </c>
      <c r="H2052" s="7" t="s">
        <v>15</v>
      </c>
      <c r="I2052" s="7" t="s">
        <v>15</v>
      </c>
      <c r="J2052" s="7" t="s">
        <v>15</v>
      </c>
      <c r="K2052" s="7" t="s">
        <v>15</v>
      </c>
      <c r="L2052" s="7" t="s">
        <v>15</v>
      </c>
      <c r="M2052" s="7" t="s">
        <v>15</v>
      </c>
      <c r="N2052" s="7" t="s">
        <v>15</v>
      </c>
      <c r="O2052" s="7" t="s">
        <v>15</v>
      </c>
      <c r="P2052" s="7" t="s">
        <v>15</v>
      </c>
      <c r="Q2052" s="7" t="s">
        <v>15</v>
      </c>
      <c r="R2052" s="7" t="s">
        <v>15</v>
      </c>
      <c r="S2052" s="7" t="s">
        <v>15</v>
      </c>
      <c r="T2052" s="7" t="s">
        <v>15</v>
      </c>
      <c r="U2052" s="7" t="s">
        <v>15</v>
      </c>
    </row>
    <row r="2053" spans="1:21">
      <c r="A2053" t="s">
        <v>4</v>
      </c>
      <c r="B2053" s="4" t="s">
        <v>5</v>
      </c>
      <c r="C2053" s="4" t="s">
        <v>16</v>
      </c>
      <c r="D2053" s="4" t="s">
        <v>10</v>
      </c>
      <c r="E2053" s="4" t="s">
        <v>16</v>
      </c>
      <c r="F2053" s="4" t="s">
        <v>6</v>
      </c>
      <c r="G2053" s="4" t="s">
        <v>6</v>
      </c>
      <c r="H2053" s="4" t="s">
        <v>6</v>
      </c>
      <c r="I2053" s="4" t="s">
        <v>6</v>
      </c>
      <c r="J2053" s="4" t="s">
        <v>6</v>
      </c>
      <c r="K2053" s="4" t="s">
        <v>6</v>
      </c>
      <c r="L2053" s="4" t="s">
        <v>6</v>
      </c>
      <c r="M2053" s="4" t="s">
        <v>6</v>
      </c>
      <c r="N2053" s="4" t="s">
        <v>6</v>
      </c>
      <c r="O2053" s="4" t="s">
        <v>6</v>
      </c>
      <c r="P2053" s="4" t="s">
        <v>6</v>
      </c>
      <c r="Q2053" s="4" t="s">
        <v>6</v>
      </c>
      <c r="R2053" s="4" t="s">
        <v>6</v>
      </c>
      <c r="S2053" s="4" t="s">
        <v>6</v>
      </c>
      <c r="T2053" s="4" t="s">
        <v>6</v>
      </c>
      <c r="U2053" s="4" t="s">
        <v>6</v>
      </c>
    </row>
    <row r="2054" spans="1:21">
      <c r="A2054" t="n">
        <v>18167</v>
      </c>
      <c r="B2054" s="44" t="n">
        <v>36</v>
      </c>
      <c r="C2054" s="7" t="n">
        <v>8</v>
      </c>
      <c r="D2054" s="7" t="n">
        <v>118</v>
      </c>
      <c r="E2054" s="7" t="n">
        <v>0</v>
      </c>
      <c r="F2054" s="7" t="s">
        <v>212</v>
      </c>
      <c r="G2054" s="7" t="s">
        <v>15</v>
      </c>
      <c r="H2054" s="7" t="s">
        <v>15</v>
      </c>
      <c r="I2054" s="7" t="s">
        <v>15</v>
      </c>
      <c r="J2054" s="7" t="s">
        <v>15</v>
      </c>
      <c r="K2054" s="7" t="s">
        <v>15</v>
      </c>
      <c r="L2054" s="7" t="s">
        <v>15</v>
      </c>
      <c r="M2054" s="7" t="s">
        <v>15</v>
      </c>
      <c r="N2054" s="7" t="s">
        <v>15</v>
      </c>
      <c r="O2054" s="7" t="s">
        <v>15</v>
      </c>
      <c r="P2054" s="7" t="s">
        <v>15</v>
      </c>
      <c r="Q2054" s="7" t="s">
        <v>15</v>
      </c>
      <c r="R2054" s="7" t="s">
        <v>15</v>
      </c>
      <c r="S2054" s="7" t="s">
        <v>15</v>
      </c>
      <c r="T2054" s="7" t="s">
        <v>15</v>
      </c>
      <c r="U2054" s="7" t="s">
        <v>15</v>
      </c>
    </row>
    <row r="2055" spans="1:21">
      <c r="A2055" t="s">
        <v>4</v>
      </c>
      <c r="B2055" s="4" t="s">
        <v>5</v>
      </c>
      <c r="C2055" s="4" t="s">
        <v>16</v>
      </c>
      <c r="D2055" s="4" t="s">
        <v>10</v>
      </c>
      <c r="E2055" s="4" t="s">
        <v>16</v>
      </c>
      <c r="F2055" s="4" t="s">
        <v>6</v>
      </c>
      <c r="G2055" s="4" t="s">
        <v>6</v>
      </c>
      <c r="H2055" s="4" t="s">
        <v>6</v>
      </c>
      <c r="I2055" s="4" t="s">
        <v>6</v>
      </c>
      <c r="J2055" s="4" t="s">
        <v>6</v>
      </c>
      <c r="K2055" s="4" t="s">
        <v>6</v>
      </c>
      <c r="L2055" s="4" t="s">
        <v>6</v>
      </c>
      <c r="M2055" s="4" t="s">
        <v>6</v>
      </c>
      <c r="N2055" s="4" t="s">
        <v>6</v>
      </c>
      <c r="O2055" s="4" t="s">
        <v>6</v>
      </c>
      <c r="P2055" s="4" t="s">
        <v>6</v>
      </c>
      <c r="Q2055" s="4" t="s">
        <v>6</v>
      </c>
      <c r="R2055" s="4" t="s">
        <v>6</v>
      </c>
      <c r="S2055" s="4" t="s">
        <v>6</v>
      </c>
      <c r="T2055" s="4" t="s">
        <v>6</v>
      </c>
      <c r="U2055" s="4" t="s">
        <v>6</v>
      </c>
    </row>
    <row r="2056" spans="1:21">
      <c r="A2056" t="n">
        <v>18197</v>
      </c>
      <c r="B2056" s="44" t="n">
        <v>36</v>
      </c>
      <c r="C2056" s="7" t="n">
        <v>8</v>
      </c>
      <c r="D2056" s="7" t="n">
        <v>120</v>
      </c>
      <c r="E2056" s="7" t="n">
        <v>0</v>
      </c>
      <c r="F2056" s="7" t="s">
        <v>212</v>
      </c>
      <c r="G2056" s="7" t="s">
        <v>220</v>
      </c>
      <c r="H2056" s="7" t="s">
        <v>15</v>
      </c>
      <c r="I2056" s="7" t="s">
        <v>15</v>
      </c>
      <c r="J2056" s="7" t="s">
        <v>15</v>
      </c>
      <c r="K2056" s="7" t="s">
        <v>15</v>
      </c>
      <c r="L2056" s="7" t="s">
        <v>15</v>
      </c>
      <c r="M2056" s="7" t="s">
        <v>15</v>
      </c>
      <c r="N2056" s="7" t="s">
        <v>15</v>
      </c>
      <c r="O2056" s="7" t="s">
        <v>15</v>
      </c>
      <c r="P2056" s="7" t="s">
        <v>15</v>
      </c>
      <c r="Q2056" s="7" t="s">
        <v>15</v>
      </c>
      <c r="R2056" s="7" t="s">
        <v>15</v>
      </c>
      <c r="S2056" s="7" t="s">
        <v>15</v>
      </c>
      <c r="T2056" s="7" t="s">
        <v>15</v>
      </c>
      <c r="U2056" s="7" t="s">
        <v>15</v>
      </c>
    </row>
    <row r="2057" spans="1:21">
      <c r="A2057" t="s">
        <v>4</v>
      </c>
      <c r="B2057" s="4" t="s">
        <v>5</v>
      </c>
      <c r="C2057" s="4" t="s">
        <v>16</v>
      </c>
      <c r="D2057" s="4" t="s">
        <v>10</v>
      </c>
      <c r="E2057" s="4" t="s">
        <v>16</v>
      </c>
      <c r="F2057" s="4" t="s">
        <v>6</v>
      </c>
      <c r="G2057" s="4" t="s">
        <v>6</v>
      </c>
      <c r="H2057" s="4" t="s">
        <v>6</v>
      </c>
      <c r="I2057" s="4" t="s">
        <v>6</v>
      </c>
      <c r="J2057" s="4" t="s">
        <v>6</v>
      </c>
      <c r="K2057" s="4" t="s">
        <v>6</v>
      </c>
      <c r="L2057" s="4" t="s">
        <v>6</v>
      </c>
      <c r="M2057" s="4" t="s">
        <v>6</v>
      </c>
      <c r="N2057" s="4" t="s">
        <v>6</v>
      </c>
      <c r="O2057" s="4" t="s">
        <v>6</v>
      </c>
      <c r="P2057" s="4" t="s">
        <v>6</v>
      </c>
      <c r="Q2057" s="4" t="s">
        <v>6</v>
      </c>
      <c r="R2057" s="4" t="s">
        <v>6</v>
      </c>
      <c r="S2057" s="4" t="s">
        <v>6</v>
      </c>
      <c r="T2057" s="4" t="s">
        <v>6</v>
      </c>
      <c r="U2057" s="4" t="s">
        <v>6</v>
      </c>
    </row>
    <row r="2058" spans="1:21">
      <c r="A2058" t="n">
        <v>18240</v>
      </c>
      <c r="B2058" s="44" t="n">
        <v>36</v>
      </c>
      <c r="C2058" s="7" t="n">
        <v>8</v>
      </c>
      <c r="D2058" s="7" t="n">
        <v>88</v>
      </c>
      <c r="E2058" s="7" t="n">
        <v>0</v>
      </c>
      <c r="F2058" s="7" t="s">
        <v>212</v>
      </c>
      <c r="G2058" s="7" t="s">
        <v>220</v>
      </c>
      <c r="H2058" s="7" t="s">
        <v>15</v>
      </c>
      <c r="I2058" s="7" t="s">
        <v>15</v>
      </c>
      <c r="J2058" s="7" t="s">
        <v>15</v>
      </c>
      <c r="K2058" s="7" t="s">
        <v>15</v>
      </c>
      <c r="L2058" s="7" t="s">
        <v>15</v>
      </c>
      <c r="M2058" s="7" t="s">
        <v>15</v>
      </c>
      <c r="N2058" s="7" t="s">
        <v>15</v>
      </c>
      <c r="O2058" s="7" t="s">
        <v>15</v>
      </c>
      <c r="P2058" s="7" t="s">
        <v>15</v>
      </c>
      <c r="Q2058" s="7" t="s">
        <v>15</v>
      </c>
      <c r="R2058" s="7" t="s">
        <v>15</v>
      </c>
      <c r="S2058" s="7" t="s">
        <v>15</v>
      </c>
      <c r="T2058" s="7" t="s">
        <v>15</v>
      </c>
      <c r="U2058" s="7" t="s">
        <v>15</v>
      </c>
    </row>
    <row r="2059" spans="1:21">
      <c r="A2059" t="s">
        <v>4</v>
      </c>
      <c r="B2059" s="4" t="s">
        <v>5</v>
      </c>
      <c r="C2059" s="4" t="s">
        <v>16</v>
      </c>
      <c r="D2059" s="4" t="s">
        <v>10</v>
      </c>
      <c r="E2059" s="4" t="s">
        <v>16</v>
      </c>
      <c r="F2059" s="4" t="s">
        <v>6</v>
      </c>
      <c r="G2059" s="4" t="s">
        <v>6</v>
      </c>
      <c r="H2059" s="4" t="s">
        <v>6</v>
      </c>
      <c r="I2059" s="4" t="s">
        <v>6</v>
      </c>
      <c r="J2059" s="4" t="s">
        <v>6</v>
      </c>
      <c r="K2059" s="4" t="s">
        <v>6</v>
      </c>
      <c r="L2059" s="4" t="s">
        <v>6</v>
      </c>
      <c r="M2059" s="4" t="s">
        <v>6</v>
      </c>
      <c r="N2059" s="4" t="s">
        <v>6</v>
      </c>
      <c r="O2059" s="4" t="s">
        <v>6</v>
      </c>
      <c r="P2059" s="4" t="s">
        <v>6</v>
      </c>
      <c r="Q2059" s="4" t="s">
        <v>6</v>
      </c>
      <c r="R2059" s="4" t="s">
        <v>6</v>
      </c>
      <c r="S2059" s="4" t="s">
        <v>6</v>
      </c>
      <c r="T2059" s="4" t="s">
        <v>6</v>
      </c>
      <c r="U2059" s="4" t="s">
        <v>6</v>
      </c>
    </row>
    <row r="2060" spans="1:21">
      <c r="A2060" t="n">
        <v>18283</v>
      </c>
      <c r="B2060" s="44" t="n">
        <v>36</v>
      </c>
      <c r="C2060" s="7" t="n">
        <v>8</v>
      </c>
      <c r="D2060" s="7" t="n">
        <v>89</v>
      </c>
      <c r="E2060" s="7" t="n">
        <v>0</v>
      </c>
      <c r="F2060" s="7" t="s">
        <v>212</v>
      </c>
      <c r="G2060" s="7" t="s">
        <v>221</v>
      </c>
      <c r="H2060" s="7" t="s">
        <v>222</v>
      </c>
      <c r="I2060" s="7" t="s">
        <v>15</v>
      </c>
      <c r="J2060" s="7" t="s">
        <v>15</v>
      </c>
      <c r="K2060" s="7" t="s">
        <v>15</v>
      </c>
      <c r="L2060" s="7" t="s">
        <v>15</v>
      </c>
      <c r="M2060" s="7" t="s">
        <v>15</v>
      </c>
      <c r="N2060" s="7" t="s">
        <v>15</v>
      </c>
      <c r="O2060" s="7" t="s">
        <v>15</v>
      </c>
      <c r="P2060" s="7" t="s">
        <v>15</v>
      </c>
      <c r="Q2060" s="7" t="s">
        <v>15</v>
      </c>
      <c r="R2060" s="7" t="s">
        <v>15</v>
      </c>
      <c r="S2060" s="7" t="s">
        <v>15</v>
      </c>
      <c r="T2060" s="7" t="s">
        <v>15</v>
      </c>
      <c r="U2060" s="7" t="s">
        <v>15</v>
      </c>
    </row>
    <row r="2061" spans="1:21">
      <c r="A2061" t="s">
        <v>4</v>
      </c>
      <c r="B2061" s="4" t="s">
        <v>5</v>
      </c>
      <c r="C2061" s="4" t="s">
        <v>16</v>
      </c>
      <c r="D2061" s="4" t="s">
        <v>16</v>
      </c>
      <c r="E2061" s="4" t="s">
        <v>9</v>
      </c>
      <c r="F2061" s="4" t="s">
        <v>16</v>
      </c>
      <c r="G2061" s="4" t="s">
        <v>16</v>
      </c>
    </row>
    <row r="2062" spans="1:21">
      <c r="A2062" t="n">
        <v>18334</v>
      </c>
      <c r="B2062" s="39" t="n">
        <v>18</v>
      </c>
      <c r="C2062" s="7" t="n">
        <v>45</v>
      </c>
      <c r="D2062" s="7" t="n">
        <v>0</v>
      </c>
      <c r="E2062" s="7" t="n">
        <v>65535</v>
      </c>
      <c r="F2062" s="7" t="n">
        <v>19</v>
      </c>
      <c r="G2062" s="7" t="n">
        <v>1</v>
      </c>
    </row>
    <row r="2063" spans="1:21">
      <c r="A2063" t="s">
        <v>4</v>
      </c>
      <c r="B2063" s="4" t="s">
        <v>5</v>
      </c>
      <c r="C2063" s="4" t="s">
        <v>16</v>
      </c>
      <c r="D2063" s="4" t="s">
        <v>16</v>
      </c>
      <c r="E2063" s="4" t="s">
        <v>9</v>
      </c>
      <c r="F2063" s="4" t="s">
        <v>16</v>
      </c>
      <c r="G2063" s="4" t="s">
        <v>16</v>
      </c>
    </row>
    <row r="2064" spans="1:21">
      <c r="A2064" t="n">
        <v>18343</v>
      </c>
      <c r="B2064" s="39" t="n">
        <v>18</v>
      </c>
      <c r="C2064" s="7" t="n">
        <v>46</v>
      </c>
      <c r="D2064" s="7" t="n">
        <v>0</v>
      </c>
      <c r="E2064" s="7" t="n">
        <v>65535</v>
      </c>
      <c r="F2064" s="7" t="n">
        <v>19</v>
      </c>
      <c r="G2064" s="7" t="n">
        <v>1</v>
      </c>
    </row>
    <row r="2065" spans="1:21">
      <c r="A2065" t="s">
        <v>4</v>
      </c>
      <c r="B2065" s="4" t="s">
        <v>5</v>
      </c>
      <c r="C2065" s="4" t="s">
        <v>16</v>
      </c>
      <c r="D2065" s="4" t="s">
        <v>16</v>
      </c>
      <c r="E2065" s="4" t="s">
        <v>9</v>
      </c>
      <c r="F2065" s="4" t="s">
        <v>16</v>
      </c>
      <c r="G2065" s="4" t="s">
        <v>16</v>
      </c>
    </row>
    <row r="2066" spans="1:21">
      <c r="A2066" t="n">
        <v>18352</v>
      </c>
      <c r="B2066" s="39" t="n">
        <v>18</v>
      </c>
      <c r="C2066" s="7" t="n">
        <v>47</v>
      </c>
      <c r="D2066" s="7" t="n">
        <v>0</v>
      </c>
      <c r="E2066" s="7" t="n">
        <v>65535</v>
      </c>
      <c r="F2066" s="7" t="n">
        <v>19</v>
      </c>
      <c r="G2066" s="7" t="n">
        <v>1</v>
      </c>
    </row>
    <row r="2067" spans="1:21">
      <c r="A2067" t="s">
        <v>4</v>
      </c>
      <c r="B2067" s="4" t="s">
        <v>5</v>
      </c>
      <c r="C2067" s="4" t="s">
        <v>16</v>
      </c>
      <c r="D2067" s="4" t="s">
        <v>16</v>
      </c>
      <c r="E2067" s="4" t="s">
        <v>9</v>
      </c>
      <c r="F2067" s="4" t="s">
        <v>16</v>
      </c>
      <c r="G2067" s="4" t="s">
        <v>16</v>
      </c>
    </row>
    <row r="2068" spans="1:21">
      <c r="A2068" t="n">
        <v>18361</v>
      </c>
      <c r="B2068" s="39" t="n">
        <v>18</v>
      </c>
      <c r="C2068" s="7" t="n">
        <v>48</v>
      </c>
      <c r="D2068" s="7" t="n">
        <v>0</v>
      </c>
      <c r="E2068" s="7" t="n">
        <v>65535</v>
      </c>
      <c r="F2068" s="7" t="n">
        <v>19</v>
      </c>
      <c r="G2068" s="7" t="n">
        <v>1</v>
      </c>
    </row>
    <row r="2069" spans="1:21">
      <c r="A2069" t="s">
        <v>4</v>
      </c>
      <c r="B2069" s="4" t="s">
        <v>5</v>
      </c>
      <c r="C2069" s="4" t="s">
        <v>16</v>
      </c>
      <c r="D2069" s="4" t="s">
        <v>16</v>
      </c>
      <c r="E2069" s="4" t="s">
        <v>9</v>
      </c>
      <c r="F2069" s="4" t="s">
        <v>16</v>
      </c>
      <c r="G2069" s="4" t="s">
        <v>16</v>
      </c>
    </row>
    <row r="2070" spans="1:21">
      <c r="A2070" t="n">
        <v>18370</v>
      </c>
      <c r="B2070" s="63" t="n">
        <v>10</v>
      </c>
      <c r="C2070" s="7" t="n">
        <v>0</v>
      </c>
      <c r="D2070" s="7" t="n">
        <v>0</v>
      </c>
      <c r="E2070" s="7" t="n">
        <v>2</v>
      </c>
      <c r="F2070" s="7" t="n">
        <v>19</v>
      </c>
      <c r="G2070" s="7" t="n">
        <v>1</v>
      </c>
    </row>
    <row r="2071" spans="1:21">
      <c r="A2071" t="s">
        <v>4</v>
      </c>
      <c r="B2071" s="4" t="s">
        <v>5</v>
      </c>
      <c r="C2071" s="4" t="s">
        <v>16</v>
      </c>
      <c r="D2071" s="14" t="s">
        <v>26</v>
      </c>
      <c r="E2071" s="4" t="s">
        <v>5</v>
      </c>
      <c r="F2071" s="4" t="s">
        <v>16</v>
      </c>
      <c r="G2071" s="4" t="s">
        <v>10</v>
      </c>
      <c r="H2071" s="14" t="s">
        <v>27</v>
      </c>
      <c r="I2071" s="4" t="s">
        <v>16</v>
      </c>
      <c r="J2071" s="4" t="s">
        <v>16</v>
      </c>
      <c r="K2071" s="4" t="s">
        <v>16</v>
      </c>
      <c r="L2071" s="4" t="s">
        <v>9</v>
      </c>
      <c r="M2071" s="4" t="s">
        <v>16</v>
      </c>
      <c r="N2071" s="4" t="s">
        <v>16</v>
      </c>
      <c r="O2071" s="4" t="s">
        <v>16</v>
      </c>
      <c r="P2071" s="4" t="s">
        <v>25</v>
      </c>
    </row>
    <row r="2072" spans="1:21">
      <c r="A2072" t="n">
        <v>18379</v>
      </c>
      <c r="B2072" s="10" t="n">
        <v>5</v>
      </c>
      <c r="C2072" s="7" t="n">
        <v>28</v>
      </c>
      <c r="D2072" s="14" t="s">
        <v>3</v>
      </c>
      <c r="E2072" s="58" t="n">
        <v>64</v>
      </c>
      <c r="F2072" s="7" t="n">
        <v>5</v>
      </c>
      <c r="G2072" s="7" t="n">
        <v>1</v>
      </c>
      <c r="H2072" s="14" t="s">
        <v>3</v>
      </c>
      <c r="I2072" s="7" t="n">
        <v>31</v>
      </c>
      <c r="J2072" s="7" t="n">
        <v>0</v>
      </c>
      <c r="K2072" s="7" t="n">
        <v>0</v>
      </c>
      <c r="L2072" s="7" t="n">
        <v>0</v>
      </c>
      <c r="M2072" s="7" t="n">
        <v>5</v>
      </c>
      <c r="N2072" s="7" t="n">
        <v>9</v>
      </c>
      <c r="O2072" s="7" t="n">
        <v>1</v>
      </c>
      <c r="P2072" s="11" t="n">
        <f t="normal" ca="1">A2084</f>
        <v>0</v>
      </c>
    </row>
    <row r="2073" spans="1:21">
      <c r="A2073" t="s">
        <v>4</v>
      </c>
      <c r="B2073" s="4" t="s">
        <v>5</v>
      </c>
      <c r="C2073" s="4" t="s">
        <v>16</v>
      </c>
      <c r="D2073" s="4" t="s">
        <v>16</v>
      </c>
      <c r="E2073" s="4" t="s">
        <v>16</v>
      </c>
      <c r="F2073" s="4" t="s">
        <v>9</v>
      </c>
      <c r="G2073" s="4" t="s">
        <v>16</v>
      </c>
      <c r="H2073" s="4" t="s">
        <v>16</v>
      </c>
      <c r="I2073" s="4" t="s">
        <v>25</v>
      </c>
    </row>
    <row r="2074" spans="1:21">
      <c r="A2074" t="n">
        <v>18399</v>
      </c>
      <c r="B2074" s="10" t="n">
        <v>5</v>
      </c>
      <c r="C2074" s="7" t="n">
        <v>35</v>
      </c>
      <c r="D2074" s="7" t="n">
        <v>45</v>
      </c>
      <c r="E2074" s="7" t="n">
        <v>0</v>
      </c>
      <c r="F2074" s="7" t="n">
        <v>65535</v>
      </c>
      <c r="G2074" s="7" t="n">
        <v>2</v>
      </c>
      <c r="H2074" s="7" t="n">
        <v>1</v>
      </c>
      <c r="I2074" s="11" t="n">
        <f t="normal" ca="1">A2080</f>
        <v>0</v>
      </c>
    </row>
    <row r="2075" spans="1:21">
      <c r="A2075" t="s">
        <v>4</v>
      </c>
      <c r="B2075" s="4" t="s">
        <v>5</v>
      </c>
      <c r="C2075" s="4" t="s">
        <v>16</v>
      </c>
      <c r="D2075" s="4" t="s">
        <v>16</v>
      </c>
      <c r="E2075" s="4" t="s">
        <v>9</v>
      </c>
      <c r="F2075" s="4" t="s">
        <v>16</v>
      </c>
      <c r="G2075" s="4" t="s">
        <v>16</v>
      </c>
    </row>
    <row r="2076" spans="1:21">
      <c r="A2076" t="n">
        <v>18413</v>
      </c>
      <c r="B2076" s="39" t="n">
        <v>18</v>
      </c>
      <c r="C2076" s="7" t="n">
        <v>45</v>
      </c>
      <c r="D2076" s="7" t="n">
        <v>0</v>
      </c>
      <c r="E2076" s="7" t="n">
        <v>116</v>
      </c>
      <c r="F2076" s="7" t="n">
        <v>19</v>
      </c>
      <c r="G2076" s="7" t="n">
        <v>1</v>
      </c>
    </row>
    <row r="2077" spans="1:21">
      <c r="A2077" t="s">
        <v>4</v>
      </c>
      <c r="B2077" s="4" t="s">
        <v>5</v>
      </c>
      <c r="C2077" s="4" t="s">
        <v>25</v>
      </c>
    </row>
    <row r="2078" spans="1:21">
      <c r="A2078" t="n">
        <v>18422</v>
      </c>
      <c r="B2078" s="13" t="n">
        <v>3</v>
      </c>
      <c r="C2078" s="11" t="n">
        <f t="normal" ca="1">A2082</f>
        <v>0</v>
      </c>
    </row>
    <row r="2079" spans="1:21">
      <c r="A2079" t="s">
        <v>4</v>
      </c>
      <c r="B2079" s="4" t="s">
        <v>5</v>
      </c>
      <c r="C2079" s="4" t="s">
        <v>16</v>
      </c>
      <c r="D2079" s="4" t="s">
        <v>16</v>
      </c>
      <c r="E2079" s="4" t="s">
        <v>9</v>
      </c>
      <c r="F2079" s="4" t="s">
        <v>16</v>
      </c>
      <c r="G2079" s="4" t="s">
        <v>16</v>
      </c>
    </row>
    <row r="2080" spans="1:21">
      <c r="A2080" t="n">
        <v>18427</v>
      </c>
      <c r="B2080" s="39" t="n">
        <v>18</v>
      </c>
      <c r="C2080" s="7" t="n">
        <v>46</v>
      </c>
      <c r="D2080" s="7" t="n">
        <v>0</v>
      </c>
      <c r="E2080" s="7" t="n">
        <v>116</v>
      </c>
      <c r="F2080" s="7" t="n">
        <v>19</v>
      </c>
      <c r="G2080" s="7" t="n">
        <v>1</v>
      </c>
    </row>
    <row r="2081" spans="1:16">
      <c r="A2081" t="s">
        <v>4</v>
      </c>
      <c r="B2081" s="4" t="s">
        <v>5</v>
      </c>
      <c r="C2081" s="4" t="s">
        <v>16</v>
      </c>
      <c r="D2081" s="4" t="s">
        <v>16</v>
      </c>
      <c r="E2081" s="4" t="s">
        <v>9</v>
      </c>
      <c r="F2081" s="4" t="s">
        <v>16</v>
      </c>
      <c r="G2081" s="4" t="s">
        <v>16</v>
      </c>
    </row>
    <row r="2082" spans="1:16">
      <c r="A2082" t="n">
        <v>18436</v>
      </c>
      <c r="B2082" s="63" t="n">
        <v>10</v>
      </c>
      <c r="C2082" s="7" t="n">
        <v>0</v>
      </c>
      <c r="D2082" s="7" t="n">
        <v>0</v>
      </c>
      <c r="E2082" s="7" t="n">
        <v>1</v>
      </c>
      <c r="F2082" s="7" t="n">
        <v>24</v>
      </c>
      <c r="G2082" s="7" t="n">
        <v>1</v>
      </c>
    </row>
    <row r="2083" spans="1:16">
      <c r="A2083" t="s">
        <v>4</v>
      </c>
      <c r="B2083" s="4" t="s">
        <v>5</v>
      </c>
      <c r="C2083" s="4" t="s">
        <v>16</v>
      </c>
      <c r="D2083" s="14" t="s">
        <v>26</v>
      </c>
      <c r="E2083" s="4" t="s">
        <v>5</v>
      </c>
      <c r="F2083" s="4" t="s">
        <v>16</v>
      </c>
      <c r="G2083" s="4" t="s">
        <v>10</v>
      </c>
      <c r="H2083" s="14" t="s">
        <v>27</v>
      </c>
      <c r="I2083" s="4" t="s">
        <v>16</v>
      </c>
      <c r="J2083" s="4" t="s">
        <v>16</v>
      </c>
      <c r="K2083" s="4" t="s">
        <v>16</v>
      </c>
      <c r="L2083" s="4" t="s">
        <v>9</v>
      </c>
      <c r="M2083" s="4" t="s">
        <v>16</v>
      </c>
      <c r="N2083" s="4" t="s">
        <v>16</v>
      </c>
      <c r="O2083" s="4" t="s">
        <v>16</v>
      </c>
      <c r="P2083" s="4" t="s">
        <v>25</v>
      </c>
    </row>
    <row r="2084" spans="1:16">
      <c r="A2084" t="n">
        <v>18445</v>
      </c>
      <c r="B2084" s="10" t="n">
        <v>5</v>
      </c>
      <c r="C2084" s="7" t="n">
        <v>28</v>
      </c>
      <c r="D2084" s="14" t="s">
        <v>3</v>
      </c>
      <c r="E2084" s="58" t="n">
        <v>64</v>
      </c>
      <c r="F2084" s="7" t="n">
        <v>5</v>
      </c>
      <c r="G2084" s="7" t="n">
        <v>7</v>
      </c>
      <c r="H2084" s="14" t="s">
        <v>3</v>
      </c>
      <c r="I2084" s="7" t="n">
        <v>31</v>
      </c>
      <c r="J2084" s="7" t="n">
        <v>0</v>
      </c>
      <c r="K2084" s="7" t="n">
        <v>0</v>
      </c>
      <c r="L2084" s="7" t="n">
        <v>0</v>
      </c>
      <c r="M2084" s="7" t="n">
        <v>5</v>
      </c>
      <c r="N2084" s="7" t="n">
        <v>9</v>
      </c>
      <c r="O2084" s="7" t="n">
        <v>1</v>
      </c>
      <c r="P2084" s="11" t="n">
        <f t="normal" ca="1">A2096</f>
        <v>0</v>
      </c>
    </row>
    <row r="2085" spans="1:16">
      <c r="A2085" t="s">
        <v>4</v>
      </c>
      <c r="B2085" s="4" t="s">
        <v>5</v>
      </c>
      <c r="C2085" s="4" t="s">
        <v>16</v>
      </c>
      <c r="D2085" s="4" t="s">
        <v>16</v>
      </c>
      <c r="E2085" s="4" t="s">
        <v>16</v>
      </c>
      <c r="F2085" s="4" t="s">
        <v>9</v>
      </c>
      <c r="G2085" s="4" t="s">
        <v>16</v>
      </c>
      <c r="H2085" s="4" t="s">
        <v>16</v>
      </c>
      <c r="I2085" s="4" t="s">
        <v>25</v>
      </c>
    </row>
    <row r="2086" spans="1:16">
      <c r="A2086" t="n">
        <v>18465</v>
      </c>
      <c r="B2086" s="10" t="n">
        <v>5</v>
      </c>
      <c r="C2086" s="7" t="n">
        <v>35</v>
      </c>
      <c r="D2086" s="7" t="n">
        <v>45</v>
      </c>
      <c r="E2086" s="7" t="n">
        <v>0</v>
      </c>
      <c r="F2086" s="7" t="n">
        <v>65535</v>
      </c>
      <c r="G2086" s="7" t="n">
        <v>2</v>
      </c>
      <c r="H2086" s="7" t="n">
        <v>1</v>
      </c>
      <c r="I2086" s="11" t="n">
        <f t="normal" ca="1">A2092</f>
        <v>0</v>
      </c>
    </row>
    <row r="2087" spans="1:16">
      <c r="A2087" t="s">
        <v>4</v>
      </c>
      <c r="B2087" s="4" t="s">
        <v>5</v>
      </c>
      <c r="C2087" s="4" t="s">
        <v>16</v>
      </c>
      <c r="D2087" s="4" t="s">
        <v>16</v>
      </c>
      <c r="E2087" s="4" t="s">
        <v>9</v>
      </c>
      <c r="F2087" s="4" t="s">
        <v>16</v>
      </c>
      <c r="G2087" s="4" t="s">
        <v>16</v>
      </c>
    </row>
    <row r="2088" spans="1:16">
      <c r="A2088" t="n">
        <v>18479</v>
      </c>
      <c r="B2088" s="39" t="n">
        <v>18</v>
      </c>
      <c r="C2088" s="7" t="n">
        <v>45</v>
      </c>
      <c r="D2088" s="7" t="n">
        <v>0</v>
      </c>
      <c r="E2088" s="7" t="n">
        <v>120</v>
      </c>
      <c r="F2088" s="7" t="n">
        <v>19</v>
      </c>
      <c r="G2088" s="7" t="n">
        <v>1</v>
      </c>
    </row>
    <row r="2089" spans="1:16">
      <c r="A2089" t="s">
        <v>4</v>
      </c>
      <c r="B2089" s="4" t="s">
        <v>5</v>
      </c>
      <c r="C2089" s="4" t="s">
        <v>25</v>
      </c>
    </row>
    <row r="2090" spans="1:16">
      <c r="A2090" t="n">
        <v>18488</v>
      </c>
      <c r="B2090" s="13" t="n">
        <v>3</v>
      </c>
      <c r="C2090" s="11" t="n">
        <f t="normal" ca="1">A2094</f>
        <v>0</v>
      </c>
    </row>
    <row r="2091" spans="1:16">
      <c r="A2091" t="s">
        <v>4</v>
      </c>
      <c r="B2091" s="4" t="s">
        <v>5</v>
      </c>
      <c r="C2091" s="4" t="s">
        <v>16</v>
      </c>
      <c r="D2091" s="4" t="s">
        <v>16</v>
      </c>
      <c r="E2091" s="4" t="s">
        <v>9</v>
      </c>
      <c r="F2091" s="4" t="s">
        <v>16</v>
      </c>
      <c r="G2091" s="4" t="s">
        <v>16</v>
      </c>
    </row>
    <row r="2092" spans="1:16">
      <c r="A2092" t="n">
        <v>18493</v>
      </c>
      <c r="B2092" s="39" t="n">
        <v>18</v>
      </c>
      <c r="C2092" s="7" t="n">
        <v>46</v>
      </c>
      <c r="D2092" s="7" t="n">
        <v>0</v>
      </c>
      <c r="E2092" s="7" t="n">
        <v>120</v>
      </c>
      <c r="F2092" s="7" t="n">
        <v>19</v>
      </c>
      <c r="G2092" s="7" t="n">
        <v>1</v>
      </c>
    </row>
    <row r="2093" spans="1:16">
      <c r="A2093" t="s">
        <v>4</v>
      </c>
      <c r="B2093" s="4" t="s">
        <v>5</v>
      </c>
      <c r="C2093" s="4" t="s">
        <v>16</v>
      </c>
      <c r="D2093" s="4" t="s">
        <v>16</v>
      </c>
      <c r="E2093" s="4" t="s">
        <v>9</v>
      </c>
      <c r="F2093" s="4" t="s">
        <v>16</v>
      </c>
      <c r="G2093" s="4" t="s">
        <v>16</v>
      </c>
    </row>
    <row r="2094" spans="1:16">
      <c r="A2094" t="n">
        <v>18502</v>
      </c>
      <c r="B2094" s="63" t="n">
        <v>10</v>
      </c>
      <c r="C2094" s="7" t="n">
        <v>0</v>
      </c>
      <c r="D2094" s="7" t="n">
        <v>0</v>
      </c>
      <c r="E2094" s="7" t="n">
        <v>1</v>
      </c>
      <c r="F2094" s="7" t="n">
        <v>24</v>
      </c>
      <c r="G2094" s="7" t="n">
        <v>1</v>
      </c>
    </row>
    <row r="2095" spans="1:16">
      <c r="A2095" t="s">
        <v>4</v>
      </c>
      <c r="B2095" s="4" t="s">
        <v>5</v>
      </c>
      <c r="C2095" s="4" t="s">
        <v>16</v>
      </c>
      <c r="D2095" s="14" t="s">
        <v>26</v>
      </c>
      <c r="E2095" s="4" t="s">
        <v>5</v>
      </c>
      <c r="F2095" s="4" t="s">
        <v>16</v>
      </c>
      <c r="G2095" s="4" t="s">
        <v>10</v>
      </c>
      <c r="H2095" s="14" t="s">
        <v>27</v>
      </c>
      <c r="I2095" s="4" t="s">
        <v>16</v>
      </c>
      <c r="J2095" s="4" t="s">
        <v>16</v>
      </c>
      <c r="K2095" s="4" t="s">
        <v>16</v>
      </c>
      <c r="L2095" s="4" t="s">
        <v>9</v>
      </c>
      <c r="M2095" s="4" t="s">
        <v>16</v>
      </c>
      <c r="N2095" s="4" t="s">
        <v>16</v>
      </c>
      <c r="O2095" s="4" t="s">
        <v>16</v>
      </c>
      <c r="P2095" s="4" t="s">
        <v>25</v>
      </c>
    </row>
    <row r="2096" spans="1:16">
      <c r="A2096" t="n">
        <v>18511</v>
      </c>
      <c r="B2096" s="10" t="n">
        <v>5</v>
      </c>
      <c r="C2096" s="7" t="n">
        <v>28</v>
      </c>
      <c r="D2096" s="14" t="s">
        <v>3</v>
      </c>
      <c r="E2096" s="58" t="n">
        <v>64</v>
      </c>
      <c r="F2096" s="7" t="n">
        <v>5</v>
      </c>
      <c r="G2096" s="7" t="n">
        <v>6</v>
      </c>
      <c r="H2096" s="14" t="s">
        <v>3</v>
      </c>
      <c r="I2096" s="7" t="n">
        <v>31</v>
      </c>
      <c r="J2096" s="7" t="n">
        <v>0</v>
      </c>
      <c r="K2096" s="7" t="n">
        <v>0</v>
      </c>
      <c r="L2096" s="7" t="n">
        <v>0</v>
      </c>
      <c r="M2096" s="7" t="n">
        <v>5</v>
      </c>
      <c r="N2096" s="7" t="n">
        <v>9</v>
      </c>
      <c r="O2096" s="7" t="n">
        <v>1</v>
      </c>
      <c r="P2096" s="11" t="n">
        <f t="normal" ca="1">A2108</f>
        <v>0</v>
      </c>
    </row>
    <row r="2097" spans="1:16">
      <c r="A2097" t="s">
        <v>4</v>
      </c>
      <c r="B2097" s="4" t="s">
        <v>5</v>
      </c>
      <c r="C2097" s="4" t="s">
        <v>16</v>
      </c>
      <c r="D2097" s="4" t="s">
        <v>16</v>
      </c>
      <c r="E2097" s="4" t="s">
        <v>16</v>
      </c>
      <c r="F2097" s="4" t="s">
        <v>9</v>
      </c>
      <c r="G2097" s="4" t="s">
        <v>16</v>
      </c>
      <c r="H2097" s="4" t="s">
        <v>16</v>
      </c>
      <c r="I2097" s="4" t="s">
        <v>25</v>
      </c>
    </row>
    <row r="2098" spans="1:16">
      <c r="A2098" t="n">
        <v>18531</v>
      </c>
      <c r="B2098" s="10" t="n">
        <v>5</v>
      </c>
      <c r="C2098" s="7" t="n">
        <v>35</v>
      </c>
      <c r="D2098" s="7" t="n">
        <v>45</v>
      </c>
      <c r="E2098" s="7" t="n">
        <v>0</v>
      </c>
      <c r="F2098" s="7" t="n">
        <v>65535</v>
      </c>
      <c r="G2098" s="7" t="n">
        <v>2</v>
      </c>
      <c r="H2098" s="7" t="n">
        <v>1</v>
      </c>
      <c r="I2098" s="11" t="n">
        <f t="normal" ca="1">A2104</f>
        <v>0</v>
      </c>
    </row>
    <row r="2099" spans="1:16">
      <c r="A2099" t="s">
        <v>4</v>
      </c>
      <c r="B2099" s="4" t="s">
        <v>5</v>
      </c>
      <c r="C2099" s="4" t="s">
        <v>16</v>
      </c>
      <c r="D2099" s="4" t="s">
        <v>16</v>
      </c>
      <c r="E2099" s="4" t="s">
        <v>9</v>
      </c>
      <c r="F2099" s="4" t="s">
        <v>16</v>
      </c>
      <c r="G2099" s="4" t="s">
        <v>16</v>
      </c>
    </row>
    <row r="2100" spans="1:16">
      <c r="A2100" t="n">
        <v>18545</v>
      </c>
      <c r="B2100" s="39" t="n">
        <v>18</v>
      </c>
      <c r="C2100" s="7" t="n">
        <v>45</v>
      </c>
      <c r="D2100" s="7" t="n">
        <v>0</v>
      </c>
      <c r="E2100" s="7" t="n">
        <v>101</v>
      </c>
      <c r="F2100" s="7" t="n">
        <v>19</v>
      </c>
      <c r="G2100" s="7" t="n">
        <v>1</v>
      </c>
    </row>
    <row r="2101" spans="1:16">
      <c r="A2101" t="s">
        <v>4</v>
      </c>
      <c r="B2101" s="4" t="s">
        <v>5</v>
      </c>
      <c r="C2101" s="4" t="s">
        <v>25</v>
      </c>
    </row>
    <row r="2102" spans="1:16">
      <c r="A2102" t="n">
        <v>18554</v>
      </c>
      <c r="B2102" s="13" t="n">
        <v>3</v>
      </c>
      <c r="C2102" s="11" t="n">
        <f t="normal" ca="1">A2106</f>
        <v>0</v>
      </c>
    </row>
    <row r="2103" spans="1:16">
      <c r="A2103" t="s">
        <v>4</v>
      </c>
      <c r="B2103" s="4" t="s">
        <v>5</v>
      </c>
      <c r="C2103" s="4" t="s">
        <v>16</v>
      </c>
      <c r="D2103" s="4" t="s">
        <v>16</v>
      </c>
      <c r="E2103" s="4" t="s">
        <v>9</v>
      </c>
      <c r="F2103" s="4" t="s">
        <v>16</v>
      </c>
      <c r="G2103" s="4" t="s">
        <v>16</v>
      </c>
    </row>
    <row r="2104" spans="1:16">
      <c r="A2104" t="n">
        <v>18559</v>
      </c>
      <c r="B2104" s="39" t="n">
        <v>18</v>
      </c>
      <c r="C2104" s="7" t="n">
        <v>46</v>
      </c>
      <c r="D2104" s="7" t="n">
        <v>0</v>
      </c>
      <c r="E2104" s="7" t="n">
        <v>101</v>
      </c>
      <c r="F2104" s="7" t="n">
        <v>19</v>
      </c>
      <c r="G2104" s="7" t="n">
        <v>1</v>
      </c>
    </row>
    <row r="2105" spans="1:16">
      <c r="A2105" t="s">
        <v>4</v>
      </c>
      <c r="B2105" s="4" t="s">
        <v>5</v>
      </c>
      <c r="C2105" s="4" t="s">
        <v>16</v>
      </c>
      <c r="D2105" s="4" t="s">
        <v>16</v>
      </c>
      <c r="E2105" s="4" t="s">
        <v>9</v>
      </c>
      <c r="F2105" s="4" t="s">
        <v>16</v>
      </c>
      <c r="G2105" s="4" t="s">
        <v>16</v>
      </c>
    </row>
    <row r="2106" spans="1:16">
      <c r="A2106" t="n">
        <v>18568</v>
      </c>
      <c r="B2106" s="63" t="n">
        <v>10</v>
      </c>
      <c r="C2106" s="7" t="n">
        <v>0</v>
      </c>
      <c r="D2106" s="7" t="n">
        <v>0</v>
      </c>
      <c r="E2106" s="7" t="n">
        <v>1</v>
      </c>
      <c r="F2106" s="7" t="n">
        <v>24</v>
      </c>
      <c r="G2106" s="7" t="n">
        <v>1</v>
      </c>
    </row>
    <row r="2107" spans="1:16">
      <c r="A2107" t="s">
        <v>4</v>
      </c>
      <c r="B2107" s="4" t="s">
        <v>5</v>
      </c>
      <c r="C2107" s="4" t="s">
        <v>16</v>
      </c>
      <c r="D2107" s="14" t="s">
        <v>26</v>
      </c>
      <c r="E2107" s="4" t="s">
        <v>5</v>
      </c>
      <c r="F2107" s="4" t="s">
        <v>16</v>
      </c>
      <c r="G2107" s="4" t="s">
        <v>10</v>
      </c>
      <c r="H2107" s="14" t="s">
        <v>27</v>
      </c>
      <c r="I2107" s="4" t="s">
        <v>16</v>
      </c>
      <c r="J2107" s="4" t="s">
        <v>16</v>
      </c>
      <c r="K2107" s="4" t="s">
        <v>16</v>
      </c>
      <c r="L2107" s="4" t="s">
        <v>9</v>
      </c>
      <c r="M2107" s="4" t="s">
        <v>16</v>
      </c>
      <c r="N2107" s="4" t="s">
        <v>16</v>
      </c>
      <c r="O2107" s="4" t="s">
        <v>16</v>
      </c>
      <c r="P2107" s="4" t="s">
        <v>25</v>
      </c>
    </row>
    <row r="2108" spans="1:16">
      <c r="A2108" t="n">
        <v>18577</v>
      </c>
      <c r="B2108" s="10" t="n">
        <v>5</v>
      </c>
      <c r="C2108" s="7" t="n">
        <v>28</v>
      </c>
      <c r="D2108" s="14" t="s">
        <v>3</v>
      </c>
      <c r="E2108" s="58" t="n">
        <v>64</v>
      </c>
      <c r="F2108" s="7" t="n">
        <v>5</v>
      </c>
      <c r="G2108" s="7" t="n">
        <v>3</v>
      </c>
      <c r="H2108" s="14" t="s">
        <v>3</v>
      </c>
      <c r="I2108" s="7" t="n">
        <v>31</v>
      </c>
      <c r="J2108" s="7" t="n">
        <v>0</v>
      </c>
      <c r="K2108" s="7" t="n">
        <v>0</v>
      </c>
      <c r="L2108" s="7" t="n">
        <v>0</v>
      </c>
      <c r="M2108" s="7" t="n">
        <v>5</v>
      </c>
      <c r="N2108" s="7" t="n">
        <v>9</v>
      </c>
      <c r="O2108" s="7" t="n">
        <v>1</v>
      </c>
      <c r="P2108" s="11" t="n">
        <f t="normal" ca="1">A2120</f>
        <v>0</v>
      </c>
    </row>
    <row r="2109" spans="1:16">
      <c r="A2109" t="s">
        <v>4</v>
      </c>
      <c r="B2109" s="4" t="s">
        <v>5</v>
      </c>
      <c r="C2109" s="4" t="s">
        <v>16</v>
      </c>
      <c r="D2109" s="4" t="s">
        <v>16</v>
      </c>
      <c r="E2109" s="4" t="s">
        <v>16</v>
      </c>
      <c r="F2109" s="4" t="s">
        <v>9</v>
      </c>
      <c r="G2109" s="4" t="s">
        <v>16</v>
      </c>
      <c r="H2109" s="4" t="s">
        <v>16</v>
      </c>
      <c r="I2109" s="4" t="s">
        <v>25</v>
      </c>
    </row>
    <row r="2110" spans="1:16">
      <c r="A2110" t="n">
        <v>18597</v>
      </c>
      <c r="B2110" s="10" t="n">
        <v>5</v>
      </c>
      <c r="C2110" s="7" t="n">
        <v>35</v>
      </c>
      <c r="D2110" s="7" t="n">
        <v>45</v>
      </c>
      <c r="E2110" s="7" t="n">
        <v>0</v>
      </c>
      <c r="F2110" s="7" t="n">
        <v>65535</v>
      </c>
      <c r="G2110" s="7" t="n">
        <v>2</v>
      </c>
      <c r="H2110" s="7" t="n">
        <v>1</v>
      </c>
      <c r="I2110" s="11" t="n">
        <f t="normal" ca="1">A2116</f>
        <v>0</v>
      </c>
    </row>
    <row r="2111" spans="1:16">
      <c r="A2111" t="s">
        <v>4</v>
      </c>
      <c r="B2111" s="4" t="s">
        <v>5</v>
      </c>
      <c r="C2111" s="4" t="s">
        <v>16</v>
      </c>
      <c r="D2111" s="4" t="s">
        <v>16</v>
      </c>
      <c r="E2111" s="4" t="s">
        <v>9</v>
      </c>
      <c r="F2111" s="4" t="s">
        <v>16</v>
      </c>
      <c r="G2111" s="4" t="s">
        <v>16</v>
      </c>
    </row>
    <row r="2112" spans="1:16">
      <c r="A2112" t="n">
        <v>18611</v>
      </c>
      <c r="B2112" s="39" t="n">
        <v>18</v>
      </c>
      <c r="C2112" s="7" t="n">
        <v>45</v>
      </c>
      <c r="D2112" s="7" t="n">
        <v>0</v>
      </c>
      <c r="E2112" s="7" t="n">
        <v>118</v>
      </c>
      <c r="F2112" s="7" t="n">
        <v>19</v>
      </c>
      <c r="G2112" s="7" t="n">
        <v>1</v>
      </c>
    </row>
    <row r="2113" spans="1:16">
      <c r="A2113" t="s">
        <v>4</v>
      </c>
      <c r="B2113" s="4" t="s">
        <v>5</v>
      </c>
      <c r="C2113" s="4" t="s">
        <v>25</v>
      </c>
    </row>
    <row r="2114" spans="1:16">
      <c r="A2114" t="n">
        <v>18620</v>
      </c>
      <c r="B2114" s="13" t="n">
        <v>3</v>
      </c>
      <c r="C2114" s="11" t="n">
        <f t="normal" ca="1">A2118</f>
        <v>0</v>
      </c>
    </row>
    <row r="2115" spans="1:16">
      <c r="A2115" t="s">
        <v>4</v>
      </c>
      <c r="B2115" s="4" t="s">
        <v>5</v>
      </c>
      <c r="C2115" s="4" t="s">
        <v>16</v>
      </c>
      <c r="D2115" s="4" t="s">
        <v>16</v>
      </c>
      <c r="E2115" s="4" t="s">
        <v>9</v>
      </c>
      <c r="F2115" s="4" t="s">
        <v>16</v>
      </c>
      <c r="G2115" s="4" t="s">
        <v>16</v>
      </c>
    </row>
    <row r="2116" spans="1:16">
      <c r="A2116" t="n">
        <v>18625</v>
      </c>
      <c r="B2116" s="39" t="n">
        <v>18</v>
      </c>
      <c r="C2116" s="7" t="n">
        <v>46</v>
      </c>
      <c r="D2116" s="7" t="n">
        <v>0</v>
      </c>
      <c r="E2116" s="7" t="n">
        <v>118</v>
      </c>
      <c r="F2116" s="7" t="n">
        <v>19</v>
      </c>
      <c r="G2116" s="7" t="n">
        <v>1</v>
      </c>
    </row>
    <row r="2117" spans="1:16">
      <c r="A2117" t="s">
        <v>4</v>
      </c>
      <c r="B2117" s="4" t="s">
        <v>5</v>
      </c>
      <c r="C2117" s="4" t="s">
        <v>16</v>
      </c>
      <c r="D2117" s="4" t="s">
        <v>16</v>
      </c>
      <c r="E2117" s="4" t="s">
        <v>9</v>
      </c>
      <c r="F2117" s="4" t="s">
        <v>16</v>
      </c>
      <c r="G2117" s="4" t="s">
        <v>16</v>
      </c>
    </row>
    <row r="2118" spans="1:16">
      <c r="A2118" t="n">
        <v>18634</v>
      </c>
      <c r="B2118" s="63" t="n">
        <v>10</v>
      </c>
      <c r="C2118" s="7" t="n">
        <v>0</v>
      </c>
      <c r="D2118" s="7" t="n">
        <v>0</v>
      </c>
      <c r="E2118" s="7" t="n">
        <v>1</v>
      </c>
      <c r="F2118" s="7" t="n">
        <v>24</v>
      </c>
      <c r="G2118" s="7" t="n">
        <v>1</v>
      </c>
    </row>
    <row r="2119" spans="1:16">
      <c r="A2119" t="s">
        <v>4</v>
      </c>
      <c r="B2119" s="4" t="s">
        <v>5</v>
      </c>
      <c r="C2119" s="4" t="s">
        <v>16</v>
      </c>
      <c r="D2119" s="4" t="s">
        <v>16</v>
      </c>
      <c r="E2119" s="4" t="s">
        <v>16</v>
      </c>
      <c r="F2119" s="4" t="s">
        <v>9</v>
      </c>
      <c r="G2119" s="4" t="s">
        <v>16</v>
      </c>
      <c r="H2119" s="4" t="s">
        <v>16</v>
      </c>
      <c r="I2119" s="4" t="s">
        <v>16</v>
      </c>
      <c r="J2119" s="4" t="s">
        <v>16</v>
      </c>
      <c r="K2119" s="4" t="s">
        <v>9</v>
      </c>
      <c r="L2119" s="4" t="s">
        <v>16</v>
      </c>
      <c r="M2119" s="4" t="s">
        <v>16</v>
      </c>
      <c r="N2119" s="4" t="s">
        <v>16</v>
      </c>
      <c r="O2119" s="4" t="s">
        <v>16</v>
      </c>
      <c r="P2119" s="4" t="s">
        <v>16</v>
      </c>
      <c r="Q2119" s="4" t="s">
        <v>9</v>
      </c>
      <c r="R2119" s="4" t="s">
        <v>16</v>
      </c>
      <c r="S2119" s="4" t="s">
        <v>16</v>
      </c>
      <c r="T2119" s="4" t="s">
        <v>16</v>
      </c>
      <c r="U2119" s="4" t="s">
        <v>25</v>
      </c>
    </row>
    <row r="2120" spans="1:16">
      <c r="A2120" t="n">
        <v>18643</v>
      </c>
      <c r="B2120" s="10" t="n">
        <v>5</v>
      </c>
      <c r="C2120" s="7" t="n">
        <v>35</v>
      </c>
      <c r="D2120" s="7" t="n">
        <v>45</v>
      </c>
      <c r="E2120" s="7" t="n">
        <v>0</v>
      </c>
      <c r="F2120" s="7" t="n">
        <v>116</v>
      </c>
      <c r="G2120" s="7" t="n">
        <v>3</v>
      </c>
      <c r="H2120" s="7" t="n">
        <v>35</v>
      </c>
      <c r="I2120" s="7" t="n">
        <v>46</v>
      </c>
      <c r="J2120" s="7" t="n">
        <v>0</v>
      </c>
      <c r="K2120" s="7" t="n">
        <v>116</v>
      </c>
      <c r="L2120" s="7" t="n">
        <v>3</v>
      </c>
      <c r="M2120" s="7" t="n">
        <v>9</v>
      </c>
      <c r="N2120" s="7" t="n">
        <v>31</v>
      </c>
      <c r="O2120" s="7" t="n">
        <v>0</v>
      </c>
      <c r="P2120" s="7" t="n">
        <v>0</v>
      </c>
      <c r="Q2120" s="7" t="n">
        <v>0</v>
      </c>
      <c r="R2120" s="7" t="n">
        <v>5</v>
      </c>
      <c r="S2120" s="7" t="n">
        <v>9</v>
      </c>
      <c r="T2120" s="7" t="n">
        <v>1</v>
      </c>
      <c r="U2120" s="11" t="n">
        <f t="normal" ca="1">A2132</f>
        <v>0</v>
      </c>
    </row>
    <row r="2121" spans="1:16">
      <c r="A2121" t="s">
        <v>4</v>
      </c>
      <c r="B2121" s="4" t="s">
        <v>5</v>
      </c>
      <c r="C2121" s="4" t="s">
        <v>16</v>
      </c>
      <c r="D2121" s="4" t="s">
        <v>16</v>
      </c>
      <c r="E2121" s="4" t="s">
        <v>16</v>
      </c>
      <c r="F2121" s="4" t="s">
        <v>9</v>
      </c>
      <c r="G2121" s="4" t="s">
        <v>16</v>
      </c>
      <c r="H2121" s="4" t="s">
        <v>16</v>
      </c>
      <c r="I2121" s="4" t="s">
        <v>25</v>
      </c>
    </row>
    <row r="2122" spans="1:16">
      <c r="A2122" t="n">
        <v>18675</v>
      </c>
      <c r="B2122" s="10" t="n">
        <v>5</v>
      </c>
      <c r="C2122" s="7" t="n">
        <v>35</v>
      </c>
      <c r="D2122" s="7" t="n">
        <v>45</v>
      </c>
      <c r="E2122" s="7" t="n">
        <v>0</v>
      </c>
      <c r="F2122" s="7" t="n">
        <v>65535</v>
      </c>
      <c r="G2122" s="7" t="n">
        <v>2</v>
      </c>
      <c r="H2122" s="7" t="n">
        <v>1</v>
      </c>
      <c r="I2122" s="11" t="n">
        <f t="normal" ca="1">A2128</f>
        <v>0</v>
      </c>
    </row>
    <row r="2123" spans="1:16">
      <c r="A2123" t="s">
        <v>4</v>
      </c>
      <c r="B2123" s="4" t="s">
        <v>5</v>
      </c>
      <c r="C2123" s="4" t="s">
        <v>16</v>
      </c>
      <c r="D2123" s="4" t="s">
        <v>16</v>
      </c>
      <c r="E2123" s="4" t="s">
        <v>9</v>
      </c>
      <c r="F2123" s="4" t="s">
        <v>16</v>
      </c>
      <c r="G2123" s="4" t="s">
        <v>16</v>
      </c>
    </row>
    <row r="2124" spans="1:16">
      <c r="A2124" t="n">
        <v>18689</v>
      </c>
      <c r="B2124" s="39" t="n">
        <v>18</v>
      </c>
      <c r="C2124" s="7" t="n">
        <v>45</v>
      </c>
      <c r="D2124" s="7" t="n">
        <v>0</v>
      </c>
      <c r="E2124" s="7" t="n">
        <v>116</v>
      </c>
      <c r="F2124" s="7" t="n">
        <v>19</v>
      </c>
      <c r="G2124" s="7" t="n">
        <v>1</v>
      </c>
    </row>
    <row r="2125" spans="1:16">
      <c r="A2125" t="s">
        <v>4</v>
      </c>
      <c r="B2125" s="4" t="s">
        <v>5</v>
      </c>
      <c r="C2125" s="4" t="s">
        <v>25</v>
      </c>
    </row>
    <row r="2126" spans="1:16">
      <c r="A2126" t="n">
        <v>18698</v>
      </c>
      <c r="B2126" s="13" t="n">
        <v>3</v>
      </c>
      <c r="C2126" s="11" t="n">
        <f t="normal" ca="1">A2130</f>
        <v>0</v>
      </c>
    </row>
    <row r="2127" spans="1:16">
      <c r="A2127" t="s">
        <v>4</v>
      </c>
      <c r="B2127" s="4" t="s">
        <v>5</v>
      </c>
      <c r="C2127" s="4" t="s">
        <v>16</v>
      </c>
      <c r="D2127" s="4" t="s">
        <v>16</v>
      </c>
      <c r="E2127" s="4" t="s">
        <v>9</v>
      </c>
      <c r="F2127" s="4" t="s">
        <v>16</v>
      </c>
      <c r="G2127" s="4" t="s">
        <v>16</v>
      </c>
    </row>
    <row r="2128" spans="1:16">
      <c r="A2128" t="n">
        <v>18703</v>
      </c>
      <c r="B2128" s="39" t="n">
        <v>18</v>
      </c>
      <c r="C2128" s="7" t="n">
        <v>46</v>
      </c>
      <c r="D2128" s="7" t="n">
        <v>0</v>
      </c>
      <c r="E2128" s="7" t="n">
        <v>116</v>
      </c>
      <c r="F2128" s="7" t="n">
        <v>19</v>
      </c>
      <c r="G2128" s="7" t="n">
        <v>1</v>
      </c>
    </row>
    <row r="2129" spans="1:21">
      <c r="A2129" t="s">
        <v>4</v>
      </c>
      <c r="B2129" s="4" t="s">
        <v>5</v>
      </c>
      <c r="C2129" s="4" t="s">
        <v>16</v>
      </c>
      <c r="D2129" s="4" t="s">
        <v>16</v>
      </c>
      <c r="E2129" s="4" t="s">
        <v>9</v>
      </c>
      <c r="F2129" s="4" t="s">
        <v>16</v>
      </c>
      <c r="G2129" s="4" t="s">
        <v>16</v>
      </c>
    </row>
    <row r="2130" spans="1:21">
      <c r="A2130" t="n">
        <v>18712</v>
      </c>
      <c r="B2130" s="63" t="n">
        <v>10</v>
      </c>
      <c r="C2130" s="7" t="n">
        <v>0</v>
      </c>
      <c r="D2130" s="7" t="n">
        <v>0</v>
      </c>
      <c r="E2130" s="7" t="n">
        <v>1</v>
      </c>
      <c r="F2130" s="7" t="n">
        <v>24</v>
      </c>
      <c r="G2130" s="7" t="n">
        <v>1</v>
      </c>
    </row>
    <row r="2131" spans="1:21">
      <c r="A2131" t="s">
        <v>4</v>
      </c>
      <c r="B2131" s="4" t="s">
        <v>5</v>
      </c>
      <c r="C2131" s="4" t="s">
        <v>16</v>
      </c>
      <c r="D2131" s="4" t="s">
        <v>16</v>
      </c>
      <c r="E2131" s="4" t="s">
        <v>16</v>
      </c>
      <c r="F2131" s="4" t="s">
        <v>9</v>
      </c>
      <c r="G2131" s="4" t="s">
        <v>16</v>
      </c>
      <c r="H2131" s="4" t="s">
        <v>16</v>
      </c>
      <c r="I2131" s="4" t="s">
        <v>16</v>
      </c>
      <c r="J2131" s="4" t="s">
        <v>16</v>
      </c>
      <c r="K2131" s="4" t="s">
        <v>9</v>
      </c>
      <c r="L2131" s="4" t="s">
        <v>16</v>
      </c>
      <c r="M2131" s="4" t="s">
        <v>16</v>
      </c>
      <c r="N2131" s="4" t="s">
        <v>16</v>
      </c>
      <c r="O2131" s="4" t="s">
        <v>16</v>
      </c>
      <c r="P2131" s="4" t="s">
        <v>16</v>
      </c>
      <c r="Q2131" s="4" t="s">
        <v>9</v>
      </c>
      <c r="R2131" s="4" t="s">
        <v>16</v>
      </c>
      <c r="S2131" s="4" t="s">
        <v>16</v>
      </c>
      <c r="T2131" s="4" t="s">
        <v>16</v>
      </c>
      <c r="U2131" s="4" t="s">
        <v>25</v>
      </c>
    </row>
    <row r="2132" spans="1:21">
      <c r="A2132" t="n">
        <v>18721</v>
      </c>
      <c r="B2132" s="10" t="n">
        <v>5</v>
      </c>
      <c r="C2132" s="7" t="n">
        <v>35</v>
      </c>
      <c r="D2132" s="7" t="n">
        <v>45</v>
      </c>
      <c r="E2132" s="7" t="n">
        <v>0</v>
      </c>
      <c r="F2132" s="7" t="n">
        <v>120</v>
      </c>
      <c r="G2132" s="7" t="n">
        <v>3</v>
      </c>
      <c r="H2132" s="7" t="n">
        <v>35</v>
      </c>
      <c r="I2132" s="7" t="n">
        <v>46</v>
      </c>
      <c r="J2132" s="7" t="n">
        <v>0</v>
      </c>
      <c r="K2132" s="7" t="n">
        <v>120</v>
      </c>
      <c r="L2132" s="7" t="n">
        <v>3</v>
      </c>
      <c r="M2132" s="7" t="n">
        <v>9</v>
      </c>
      <c r="N2132" s="7" t="n">
        <v>31</v>
      </c>
      <c r="O2132" s="7" t="n">
        <v>0</v>
      </c>
      <c r="P2132" s="7" t="n">
        <v>0</v>
      </c>
      <c r="Q2132" s="7" t="n">
        <v>0</v>
      </c>
      <c r="R2132" s="7" t="n">
        <v>5</v>
      </c>
      <c r="S2132" s="7" t="n">
        <v>9</v>
      </c>
      <c r="T2132" s="7" t="n">
        <v>1</v>
      </c>
      <c r="U2132" s="11" t="n">
        <f t="normal" ca="1">A2144</f>
        <v>0</v>
      </c>
    </row>
    <row r="2133" spans="1:21">
      <c r="A2133" t="s">
        <v>4</v>
      </c>
      <c r="B2133" s="4" t="s">
        <v>5</v>
      </c>
      <c r="C2133" s="4" t="s">
        <v>16</v>
      </c>
      <c r="D2133" s="4" t="s">
        <v>16</v>
      </c>
      <c r="E2133" s="4" t="s">
        <v>16</v>
      </c>
      <c r="F2133" s="4" t="s">
        <v>9</v>
      </c>
      <c r="G2133" s="4" t="s">
        <v>16</v>
      </c>
      <c r="H2133" s="4" t="s">
        <v>16</v>
      </c>
      <c r="I2133" s="4" t="s">
        <v>25</v>
      </c>
    </row>
    <row r="2134" spans="1:21">
      <c r="A2134" t="n">
        <v>18753</v>
      </c>
      <c r="B2134" s="10" t="n">
        <v>5</v>
      </c>
      <c r="C2134" s="7" t="n">
        <v>35</v>
      </c>
      <c r="D2134" s="7" t="n">
        <v>45</v>
      </c>
      <c r="E2134" s="7" t="n">
        <v>0</v>
      </c>
      <c r="F2134" s="7" t="n">
        <v>65535</v>
      </c>
      <c r="G2134" s="7" t="n">
        <v>2</v>
      </c>
      <c r="H2134" s="7" t="n">
        <v>1</v>
      </c>
      <c r="I2134" s="11" t="n">
        <f t="normal" ca="1">A2140</f>
        <v>0</v>
      </c>
    </row>
    <row r="2135" spans="1:21">
      <c r="A2135" t="s">
        <v>4</v>
      </c>
      <c r="B2135" s="4" t="s">
        <v>5</v>
      </c>
      <c r="C2135" s="4" t="s">
        <v>16</v>
      </c>
      <c r="D2135" s="4" t="s">
        <v>16</v>
      </c>
      <c r="E2135" s="4" t="s">
        <v>9</v>
      </c>
      <c r="F2135" s="4" t="s">
        <v>16</v>
      </c>
      <c r="G2135" s="4" t="s">
        <v>16</v>
      </c>
    </row>
    <row r="2136" spans="1:21">
      <c r="A2136" t="n">
        <v>18767</v>
      </c>
      <c r="B2136" s="39" t="n">
        <v>18</v>
      </c>
      <c r="C2136" s="7" t="n">
        <v>45</v>
      </c>
      <c r="D2136" s="7" t="n">
        <v>0</v>
      </c>
      <c r="E2136" s="7" t="n">
        <v>120</v>
      </c>
      <c r="F2136" s="7" t="n">
        <v>19</v>
      </c>
      <c r="G2136" s="7" t="n">
        <v>1</v>
      </c>
    </row>
    <row r="2137" spans="1:21">
      <c r="A2137" t="s">
        <v>4</v>
      </c>
      <c r="B2137" s="4" t="s">
        <v>5</v>
      </c>
      <c r="C2137" s="4" t="s">
        <v>25</v>
      </c>
    </row>
    <row r="2138" spans="1:21">
      <c r="A2138" t="n">
        <v>18776</v>
      </c>
      <c r="B2138" s="13" t="n">
        <v>3</v>
      </c>
      <c r="C2138" s="11" t="n">
        <f t="normal" ca="1">A2142</f>
        <v>0</v>
      </c>
    </row>
    <row r="2139" spans="1:21">
      <c r="A2139" t="s">
        <v>4</v>
      </c>
      <c r="B2139" s="4" t="s">
        <v>5</v>
      </c>
      <c r="C2139" s="4" t="s">
        <v>16</v>
      </c>
      <c r="D2139" s="4" t="s">
        <v>16</v>
      </c>
      <c r="E2139" s="4" t="s">
        <v>9</v>
      </c>
      <c r="F2139" s="4" t="s">
        <v>16</v>
      </c>
      <c r="G2139" s="4" t="s">
        <v>16</v>
      </c>
    </row>
    <row r="2140" spans="1:21">
      <c r="A2140" t="n">
        <v>18781</v>
      </c>
      <c r="B2140" s="39" t="n">
        <v>18</v>
      </c>
      <c r="C2140" s="7" t="n">
        <v>46</v>
      </c>
      <c r="D2140" s="7" t="n">
        <v>0</v>
      </c>
      <c r="E2140" s="7" t="n">
        <v>120</v>
      </c>
      <c r="F2140" s="7" t="n">
        <v>19</v>
      </c>
      <c r="G2140" s="7" t="n">
        <v>1</v>
      </c>
    </row>
    <row r="2141" spans="1:21">
      <c r="A2141" t="s">
        <v>4</v>
      </c>
      <c r="B2141" s="4" t="s">
        <v>5</v>
      </c>
      <c r="C2141" s="4" t="s">
        <v>16</v>
      </c>
      <c r="D2141" s="4" t="s">
        <v>16</v>
      </c>
      <c r="E2141" s="4" t="s">
        <v>9</v>
      </c>
      <c r="F2141" s="4" t="s">
        <v>16</v>
      </c>
      <c r="G2141" s="4" t="s">
        <v>16</v>
      </c>
    </row>
    <row r="2142" spans="1:21">
      <c r="A2142" t="n">
        <v>18790</v>
      </c>
      <c r="B2142" s="63" t="n">
        <v>10</v>
      </c>
      <c r="C2142" s="7" t="n">
        <v>0</v>
      </c>
      <c r="D2142" s="7" t="n">
        <v>0</v>
      </c>
      <c r="E2142" s="7" t="n">
        <v>1</v>
      </c>
      <c r="F2142" s="7" t="n">
        <v>24</v>
      </c>
      <c r="G2142" s="7" t="n">
        <v>1</v>
      </c>
    </row>
    <row r="2143" spans="1:21">
      <c r="A2143" t="s">
        <v>4</v>
      </c>
      <c r="B2143" s="4" t="s">
        <v>5</v>
      </c>
      <c r="C2143" s="4" t="s">
        <v>16</v>
      </c>
      <c r="D2143" s="4" t="s">
        <v>16</v>
      </c>
      <c r="E2143" s="4" t="s">
        <v>16</v>
      </c>
      <c r="F2143" s="4" t="s">
        <v>9</v>
      </c>
      <c r="G2143" s="4" t="s">
        <v>16</v>
      </c>
      <c r="H2143" s="4" t="s">
        <v>16</v>
      </c>
      <c r="I2143" s="4" t="s">
        <v>16</v>
      </c>
      <c r="J2143" s="4" t="s">
        <v>16</v>
      </c>
      <c r="K2143" s="4" t="s">
        <v>9</v>
      </c>
      <c r="L2143" s="4" t="s">
        <v>16</v>
      </c>
      <c r="M2143" s="4" t="s">
        <v>16</v>
      </c>
      <c r="N2143" s="4" t="s">
        <v>16</v>
      </c>
      <c r="O2143" s="4" t="s">
        <v>16</v>
      </c>
      <c r="P2143" s="4" t="s">
        <v>16</v>
      </c>
      <c r="Q2143" s="4" t="s">
        <v>9</v>
      </c>
      <c r="R2143" s="4" t="s">
        <v>16</v>
      </c>
      <c r="S2143" s="4" t="s">
        <v>16</v>
      </c>
      <c r="T2143" s="4" t="s">
        <v>16</v>
      </c>
      <c r="U2143" s="4" t="s">
        <v>25</v>
      </c>
    </row>
    <row r="2144" spans="1:21">
      <c r="A2144" t="n">
        <v>18799</v>
      </c>
      <c r="B2144" s="10" t="n">
        <v>5</v>
      </c>
      <c r="C2144" s="7" t="n">
        <v>35</v>
      </c>
      <c r="D2144" s="7" t="n">
        <v>45</v>
      </c>
      <c r="E2144" s="7" t="n">
        <v>0</v>
      </c>
      <c r="F2144" s="7" t="n">
        <v>101</v>
      </c>
      <c r="G2144" s="7" t="n">
        <v>3</v>
      </c>
      <c r="H2144" s="7" t="n">
        <v>35</v>
      </c>
      <c r="I2144" s="7" t="n">
        <v>46</v>
      </c>
      <c r="J2144" s="7" t="n">
        <v>0</v>
      </c>
      <c r="K2144" s="7" t="n">
        <v>101</v>
      </c>
      <c r="L2144" s="7" t="n">
        <v>3</v>
      </c>
      <c r="M2144" s="7" t="n">
        <v>9</v>
      </c>
      <c r="N2144" s="7" t="n">
        <v>31</v>
      </c>
      <c r="O2144" s="7" t="n">
        <v>0</v>
      </c>
      <c r="P2144" s="7" t="n">
        <v>0</v>
      </c>
      <c r="Q2144" s="7" t="n">
        <v>0</v>
      </c>
      <c r="R2144" s="7" t="n">
        <v>5</v>
      </c>
      <c r="S2144" s="7" t="n">
        <v>9</v>
      </c>
      <c r="T2144" s="7" t="n">
        <v>1</v>
      </c>
      <c r="U2144" s="11" t="n">
        <f t="normal" ca="1">A2156</f>
        <v>0</v>
      </c>
    </row>
    <row r="2145" spans="1:21">
      <c r="A2145" t="s">
        <v>4</v>
      </c>
      <c r="B2145" s="4" t="s">
        <v>5</v>
      </c>
      <c r="C2145" s="4" t="s">
        <v>16</v>
      </c>
      <c r="D2145" s="4" t="s">
        <v>16</v>
      </c>
      <c r="E2145" s="4" t="s">
        <v>16</v>
      </c>
      <c r="F2145" s="4" t="s">
        <v>9</v>
      </c>
      <c r="G2145" s="4" t="s">
        <v>16</v>
      </c>
      <c r="H2145" s="4" t="s">
        <v>16</v>
      </c>
      <c r="I2145" s="4" t="s">
        <v>25</v>
      </c>
    </row>
    <row r="2146" spans="1:21">
      <c r="A2146" t="n">
        <v>18831</v>
      </c>
      <c r="B2146" s="10" t="n">
        <v>5</v>
      </c>
      <c r="C2146" s="7" t="n">
        <v>35</v>
      </c>
      <c r="D2146" s="7" t="n">
        <v>45</v>
      </c>
      <c r="E2146" s="7" t="n">
        <v>0</v>
      </c>
      <c r="F2146" s="7" t="n">
        <v>65535</v>
      </c>
      <c r="G2146" s="7" t="n">
        <v>2</v>
      </c>
      <c r="H2146" s="7" t="n">
        <v>1</v>
      </c>
      <c r="I2146" s="11" t="n">
        <f t="normal" ca="1">A2152</f>
        <v>0</v>
      </c>
    </row>
    <row r="2147" spans="1:21">
      <c r="A2147" t="s">
        <v>4</v>
      </c>
      <c r="B2147" s="4" t="s">
        <v>5</v>
      </c>
      <c r="C2147" s="4" t="s">
        <v>16</v>
      </c>
      <c r="D2147" s="4" t="s">
        <v>16</v>
      </c>
      <c r="E2147" s="4" t="s">
        <v>9</v>
      </c>
      <c r="F2147" s="4" t="s">
        <v>16</v>
      </c>
      <c r="G2147" s="4" t="s">
        <v>16</v>
      </c>
    </row>
    <row r="2148" spans="1:21">
      <c r="A2148" t="n">
        <v>18845</v>
      </c>
      <c r="B2148" s="39" t="n">
        <v>18</v>
      </c>
      <c r="C2148" s="7" t="n">
        <v>45</v>
      </c>
      <c r="D2148" s="7" t="n">
        <v>0</v>
      </c>
      <c r="E2148" s="7" t="n">
        <v>101</v>
      </c>
      <c r="F2148" s="7" t="n">
        <v>19</v>
      </c>
      <c r="G2148" s="7" t="n">
        <v>1</v>
      </c>
    </row>
    <row r="2149" spans="1:21">
      <c r="A2149" t="s">
        <v>4</v>
      </c>
      <c r="B2149" s="4" t="s">
        <v>5</v>
      </c>
      <c r="C2149" s="4" t="s">
        <v>25</v>
      </c>
    </row>
    <row r="2150" spans="1:21">
      <c r="A2150" t="n">
        <v>18854</v>
      </c>
      <c r="B2150" s="13" t="n">
        <v>3</v>
      </c>
      <c r="C2150" s="11" t="n">
        <f t="normal" ca="1">A2154</f>
        <v>0</v>
      </c>
    </row>
    <row r="2151" spans="1:21">
      <c r="A2151" t="s">
        <v>4</v>
      </c>
      <c r="B2151" s="4" t="s">
        <v>5</v>
      </c>
      <c r="C2151" s="4" t="s">
        <v>16</v>
      </c>
      <c r="D2151" s="4" t="s">
        <v>16</v>
      </c>
      <c r="E2151" s="4" t="s">
        <v>9</v>
      </c>
      <c r="F2151" s="4" t="s">
        <v>16</v>
      </c>
      <c r="G2151" s="4" t="s">
        <v>16</v>
      </c>
    </row>
    <row r="2152" spans="1:21">
      <c r="A2152" t="n">
        <v>18859</v>
      </c>
      <c r="B2152" s="39" t="n">
        <v>18</v>
      </c>
      <c r="C2152" s="7" t="n">
        <v>46</v>
      </c>
      <c r="D2152" s="7" t="n">
        <v>0</v>
      </c>
      <c r="E2152" s="7" t="n">
        <v>101</v>
      </c>
      <c r="F2152" s="7" t="n">
        <v>19</v>
      </c>
      <c r="G2152" s="7" t="n">
        <v>1</v>
      </c>
    </row>
    <row r="2153" spans="1:21">
      <c r="A2153" t="s">
        <v>4</v>
      </c>
      <c r="B2153" s="4" t="s">
        <v>5</v>
      </c>
      <c r="C2153" s="4" t="s">
        <v>16</v>
      </c>
      <c r="D2153" s="4" t="s">
        <v>16</v>
      </c>
      <c r="E2153" s="4" t="s">
        <v>9</v>
      </c>
      <c r="F2153" s="4" t="s">
        <v>16</v>
      </c>
      <c r="G2153" s="4" t="s">
        <v>16</v>
      </c>
    </row>
    <row r="2154" spans="1:21">
      <c r="A2154" t="n">
        <v>18868</v>
      </c>
      <c r="B2154" s="63" t="n">
        <v>10</v>
      </c>
      <c r="C2154" s="7" t="n">
        <v>0</v>
      </c>
      <c r="D2154" s="7" t="n">
        <v>0</v>
      </c>
      <c r="E2154" s="7" t="n">
        <v>1</v>
      </c>
      <c r="F2154" s="7" t="n">
        <v>24</v>
      </c>
      <c r="G2154" s="7" t="n">
        <v>1</v>
      </c>
    </row>
    <row r="2155" spans="1:21">
      <c r="A2155" t="s">
        <v>4</v>
      </c>
      <c r="B2155" s="4" t="s">
        <v>5</v>
      </c>
      <c r="C2155" s="4" t="s">
        <v>16</v>
      </c>
      <c r="D2155" s="4" t="s">
        <v>16</v>
      </c>
      <c r="E2155" s="4" t="s">
        <v>16</v>
      </c>
      <c r="F2155" s="4" t="s">
        <v>9</v>
      </c>
      <c r="G2155" s="4" t="s">
        <v>16</v>
      </c>
      <c r="H2155" s="4" t="s">
        <v>16</v>
      </c>
      <c r="I2155" s="4" t="s">
        <v>16</v>
      </c>
      <c r="J2155" s="4" t="s">
        <v>16</v>
      </c>
      <c r="K2155" s="4" t="s">
        <v>9</v>
      </c>
      <c r="L2155" s="4" t="s">
        <v>16</v>
      </c>
      <c r="M2155" s="4" t="s">
        <v>16</v>
      </c>
      <c r="N2155" s="4" t="s">
        <v>16</v>
      </c>
      <c r="O2155" s="4" t="s">
        <v>16</v>
      </c>
      <c r="P2155" s="4" t="s">
        <v>16</v>
      </c>
      <c r="Q2155" s="4" t="s">
        <v>9</v>
      </c>
      <c r="R2155" s="4" t="s">
        <v>16</v>
      </c>
      <c r="S2155" s="4" t="s">
        <v>16</v>
      </c>
      <c r="T2155" s="4" t="s">
        <v>16</v>
      </c>
      <c r="U2155" s="4" t="s">
        <v>25</v>
      </c>
    </row>
    <row r="2156" spans="1:21">
      <c r="A2156" t="n">
        <v>18877</v>
      </c>
      <c r="B2156" s="10" t="n">
        <v>5</v>
      </c>
      <c r="C2156" s="7" t="n">
        <v>35</v>
      </c>
      <c r="D2156" s="7" t="n">
        <v>45</v>
      </c>
      <c r="E2156" s="7" t="n">
        <v>0</v>
      </c>
      <c r="F2156" s="7" t="n">
        <v>118</v>
      </c>
      <c r="G2156" s="7" t="n">
        <v>3</v>
      </c>
      <c r="H2156" s="7" t="n">
        <v>35</v>
      </c>
      <c r="I2156" s="7" t="n">
        <v>46</v>
      </c>
      <c r="J2156" s="7" t="n">
        <v>0</v>
      </c>
      <c r="K2156" s="7" t="n">
        <v>118</v>
      </c>
      <c r="L2156" s="7" t="n">
        <v>3</v>
      </c>
      <c r="M2156" s="7" t="n">
        <v>9</v>
      </c>
      <c r="N2156" s="7" t="n">
        <v>31</v>
      </c>
      <c r="O2156" s="7" t="n">
        <v>0</v>
      </c>
      <c r="P2156" s="7" t="n">
        <v>0</v>
      </c>
      <c r="Q2156" s="7" t="n">
        <v>0</v>
      </c>
      <c r="R2156" s="7" t="n">
        <v>5</v>
      </c>
      <c r="S2156" s="7" t="n">
        <v>9</v>
      </c>
      <c r="T2156" s="7" t="n">
        <v>1</v>
      </c>
      <c r="U2156" s="11" t="n">
        <f t="normal" ca="1">A2168</f>
        <v>0</v>
      </c>
    </row>
    <row r="2157" spans="1:21">
      <c r="A2157" t="s">
        <v>4</v>
      </c>
      <c r="B2157" s="4" t="s">
        <v>5</v>
      </c>
      <c r="C2157" s="4" t="s">
        <v>16</v>
      </c>
      <c r="D2157" s="4" t="s">
        <v>16</v>
      </c>
      <c r="E2157" s="4" t="s">
        <v>16</v>
      </c>
      <c r="F2157" s="4" t="s">
        <v>9</v>
      </c>
      <c r="G2157" s="4" t="s">
        <v>16</v>
      </c>
      <c r="H2157" s="4" t="s">
        <v>16</v>
      </c>
      <c r="I2157" s="4" t="s">
        <v>25</v>
      </c>
    </row>
    <row r="2158" spans="1:21">
      <c r="A2158" t="n">
        <v>18909</v>
      </c>
      <c r="B2158" s="10" t="n">
        <v>5</v>
      </c>
      <c r="C2158" s="7" t="n">
        <v>35</v>
      </c>
      <c r="D2158" s="7" t="n">
        <v>45</v>
      </c>
      <c r="E2158" s="7" t="n">
        <v>0</v>
      </c>
      <c r="F2158" s="7" t="n">
        <v>65535</v>
      </c>
      <c r="G2158" s="7" t="n">
        <v>2</v>
      </c>
      <c r="H2158" s="7" t="n">
        <v>1</v>
      </c>
      <c r="I2158" s="11" t="n">
        <f t="normal" ca="1">A2164</f>
        <v>0</v>
      </c>
    </row>
    <row r="2159" spans="1:21">
      <c r="A2159" t="s">
        <v>4</v>
      </c>
      <c r="B2159" s="4" t="s">
        <v>5</v>
      </c>
      <c r="C2159" s="4" t="s">
        <v>16</v>
      </c>
      <c r="D2159" s="4" t="s">
        <v>16</v>
      </c>
      <c r="E2159" s="4" t="s">
        <v>9</v>
      </c>
      <c r="F2159" s="4" t="s">
        <v>16</v>
      </c>
      <c r="G2159" s="4" t="s">
        <v>16</v>
      </c>
    </row>
    <row r="2160" spans="1:21">
      <c r="A2160" t="n">
        <v>18923</v>
      </c>
      <c r="B2160" s="39" t="n">
        <v>18</v>
      </c>
      <c r="C2160" s="7" t="n">
        <v>45</v>
      </c>
      <c r="D2160" s="7" t="n">
        <v>0</v>
      </c>
      <c r="E2160" s="7" t="n">
        <v>118</v>
      </c>
      <c r="F2160" s="7" t="n">
        <v>19</v>
      </c>
      <c r="G2160" s="7" t="n">
        <v>1</v>
      </c>
    </row>
    <row r="2161" spans="1:21">
      <c r="A2161" t="s">
        <v>4</v>
      </c>
      <c r="B2161" s="4" t="s">
        <v>5</v>
      </c>
      <c r="C2161" s="4" t="s">
        <v>25</v>
      </c>
    </row>
    <row r="2162" spans="1:21">
      <c r="A2162" t="n">
        <v>18932</v>
      </c>
      <c r="B2162" s="13" t="n">
        <v>3</v>
      </c>
      <c r="C2162" s="11" t="n">
        <f t="normal" ca="1">A2166</f>
        <v>0</v>
      </c>
    </row>
    <row r="2163" spans="1:21">
      <c r="A2163" t="s">
        <v>4</v>
      </c>
      <c r="B2163" s="4" t="s">
        <v>5</v>
      </c>
      <c r="C2163" s="4" t="s">
        <v>16</v>
      </c>
      <c r="D2163" s="4" t="s">
        <v>16</v>
      </c>
      <c r="E2163" s="4" t="s">
        <v>9</v>
      </c>
      <c r="F2163" s="4" t="s">
        <v>16</v>
      </c>
      <c r="G2163" s="4" t="s">
        <v>16</v>
      </c>
    </row>
    <row r="2164" spans="1:21">
      <c r="A2164" t="n">
        <v>18937</v>
      </c>
      <c r="B2164" s="39" t="n">
        <v>18</v>
      </c>
      <c r="C2164" s="7" t="n">
        <v>46</v>
      </c>
      <c r="D2164" s="7" t="n">
        <v>0</v>
      </c>
      <c r="E2164" s="7" t="n">
        <v>118</v>
      </c>
      <c r="F2164" s="7" t="n">
        <v>19</v>
      </c>
      <c r="G2164" s="7" t="n">
        <v>1</v>
      </c>
    </row>
    <row r="2165" spans="1:21">
      <c r="A2165" t="s">
        <v>4</v>
      </c>
      <c r="B2165" s="4" t="s">
        <v>5</v>
      </c>
      <c r="C2165" s="4" t="s">
        <v>16</v>
      </c>
      <c r="D2165" s="4" t="s">
        <v>16</v>
      </c>
      <c r="E2165" s="4" t="s">
        <v>9</v>
      </c>
      <c r="F2165" s="4" t="s">
        <v>16</v>
      </c>
      <c r="G2165" s="4" t="s">
        <v>16</v>
      </c>
    </row>
    <row r="2166" spans="1:21">
      <c r="A2166" t="n">
        <v>18946</v>
      </c>
      <c r="B2166" s="63" t="n">
        <v>10</v>
      </c>
      <c r="C2166" s="7" t="n">
        <v>0</v>
      </c>
      <c r="D2166" s="7" t="n">
        <v>0</v>
      </c>
      <c r="E2166" s="7" t="n">
        <v>1</v>
      </c>
      <c r="F2166" s="7" t="n">
        <v>24</v>
      </c>
      <c r="G2166" s="7" t="n">
        <v>1</v>
      </c>
    </row>
    <row r="2167" spans="1:21">
      <c r="A2167" t="s">
        <v>4</v>
      </c>
      <c r="B2167" s="4" t="s">
        <v>5</v>
      </c>
      <c r="C2167" s="4" t="s">
        <v>16</v>
      </c>
      <c r="D2167" s="4" t="s">
        <v>16</v>
      </c>
      <c r="E2167" s="4" t="s">
        <v>16</v>
      </c>
      <c r="F2167" s="4" t="s">
        <v>9</v>
      </c>
      <c r="G2167" s="4" t="s">
        <v>16</v>
      </c>
      <c r="H2167" s="4" t="s">
        <v>16</v>
      </c>
      <c r="I2167" s="4" t="s">
        <v>16</v>
      </c>
      <c r="J2167" s="4" t="s">
        <v>16</v>
      </c>
      <c r="K2167" s="4" t="s">
        <v>9</v>
      </c>
      <c r="L2167" s="4" t="s">
        <v>16</v>
      </c>
      <c r="M2167" s="4" t="s">
        <v>16</v>
      </c>
      <c r="N2167" s="4" t="s">
        <v>16</v>
      </c>
      <c r="O2167" s="4" t="s">
        <v>25</v>
      </c>
    </row>
    <row r="2168" spans="1:21">
      <c r="A2168" t="n">
        <v>18955</v>
      </c>
      <c r="B2168" s="10" t="n">
        <v>5</v>
      </c>
      <c r="C2168" s="7" t="n">
        <v>35</v>
      </c>
      <c r="D2168" s="7" t="n">
        <v>45</v>
      </c>
      <c r="E2168" s="7" t="n">
        <v>0</v>
      </c>
      <c r="F2168" s="7" t="n">
        <v>116</v>
      </c>
      <c r="G2168" s="7" t="n">
        <v>3</v>
      </c>
      <c r="H2168" s="7" t="n">
        <v>35</v>
      </c>
      <c r="I2168" s="7" t="n">
        <v>46</v>
      </c>
      <c r="J2168" s="7" t="n">
        <v>0</v>
      </c>
      <c r="K2168" s="7" t="n">
        <v>116</v>
      </c>
      <c r="L2168" s="7" t="n">
        <v>3</v>
      </c>
      <c r="M2168" s="7" t="n">
        <v>9</v>
      </c>
      <c r="N2168" s="7" t="n">
        <v>1</v>
      </c>
      <c r="O2168" s="11" t="n">
        <f t="normal" ca="1">A2178</f>
        <v>0</v>
      </c>
    </row>
    <row r="2169" spans="1:21">
      <c r="A2169" t="s">
        <v>4</v>
      </c>
      <c r="B2169" s="4" t="s">
        <v>5</v>
      </c>
      <c r="C2169" s="4" t="s">
        <v>16</v>
      </c>
      <c r="D2169" s="4" t="s">
        <v>16</v>
      </c>
      <c r="E2169" s="4" t="s">
        <v>16</v>
      </c>
      <c r="F2169" s="4" t="s">
        <v>9</v>
      </c>
      <c r="G2169" s="4" t="s">
        <v>16</v>
      </c>
      <c r="H2169" s="4" t="s">
        <v>16</v>
      </c>
      <c r="I2169" s="4" t="s">
        <v>25</v>
      </c>
    </row>
    <row r="2170" spans="1:21">
      <c r="A2170" t="n">
        <v>18978</v>
      </c>
      <c r="B2170" s="10" t="n">
        <v>5</v>
      </c>
      <c r="C2170" s="7" t="n">
        <v>35</v>
      </c>
      <c r="D2170" s="7" t="n">
        <v>47</v>
      </c>
      <c r="E2170" s="7" t="n">
        <v>0</v>
      </c>
      <c r="F2170" s="7" t="n">
        <v>65535</v>
      </c>
      <c r="G2170" s="7" t="n">
        <v>2</v>
      </c>
      <c r="H2170" s="7" t="n">
        <v>1</v>
      </c>
      <c r="I2170" s="11" t="n">
        <f t="normal" ca="1">A2176</f>
        <v>0</v>
      </c>
    </row>
    <row r="2171" spans="1:21">
      <c r="A2171" t="s">
        <v>4</v>
      </c>
      <c r="B2171" s="4" t="s">
        <v>5</v>
      </c>
      <c r="C2171" s="4" t="s">
        <v>16</v>
      </c>
      <c r="D2171" s="4" t="s">
        <v>16</v>
      </c>
      <c r="E2171" s="4" t="s">
        <v>9</v>
      </c>
      <c r="F2171" s="4" t="s">
        <v>16</v>
      </c>
      <c r="G2171" s="4" t="s">
        <v>16</v>
      </c>
    </row>
    <row r="2172" spans="1:21">
      <c r="A2172" t="n">
        <v>18992</v>
      </c>
      <c r="B2172" s="39" t="n">
        <v>18</v>
      </c>
      <c r="C2172" s="7" t="n">
        <v>47</v>
      </c>
      <c r="D2172" s="7" t="n">
        <v>0</v>
      </c>
      <c r="E2172" s="7" t="n">
        <v>116</v>
      </c>
      <c r="F2172" s="7" t="n">
        <v>19</v>
      </c>
      <c r="G2172" s="7" t="n">
        <v>1</v>
      </c>
    </row>
    <row r="2173" spans="1:21">
      <c r="A2173" t="s">
        <v>4</v>
      </c>
      <c r="B2173" s="4" t="s">
        <v>5</v>
      </c>
      <c r="C2173" s="4" t="s">
        <v>25</v>
      </c>
    </row>
    <row r="2174" spans="1:21">
      <c r="A2174" t="n">
        <v>19001</v>
      </c>
      <c r="B2174" s="13" t="n">
        <v>3</v>
      </c>
      <c r="C2174" s="11" t="n">
        <f t="normal" ca="1">A2178</f>
        <v>0</v>
      </c>
    </row>
    <row r="2175" spans="1:21">
      <c r="A2175" t="s">
        <v>4</v>
      </c>
      <c r="B2175" s="4" t="s">
        <v>5</v>
      </c>
      <c r="C2175" s="4" t="s">
        <v>16</v>
      </c>
      <c r="D2175" s="4" t="s">
        <v>16</v>
      </c>
      <c r="E2175" s="4" t="s">
        <v>9</v>
      </c>
      <c r="F2175" s="4" t="s">
        <v>16</v>
      </c>
      <c r="G2175" s="4" t="s">
        <v>16</v>
      </c>
    </row>
    <row r="2176" spans="1:21">
      <c r="A2176" t="n">
        <v>19006</v>
      </c>
      <c r="B2176" s="39" t="n">
        <v>18</v>
      </c>
      <c r="C2176" s="7" t="n">
        <v>48</v>
      </c>
      <c r="D2176" s="7" t="n">
        <v>0</v>
      </c>
      <c r="E2176" s="7" t="n">
        <v>116</v>
      </c>
      <c r="F2176" s="7" t="n">
        <v>19</v>
      </c>
      <c r="G2176" s="7" t="n">
        <v>1</v>
      </c>
    </row>
    <row r="2177" spans="1:15">
      <c r="A2177" t="s">
        <v>4</v>
      </c>
      <c r="B2177" s="4" t="s">
        <v>5</v>
      </c>
      <c r="C2177" s="4" t="s">
        <v>16</v>
      </c>
      <c r="D2177" s="4" t="s">
        <v>16</v>
      </c>
      <c r="E2177" s="4" t="s">
        <v>16</v>
      </c>
      <c r="F2177" s="4" t="s">
        <v>9</v>
      </c>
      <c r="G2177" s="4" t="s">
        <v>16</v>
      </c>
      <c r="H2177" s="4" t="s">
        <v>16</v>
      </c>
      <c r="I2177" s="4" t="s">
        <v>16</v>
      </c>
      <c r="J2177" s="4" t="s">
        <v>16</v>
      </c>
      <c r="K2177" s="4" t="s">
        <v>9</v>
      </c>
      <c r="L2177" s="4" t="s">
        <v>16</v>
      </c>
      <c r="M2177" s="4" t="s">
        <v>16</v>
      </c>
      <c r="N2177" s="4" t="s">
        <v>16</v>
      </c>
      <c r="O2177" s="4" t="s">
        <v>25</v>
      </c>
    </row>
    <row r="2178" spans="1:15">
      <c r="A2178" t="n">
        <v>19015</v>
      </c>
      <c r="B2178" s="10" t="n">
        <v>5</v>
      </c>
      <c r="C2178" s="7" t="n">
        <v>35</v>
      </c>
      <c r="D2178" s="7" t="n">
        <v>45</v>
      </c>
      <c r="E2178" s="7" t="n">
        <v>0</v>
      </c>
      <c r="F2178" s="7" t="n">
        <v>120</v>
      </c>
      <c r="G2178" s="7" t="n">
        <v>3</v>
      </c>
      <c r="H2178" s="7" t="n">
        <v>35</v>
      </c>
      <c r="I2178" s="7" t="n">
        <v>46</v>
      </c>
      <c r="J2178" s="7" t="n">
        <v>0</v>
      </c>
      <c r="K2178" s="7" t="n">
        <v>120</v>
      </c>
      <c r="L2178" s="7" t="n">
        <v>3</v>
      </c>
      <c r="M2178" s="7" t="n">
        <v>9</v>
      </c>
      <c r="N2178" s="7" t="n">
        <v>1</v>
      </c>
      <c r="O2178" s="11" t="n">
        <f t="normal" ca="1">A2188</f>
        <v>0</v>
      </c>
    </row>
    <row r="2179" spans="1:15">
      <c r="A2179" t="s">
        <v>4</v>
      </c>
      <c r="B2179" s="4" t="s">
        <v>5</v>
      </c>
      <c r="C2179" s="4" t="s">
        <v>16</v>
      </c>
      <c r="D2179" s="4" t="s">
        <v>16</v>
      </c>
      <c r="E2179" s="4" t="s">
        <v>16</v>
      </c>
      <c r="F2179" s="4" t="s">
        <v>9</v>
      </c>
      <c r="G2179" s="4" t="s">
        <v>16</v>
      </c>
      <c r="H2179" s="4" t="s">
        <v>16</v>
      </c>
      <c r="I2179" s="4" t="s">
        <v>25</v>
      </c>
    </row>
    <row r="2180" spans="1:15">
      <c r="A2180" t="n">
        <v>19038</v>
      </c>
      <c r="B2180" s="10" t="n">
        <v>5</v>
      </c>
      <c r="C2180" s="7" t="n">
        <v>35</v>
      </c>
      <c r="D2180" s="7" t="n">
        <v>47</v>
      </c>
      <c r="E2180" s="7" t="n">
        <v>0</v>
      </c>
      <c r="F2180" s="7" t="n">
        <v>65535</v>
      </c>
      <c r="G2180" s="7" t="n">
        <v>2</v>
      </c>
      <c r="H2180" s="7" t="n">
        <v>1</v>
      </c>
      <c r="I2180" s="11" t="n">
        <f t="normal" ca="1">A2186</f>
        <v>0</v>
      </c>
    </row>
    <row r="2181" spans="1:15">
      <c r="A2181" t="s">
        <v>4</v>
      </c>
      <c r="B2181" s="4" t="s">
        <v>5</v>
      </c>
      <c r="C2181" s="4" t="s">
        <v>16</v>
      </c>
      <c r="D2181" s="4" t="s">
        <v>16</v>
      </c>
      <c r="E2181" s="4" t="s">
        <v>9</v>
      </c>
      <c r="F2181" s="4" t="s">
        <v>16</v>
      </c>
      <c r="G2181" s="4" t="s">
        <v>16</v>
      </c>
    </row>
    <row r="2182" spans="1:15">
      <c r="A2182" t="n">
        <v>19052</v>
      </c>
      <c r="B2182" s="39" t="n">
        <v>18</v>
      </c>
      <c r="C2182" s="7" t="n">
        <v>47</v>
      </c>
      <c r="D2182" s="7" t="n">
        <v>0</v>
      </c>
      <c r="E2182" s="7" t="n">
        <v>120</v>
      </c>
      <c r="F2182" s="7" t="n">
        <v>19</v>
      </c>
      <c r="G2182" s="7" t="n">
        <v>1</v>
      </c>
    </row>
    <row r="2183" spans="1:15">
      <c r="A2183" t="s">
        <v>4</v>
      </c>
      <c r="B2183" s="4" t="s">
        <v>5</v>
      </c>
      <c r="C2183" s="4" t="s">
        <v>25</v>
      </c>
    </row>
    <row r="2184" spans="1:15">
      <c r="A2184" t="n">
        <v>19061</v>
      </c>
      <c r="B2184" s="13" t="n">
        <v>3</v>
      </c>
      <c r="C2184" s="11" t="n">
        <f t="normal" ca="1">A2188</f>
        <v>0</v>
      </c>
    </row>
    <row r="2185" spans="1:15">
      <c r="A2185" t="s">
        <v>4</v>
      </c>
      <c r="B2185" s="4" t="s">
        <v>5</v>
      </c>
      <c r="C2185" s="4" t="s">
        <v>16</v>
      </c>
      <c r="D2185" s="4" t="s">
        <v>16</v>
      </c>
      <c r="E2185" s="4" t="s">
        <v>9</v>
      </c>
      <c r="F2185" s="4" t="s">
        <v>16</v>
      </c>
      <c r="G2185" s="4" t="s">
        <v>16</v>
      </c>
    </row>
    <row r="2186" spans="1:15">
      <c r="A2186" t="n">
        <v>19066</v>
      </c>
      <c r="B2186" s="39" t="n">
        <v>18</v>
      </c>
      <c r="C2186" s="7" t="n">
        <v>48</v>
      </c>
      <c r="D2186" s="7" t="n">
        <v>0</v>
      </c>
      <c r="E2186" s="7" t="n">
        <v>120</v>
      </c>
      <c r="F2186" s="7" t="n">
        <v>19</v>
      </c>
      <c r="G2186" s="7" t="n">
        <v>1</v>
      </c>
    </row>
    <row r="2187" spans="1:15">
      <c r="A2187" t="s">
        <v>4</v>
      </c>
      <c r="B2187" s="4" t="s">
        <v>5</v>
      </c>
      <c r="C2187" s="4" t="s">
        <v>16</v>
      </c>
      <c r="D2187" s="4" t="s">
        <v>16</v>
      </c>
      <c r="E2187" s="4" t="s">
        <v>16</v>
      </c>
      <c r="F2187" s="4" t="s">
        <v>9</v>
      </c>
      <c r="G2187" s="4" t="s">
        <v>16</v>
      </c>
      <c r="H2187" s="4" t="s">
        <v>16</v>
      </c>
      <c r="I2187" s="4" t="s">
        <v>16</v>
      </c>
      <c r="J2187" s="4" t="s">
        <v>16</v>
      </c>
      <c r="K2187" s="4" t="s">
        <v>9</v>
      </c>
      <c r="L2187" s="4" t="s">
        <v>16</v>
      </c>
      <c r="M2187" s="4" t="s">
        <v>16</v>
      </c>
      <c r="N2187" s="4" t="s">
        <v>16</v>
      </c>
      <c r="O2187" s="4" t="s">
        <v>25</v>
      </c>
    </row>
    <row r="2188" spans="1:15">
      <c r="A2188" t="n">
        <v>19075</v>
      </c>
      <c r="B2188" s="10" t="n">
        <v>5</v>
      </c>
      <c r="C2188" s="7" t="n">
        <v>35</v>
      </c>
      <c r="D2188" s="7" t="n">
        <v>45</v>
      </c>
      <c r="E2188" s="7" t="n">
        <v>0</v>
      </c>
      <c r="F2188" s="7" t="n">
        <v>101</v>
      </c>
      <c r="G2188" s="7" t="n">
        <v>3</v>
      </c>
      <c r="H2188" s="7" t="n">
        <v>35</v>
      </c>
      <c r="I2188" s="7" t="n">
        <v>46</v>
      </c>
      <c r="J2188" s="7" t="n">
        <v>0</v>
      </c>
      <c r="K2188" s="7" t="n">
        <v>101</v>
      </c>
      <c r="L2188" s="7" t="n">
        <v>3</v>
      </c>
      <c r="M2188" s="7" t="n">
        <v>9</v>
      </c>
      <c r="N2188" s="7" t="n">
        <v>1</v>
      </c>
      <c r="O2188" s="11" t="n">
        <f t="normal" ca="1">A2198</f>
        <v>0</v>
      </c>
    </row>
    <row r="2189" spans="1:15">
      <c r="A2189" t="s">
        <v>4</v>
      </c>
      <c r="B2189" s="4" t="s">
        <v>5</v>
      </c>
      <c r="C2189" s="4" t="s">
        <v>16</v>
      </c>
      <c r="D2189" s="4" t="s">
        <v>16</v>
      </c>
      <c r="E2189" s="4" t="s">
        <v>16</v>
      </c>
      <c r="F2189" s="4" t="s">
        <v>9</v>
      </c>
      <c r="G2189" s="4" t="s">
        <v>16</v>
      </c>
      <c r="H2189" s="4" t="s">
        <v>16</v>
      </c>
      <c r="I2189" s="4" t="s">
        <v>25</v>
      </c>
    </row>
    <row r="2190" spans="1:15">
      <c r="A2190" t="n">
        <v>19098</v>
      </c>
      <c r="B2190" s="10" t="n">
        <v>5</v>
      </c>
      <c r="C2190" s="7" t="n">
        <v>35</v>
      </c>
      <c r="D2190" s="7" t="n">
        <v>47</v>
      </c>
      <c r="E2190" s="7" t="n">
        <v>0</v>
      </c>
      <c r="F2190" s="7" t="n">
        <v>65535</v>
      </c>
      <c r="G2190" s="7" t="n">
        <v>2</v>
      </c>
      <c r="H2190" s="7" t="n">
        <v>1</v>
      </c>
      <c r="I2190" s="11" t="n">
        <f t="normal" ca="1">A2196</f>
        <v>0</v>
      </c>
    </row>
    <row r="2191" spans="1:15">
      <c r="A2191" t="s">
        <v>4</v>
      </c>
      <c r="B2191" s="4" t="s">
        <v>5</v>
      </c>
      <c r="C2191" s="4" t="s">
        <v>16</v>
      </c>
      <c r="D2191" s="4" t="s">
        <v>16</v>
      </c>
      <c r="E2191" s="4" t="s">
        <v>9</v>
      </c>
      <c r="F2191" s="4" t="s">
        <v>16</v>
      </c>
      <c r="G2191" s="4" t="s">
        <v>16</v>
      </c>
    </row>
    <row r="2192" spans="1:15">
      <c r="A2192" t="n">
        <v>19112</v>
      </c>
      <c r="B2192" s="39" t="n">
        <v>18</v>
      </c>
      <c r="C2192" s="7" t="n">
        <v>47</v>
      </c>
      <c r="D2192" s="7" t="n">
        <v>0</v>
      </c>
      <c r="E2192" s="7" t="n">
        <v>101</v>
      </c>
      <c r="F2192" s="7" t="n">
        <v>19</v>
      </c>
      <c r="G2192" s="7" t="n">
        <v>1</v>
      </c>
    </row>
    <row r="2193" spans="1:15">
      <c r="A2193" t="s">
        <v>4</v>
      </c>
      <c r="B2193" s="4" t="s">
        <v>5</v>
      </c>
      <c r="C2193" s="4" t="s">
        <v>25</v>
      </c>
    </row>
    <row r="2194" spans="1:15">
      <c r="A2194" t="n">
        <v>19121</v>
      </c>
      <c r="B2194" s="13" t="n">
        <v>3</v>
      </c>
      <c r="C2194" s="11" t="n">
        <f t="normal" ca="1">A2198</f>
        <v>0</v>
      </c>
    </row>
    <row r="2195" spans="1:15">
      <c r="A2195" t="s">
        <v>4</v>
      </c>
      <c r="B2195" s="4" t="s">
        <v>5</v>
      </c>
      <c r="C2195" s="4" t="s">
        <v>16</v>
      </c>
      <c r="D2195" s="4" t="s">
        <v>16</v>
      </c>
      <c r="E2195" s="4" t="s">
        <v>9</v>
      </c>
      <c r="F2195" s="4" t="s">
        <v>16</v>
      </c>
      <c r="G2195" s="4" t="s">
        <v>16</v>
      </c>
    </row>
    <row r="2196" spans="1:15">
      <c r="A2196" t="n">
        <v>19126</v>
      </c>
      <c r="B2196" s="39" t="n">
        <v>18</v>
      </c>
      <c r="C2196" s="7" t="n">
        <v>48</v>
      </c>
      <c r="D2196" s="7" t="n">
        <v>0</v>
      </c>
      <c r="E2196" s="7" t="n">
        <v>101</v>
      </c>
      <c r="F2196" s="7" t="n">
        <v>19</v>
      </c>
      <c r="G2196" s="7" t="n">
        <v>1</v>
      </c>
    </row>
    <row r="2197" spans="1:15">
      <c r="A2197" t="s">
        <v>4</v>
      </c>
      <c r="B2197" s="4" t="s">
        <v>5</v>
      </c>
      <c r="C2197" s="4" t="s">
        <v>16</v>
      </c>
      <c r="D2197" s="4" t="s">
        <v>16</v>
      </c>
      <c r="E2197" s="4" t="s">
        <v>16</v>
      </c>
      <c r="F2197" s="4" t="s">
        <v>9</v>
      </c>
      <c r="G2197" s="4" t="s">
        <v>16</v>
      </c>
      <c r="H2197" s="4" t="s">
        <v>16</v>
      </c>
      <c r="I2197" s="4" t="s">
        <v>16</v>
      </c>
      <c r="J2197" s="4" t="s">
        <v>16</v>
      </c>
      <c r="K2197" s="4" t="s">
        <v>9</v>
      </c>
      <c r="L2197" s="4" t="s">
        <v>16</v>
      </c>
      <c r="M2197" s="4" t="s">
        <v>16</v>
      </c>
      <c r="N2197" s="4" t="s">
        <v>16</v>
      </c>
      <c r="O2197" s="4" t="s">
        <v>25</v>
      </c>
    </row>
    <row r="2198" spans="1:15">
      <c r="A2198" t="n">
        <v>19135</v>
      </c>
      <c r="B2198" s="10" t="n">
        <v>5</v>
      </c>
      <c r="C2198" s="7" t="n">
        <v>35</v>
      </c>
      <c r="D2198" s="7" t="n">
        <v>45</v>
      </c>
      <c r="E2198" s="7" t="n">
        <v>0</v>
      </c>
      <c r="F2198" s="7" t="n">
        <v>118</v>
      </c>
      <c r="G2198" s="7" t="n">
        <v>3</v>
      </c>
      <c r="H2198" s="7" t="n">
        <v>35</v>
      </c>
      <c r="I2198" s="7" t="n">
        <v>46</v>
      </c>
      <c r="J2198" s="7" t="n">
        <v>0</v>
      </c>
      <c r="K2198" s="7" t="n">
        <v>118</v>
      </c>
      <c r="L2198" s="7" t="n">
        <v>3</v>
      </c>
      <c r="M2198" s="7" t="n">
        <v>9</v>
      </c>
      <c r="N2198" s="7" t="n">
        <v>1</v>
      </c>
      <c r="O2198" s="11" t="n">
        <f t="normal" ca="1">A2208</f>
        <v>0</v>
      </c>
    </row>
    <row r="2199" spans="1:15">
      <c r="A2199" t="s">
        <v>4</v>
      </c>
      <c r="B2199" s="4" t="s">
        <v>5</v>
      </c>
      <c r="C2199" s="4" t="s">
        <v>16</v>
      </c>
      <c r="D2199" s="4" t="s">
        <v>16</v>
      </c>
      <c r="E2199" s="4" t="s">
        <v>16</v>
      </c>
      <c r="F2199" s="4" t="s">
        <v>9</v>
      </c>
      <c r="G2199" s="4" t="s">
        <v>16</v>
      </c>
      <c r="H2199" s="4" t="s">
        <v>16</v>
      </c>
      <c r="I2199" s="4" t="s">
        <v>25</v>
      </c>
    </row>
    <row r="2200" spans="1:15">
      <c r="A2200" t="n">
        <v>19158</v>
      </c>
      <c r="B2200" s="10" t="n">
        <v>5</v>
      </c>
      <c r="C2200" s="7" t="n">
        <v>35</v>
      </c>
      <c r="D2200" s="7" t="n">
        <v>47</v>
      </c>
      <c r="E2200" s="7" t="n">
        <v>0</v>
      </c>
      <c r="F2200" s="7" t="n">
        <v>65535</v>
      </c>
      <c r="G2200" s="7" t="n">
        <v>2</v>
      </c>
      <c r="H2200" s="7" t="n">
        <v>1</v>
      </c>
      <c r="I2200" s="11" t="n">
        <f t="normal" ca="1">A2206</f>
        <v>0</v>
      </c>
    </row>
    <row r="2201" spans="1:15">
      <c r="A2201" t="s">
        <v>4</v>
      </c>
      <c r="B2201" s="4" t="s">
        <v>5</v>
      </c>
      <c r="C2201" s="4" t="s">
        <v>16</v>
      </c>
      <c r="D2201" s="4" t="s">
        <v>16</v>
      </c>
      <c r="E2201" s="4" t="s">
        <v>9</v>
      </c>
      <c r="F2201" s="4" t="s">
        <v>16</v>
      </c>
      <c r="G2201" s="4" t="s">
        <v>16</v>
      </c>
    </row>
    <row r="2202" spans="1:15">
      <c r="A2202" t="n">
        <v>19172</v>
      </c>
      <c r="B2202" s="39" t="n">
        <v>18</v>
      </c>
      <c r="C2202" s="7" t="n">
        <v>47</v>
      </c>
      <c r="D2202" s="7" t="n">
        <v>0</v>
      </c>
      <c r="E2202" s="7" t="n">
        <v>118</v>
      </c>
      <c r="F2202" s="7" t="n">
        <v>19</v>
      </c>
      <c r="G2202" s="7" t="n">
        <v>1</v>
      </c>
    </row>
    <row r="2203" spans="1:15">
      <c r="A2203" t="s">
        <v>4</v>
      </c>
      <c r="B2203" s="4" t="s">
        <v>5</v>
      </c>
      <c r="C2203" s="4" t="s">
        <v>25</v>
      </c>
    </row>
    <row r="2204" spans="1:15">
      <c r="A2204" t="n">
        <v>19181</v>
      </c>
      <c r="B2204" s="13" t="n">
        <v>3</v>
      </c>
      <c r="C2204" s="11" t="n">
        <f t="normal" ca="1">A2208</f>
        <v>0</v>
      </c>
    </row>
    <row r="2205" spans="1:15">
      <c r="A2205" t="s">
        <v>4</v>
      </c>
      <c r="B2205" s="4" t="s">
        <v>5</v>
      </c>
      <c r="C2205" s="4" t="s">
        <v>16</v>
      </c>
      <c r="D2205" s="4" t="s">
        <v>16</v>
      </c>
      <c r="E2205" s="4" t="s">
        <v>9</v>
      </c>
      <c r="F2205" s="4" t="s">
        <v>16</v>
      </c>
      <c r="G2205" s="4" t="s">
        <v>16</v>
      </c>
    </row>
    <row r="2206" spans="1:15">
      <c r="A2206" t="n">
        <v>19186</v>
      </c>
      <c r="B2206" s="39" t="n">
        <v>18</v>
      </c>
      <c r="C2206" s="7" t="n">
        <v>48</v>
      </c>
      <c r="D2206" s="7" t="n">
        <v>0</v>
      </c>
      <c r="E2206" s="7" t="n">
        <v>118</v>
      </c>
      <c r="F2206" s="7" t="n">
        <v>19</v>
      </c>
      <c r="G2206" s="7" t="n">
        <v>1</v>
      </c>
    </row>
    <row r="2207" spans="1:15">
      <c r="A2207" t="s">
        <v>4</v>
      </c>
      <c r="B2207" s="4" t="s">
        <v>5</v>
      </c>
      <c r="C2207" s="4" t="s">
        <v>16</v>
      </c>
      <c r="D2207" s="4" t="s">
        <v>16</v>
      </c>
      <c r="E2207" s="4" t="s">
        <v>16</v>
      </c>
      <c r="F2207" s="4" t="s">
        <v>9</v>
      </c>
      <c r="G2207" s="4" t="s">
        <v>16</v>
      </c>
      <c r="H2207" s="4" t="s">
        <v>16</v>
      </c>
      <c r="I2207" s="4" t="s">
        <v>16</v>
      </c>
      <c r="J2207" s="4" t="s">
        <v>16</v>
      </c>
      <c r="K2207" s="4" t="s">
        <v>9</v>
      </c>
      <c r="L2207" s="4" t="s">
        <v>16</v>
      </c>
      <c r="M2207" s="4" t="s">
        <v>16</v>
      </c>
      <c r="N2207" s="4" t="s">
        <v>16</v>
      </c>
      <c r="O2207" s="4" t="s">
        <v>25</v>
      </c>
    </row>
    <row r="2208" spans="1:15">
      <c r="A2208" t="n">
        <v>19195</v>
      </c>
      <c r="B2208" s="10" t="n">
        <v>5</v>
      </c>
      <c r="C2208" s="7" t="n">
        <v>35</v>
      </c>
      <c r="D2208" s="7" t="n">
        <v>45</v>
      </c>
      <c r="E2208" s="7" t="n">
        <v>0</v>
      </c>
      <c r="F2208" s="7" t="n">
        <v>116</v>
      </c>
      <c r="G2208" s="7" t="n">
        <v>2</v>
      </c>
      <c r="H2208" s="7" t="n">
        <v>35</v>
      </c>
      <c r="I2208" s="7" t="n">
        <v>46</v>
      </c>
      <c r="J2208" s="7" t="n">
        <v>0</v>
      </c>
      <c r="K2208" s="7" t="n">
        <v>116</v>
      </c>
      <c r="L2208" s="7" t="n">
        <v>2</v>
      </c>
      <c r="M2208" s="7" t="n">
        <v>11</v>
      </c>
      <c r="N2208" s="7" t="n">
        <v>1</v>
      </c>
      <c r="O2208" s="11" t="n">
        <f t="normal" ca="1">A2212</f>
        <v>0</v>
      </c>
    </row>
    <row r="2209" spans="1:15">
      <c r="A2209" t="s">
        <v>4</v>
      </c>
      <c r="B2209" s="4" t="s">
        <v>5</v>
      </c>
      <c r="C2209" s="4" t="s">
        <v>10</v>
      </c>
    </row>
    <row r="2210" spans="1:15">
      <c r="A2210" t="n">
        <v>19218</v>
      </c>
      <c r="B2210" s="12" t="n">
        <v>12</v>
      </c>
      <c r="C2210" s="7" t="n">
        <v>9648</v>
      </c>
    </row>
    <row r="2211" spans="1:15">
      <c r="A2211" t="s">
        <v>4</v>
      </c>
      <c r="B2211" s="4" t="s">
        <v>5</v>
      </c>
      <c r="C2211" s="4" t="s">
        <v>16</v>
      </c>
      <c r="D2211" s="4" t="s">
        <v>16</v>
      </c>
      <c r="E2211" s="4" t="s">
        <v>16</v>
      </c>
      <c r="F2211" s="4" t="s">
        <v>9</v>
      </c>
      <c r="G2211" s="4" t="s">
        <v>16</v>
      </c>
      <c r="H2211" s="4" t="s">
        <v>16</v>
      </c>
      <c r="I2211" s="4" t="s">
        <v>16</v>
      </c>
      <c r="J2211" s="4" t="s">
        <v>16</v>
      </c>
      <c r="K2211" s="4" t="s">
        <v>9</v>
      </c>
      <c r="L2211" s="4" t="s">
        <v>16</v>
      </c>
      <c r="M2211" s="4" t="s">
        <v>16</v>
      </c>
      <c r="N2211" s="4" t="s">
        <v>16</v>
      </c>
      <c r="O2211" s="4" t="s">
        <v>25</v>
      </c>
    </row>
    <row r="2212" spans="1:15">
      <c r="A2212" t="n">
        <v>19221</v>
      </c>
      <c r="B2212" s="10" t="n">
        <v>5</v>
      </c>
      <c r="C2212" s="7" t="n">
        <v>35</v>
      </c>
      <c r="D2212" s="7" t="n">
        <v>45</v>
      </c>
      <c r="E2212" s="7" t="n">
        <v>0</v>
      </c>
      <c r="F2212" s="7" t="n">
        <v>120</v>
      </c>
      <c r="G2212" s="7" t="n">
        <v>2</v>
      </c>
      <c r="H2212" s="7" t="n">
        <v>35</v>
      </c>
      <c r="I2212" s="7" t="n">
        <v>46</v>
      </c>
      <c r="J2212" s="7" t="n">
        <v>0</v>
      </c>
      <c r="K2212" s="7" t="n">
        <v>120</v>
      </c>
      <c r="L2212" s="7" t="n">
        <v>2</v>
      </c>
      <c r="M2212" s="7" t="n">
        <v>11</v>
      </c>
      <c r="N2212" s="7" t="n">
        <v>1</v>
      </c>
      <c r="O2212" s="11" t="n">
        <f t="normal" ca="1">A2216</f>
        <v>0</v>
      </c>
    </row>
    <row r="2213" spans="1:15">
      <c r="A2213" t="s">
        <v>4</v>
      </c>
      <c r="B2213" s="4" t="s">
        <v>5</v>
      </c>
      <c r="C2213" s="4" t="s">
        <v>10</v>
      </c>
    </row>
    <row r="2214" spans="1:15">
      <c r="A2214" t="n">
        <v>19244</v>
      </c>
      <c r="B2214" s="12" t="n">
        <v>12</v>
      </c>
      <c r="C2214" s="7" t="n">
        <v>9649</v>
      </c>
    </row>
    <row r="2215" spans="1:15">
      <c r="A2215" t="s">
        <v>4</v>
      </c>
      <c r="B2215" s="4" t="s">
        <v>5</v>
      </c>
      <c r="C2215" s="4" t="s">
        <v>16</v>
      </c>
      <c r="D2215" s="4" t="s">
        <v>16</v>
      </c>
      <c r="E2215" s="4" t="s">
        <v>16</v>
      </c>
      <c r="F2215" s="4" t="s">
        <v>9</v>
      </c>
      <c r="G2215" s="4" t="s">
        <v>16</v>
      </c>
      <c r="H2215" s="4" t="s">
        <v>16</v>
      </c>
      <c r="I2215" s="4" t="s">
        <v>16</v>
      </c>
      <c r="J2215" s="4" t="s">
        <v>16</v>
      </c>
      <c r="K2215" s="4" t="s">
        <v>9</v>
      </c>
      <c r="L2215" s="4" t="s">
        <v>16</v>
      </c>
      <c r="M2215" s="4" t="s">
        <v>16</v>
      </c>
      <c r="N2215" s="4" t="s">
        <v>16</v>
      </c>
      <c r="O2215" s="4" t="s">
        <v>25</v>
      </c>
    </row>
    <row r="2216" spans="1:15">
      <c r="A2216" t="n">
        <v>19247</v>
      </c>
      <c r="B2216" s="10" t="n">
        <v>5</v>
      </c>
      <c r="C2216" s="7" t="n">
        <v>35</v>
      </c>
      <c r="D2216" s="7" t="n">
        <v>45</v>
      </c>
      <c r="E2216" s="7" t="n">
        <v>0</v>
      </c>
      <c r="F2216" s="7" t="n">
        <v>101</v>
      </c>
      <c r="G2216" s="7" t="n">
        <v>2</v>
      </c>
      <c r="H2216" s="7" t="n">
        <v>35</v>
      </c>
      <c r="I2216" s="7" t="n">
        <v>46</v>
      </c>
      <c r="J2216" s="7" t="n">
        <v>0</v>
      </c>
      <c r="K2216" s="7" t="n">
        <v>101</v>
      </c>
      <c r="L2216" s="7" t="n">
        <v>2</v>
      </c>
      <c r="M2216" s="7" t="n">
        <v>11</v>
      </c>
      <c r="N2216" s="7" t="n">
        <v>1</v>
      </c>
      <c r="O2216" s="11" t="n">
        <f t="normal" ca="1">A2220</f>
        <v>0</v>
      </c>
    </row>
    <row r="2217" spans="1:15">
      <c r="A2217" t="s">
        <v>4</v>
      </c>
      <c r="B2217" s="4" t="s">
        <v>5</v>
      </c>
      <c r="C2217" s="4" t="s">
        <v>10</v>
      </c>
    </row>
    <row r="2218" spans="1:15">
      <c r="A2218" t="n">
        <v>19270</v>
      </c>
      <c r="B2218" s="12" t="n">
        <v>12</v>
      </c>
      <c r="C2218" s="7" t="n">
        <v>9650</v>
      </c>
    </row>
    <row r="2219" spans="1:15">
      <c r="A2219" t="s">
        <v>4</v>
      </c>
      <c r="B2219" s="4" t="s">
        <v>5</v>
      </c>
      <c r="C2219" s="4" t="s">
        <v>16</v>
      </c>
      <c r="D2219" s="4" t="s">
        <v>16</v>
      </c>
      <c r="E2219" s="4" t="s">
        <v>16</v>
      </c>
      <c r="F2219" s="4" t="s">
        <v>9</v>
      </c>
      <c r="G2219" s="4" t="s">
        <v>16</v>
      </c>
      <c r="H2219" s="4" t="s">
        <v>16</v>
      </c>
      <c r="I2219" s="4" t="s">
        <v>16</v>
      </c>
      <c r="J2219" s="4" t="s">
        <v>16</v>
      </c>
      <c r="K2219" s="4" t="s">
        <v>9</v>
      </c>
      <c r="L2219" s="4" t="s">
        <v>16</v>
      </c>
      <c r="M2219" s="4" t="s">
        <v>16</v>
      </c>
      <c r="N2219" s="4" t="s">
        <v>16</v>
      </c>
      <c r="O2219" s="4" t="s">
        <v>25</v>
      </c>
    </row>
    <row r="2220" spans="1:15">
      <c r="A2220" t="n">
        <v>19273</v>
      </c>
      <c r="B2220" s="10" t="n">
        <v>5</v>
      </c>
      <c r="C2220" s="7" t="n">
        <v>35</v>
      </c>
      <c r="D2220" s="7" t="n">
        <v>45</v>
      </c>
      <c r="E2220" s="7" t="n">
        <v>0</v>
      </c>
      <c r="F2220" s="7" t="n">
        <v>118</v>
      </c>
      <c r="G2220" s="7" t="n">
        <v>2</v>
      </c>
      <c r="H2220" s="7" t="n">
        <v>35</v>
      </c>
      <c r="I2220" s="7" t="n">
        <v>46</v>
      </c>
      <c r="J2220" s="7" t="n">
        <v>0</v>
      </c>
      <c r="K2220" s="7" t="n">
        <v>118</v>
      </c>
      <c r="L2220" s="7" t="n">
        <v>2</v>
      </c>
      <c r="M2220" s="7" t="n">
        <v>11</v>
      </c>
      <c r="N2220" s="7" t="n">
        <v>1</v>
      </c>
      <c r="O2220" s="11" t="n">
        <f t="normal" ca="1">A2224</f>
        <v>0</v>
      </c>
    </row>
    <row r="2221" spans="1:15">
      <c r="A2221" t="s">
        <v>4</v>
      </c>
      <c r="B2221" s="4" t="s">
        <v>5</v>
      </c>
      <c r="C2221" s="4" t="s">
        <v>10</v>
      </c>
    </row>
    <row r="2222" spans="1:15">
      <c r="A2222" t="n">
        <v>19296</v>
      </c>
      <c r="B2222" s="12" t="n">
        <v>12</v>
      </c>
      <c r="C2222" s="7" t="n">
        <v>9651</v>
      </c>
    </row>
    <row r="2223" spans="1:15">
      <c r="A2223" t="s">
        <v>4</v>
      </c>
      <c r="B2223" s="4" t="s">
        <v>5</v>
      </c>
      <c r="C2223" s="4" t="s">
        <v>10</v>
      </c>
      <c r="D2223" s="4" t="s">
        <v>30</v>
      </c>
      <c r="E2223" s="4" t="s">
        <v>30</v>
      </c>
      <c r="F2223" s="4" t="s">
        <v>30</v>
      </c>
      <c r="G2223" s="4" t="s">
        <v>30</v>
      </c>
    </row>
    <row r="2224" spans="1:15">
      <c r="A2224" t="n">
        <v>19299</v>
      </c>
      <c r="B2224" s="43" t="n">
        <v>46</v>
      </c>
      <c r="C2224" s="7" t="n">
        <v>0</v>
      </c>
      <c r="D2224" s="7" t="n">
        <v>45</v>
      </c>
      <c r="E2224" s="7" t="n">
        <v>0</v>
      </c>
      <c r="F2224" s="7" t="n">
        <v>-7.5</v>
      </c>
      <c r="G2224" s="7" t="n">
        <v>0</v>
      </c>
    </row>
    <row r="2225" spans="1:15">
      <c r="A2225" t="s">
        <v>4</v>
      </c>
      <c r="B2225" s="4" t="s">
        <v>5</v>
      </c>
      <c r="C2225" s="4" t="s">
        <v>10</v>
      </c>
      <c r="D2225" s="4" t="s">
        <v>30</v>
      </c>
      <c r="E2225" s="4" t="s">
        <v>30</v>
      </c>
      <c r="F2225" s="4" t="s">
        <v>30</v>
      </c>
      <c r="G2225" s="4" t="s">
        <v>30</v>
      </c>
    </row>
    <row r="2226" spans="1:15">
      <c r="A2226" t="n">
        <v>19318</v>
      </c>
      <c r="B2226" s="43" t="n">
        <v>46</v>
      </c>
      <c r="C2226" s="7" t="n">
        <v>1</v>
      </c>
      <c r="D2226" s="7" t="n">
        <v>45</v>
      </c>
      <c r="E2226" s="7" t="n">
        <v>0</v>
      </c>
      <c r="F2226" s="7" t="n">
        <v>-7.5</v>
      </c>
      <c r="G2226" s="7" t="n">
        <v>0</v>
      </c>
    </row>
    <row r="2227" spans="1:15">
      <c r="A2227" t="s">
        <v>4</v>
      </c>
      <c r="B2227" s="4" t="s">
        <v>5</v>
      </c>
      <c r="C2227" s="4" t="s">
        <v>10</v>
      </c>
      <c r="D2227" s="4" t="s">
        <v>30</v>
      </c>
      <c r="E2227" s="4" t="s">
        <v>30</v>
      </c>
      <c r="F2227" s="4" t="s">
        <v>30</v>
      </c>
      <c r="G2227" s="4" t="s">
        <v>30</v>
      </c>
    </row>
    <row r="2228" spans="1:15">
      <c r="A2228" t="n">
        <v>19337</v>
      </c>
      <c r="B2228" s="43" t="n">
        <v>46</v>
      </c>
      <c r="C2228" s="7" t="n">
        <v>2</v>
      </c>
      <c r="D2228" s="7" t="n">
        <v>45</v>
      </c>
      <c r="E2228" s="7" t="n">
        <v>0</v>
      </c>
      <c r="F2228" s="7" t="n">
        <v>-7.5</v>
      </c>
      <c r="G2228" s="7" t="n">
        <v>0</v>
      </c>
    </row>
    <row r="2229" spans="1:15">
      <c r="A2229" t="s">
        <v>4</v>
      </c>
      <c r="B2229" s="4" t="s">
        <v>5</v>
      </c>
      <c r="C2229" s="4" t="s">
        <v>10</v>
      </c>
      <c r="D2229" s="4" t="s">
        <v>30</v>
      </c>
      <c r="E2229" s="4" t="s">
        <v>30</v>
      </c>
      <c r="F2229" s="4" t="s">
        <v>30</v>
      </c>
      <c r="G2229" s="4" t="s">
        <v>30</v>
      </c>
    </row>
    <row r="2230" spans="1:15">
      <c r="A2230" t="n">
        <v>19356</v>
      </c>
      <c r="B2230" s="43" t="n">
        <v>46</v>
      </c>
      <c r="C2230" s="7" t="n">
        <v>3</v>
      </c>
      <c r="D2230" s="7" t="n">
        <v>45</v>
      </c>
      <c r="E2230" s="7" t="n">
        <v>0</v>
      </c>
      <c r="F2230" s="7" t="n">
        <v>-7.5</v>
      </c>
      <c r="G2230" s="7" t="n">
        <v>0</v>
      </c>
    </row>
    <row r="2231" spans="1:15">
      <c r="A2231" t="s">
        <v>4</v>
      </c>
      <c r="B2231" s="4" t="s">
        <v>5</v>
      </c>
      <c r="C2231" s="4" t="s">
        <v>10</v>
      </c>
      <c r="D2231" s="4" t="s">
        <v>30</v>
      </c>
      <c r="E2231" s="4" t="s">
        <v>30</v>
      </c>
      <c r="F2231" s="4" t="s">
        <v>30</v>
      </c>
      <c r="G2231" s="4" t="s">
        <v>30</v>
      </c>
    </row>
    <row r="2232" spans="1:15">
      <c r="A2232" t="n">
        <v>19375</v>
      </c>
      <c r="B2232" s="43" t="n">
        <v>46</v>
      </c>
      <c r="C2232" s="7" t="n">
        <v>4</v>
      </c>
      <c r="D2232" s="7" t="n">
        <v>45</v>
      </c>
      <c r="E2232" s="7" t="n">
        <v>0</v>
      </c>
      <c r="F2232" s="7" t="n">
        <v>-7.5</v>
      </c>
      <c r="G2232" s="7" t="n">
        <v>0</v>
      </c>
    </row>
    <row r="2233" spans="1:15">
      <c r="A2233" t="s">
        <v>4</v>
      </c>
      <c r="B2233" s="4" t="s">
        <v>5</v>
      </c>
      <c r="C2233" s="4" t="s">
        <v>10</v>
      </c>
      <c r="D2233" s="4" t="s">
        <v>30</v>
      </c>
      <c r="E2233" s="4" t="s">
        <v>30</v>
      </c>
      <c r="F2233" s="4" t="s">
        <v>30</v>
      </c>
      <c r="G2233" s="4" t="s">
        <v>30</v>
      </c>
    </row>
    <row r="2234" spans="1:15">
      <c r="A2234" t="n">
        <v>19394</v>
      </c>
      <c r="B2234" s="43" t="n">
        <v>46</v>
      </c>
      <c r="C2234" s="7" t="n">
        <v>5</v>
      </c>
      <c r="D2234" s="7" t="n">
        <v>45</v>
      </c>
      <c r="E2234" s="7" t="n">
        <v>0</v>
      </c>
      <c r="F2234" s="7" t="n">
        <v>-7.5</v>
      </c>
      <c r="G2234" s="7" t="n">
        <v>0</v>
      </c>
    </row>
    <row r="2235" spans="1:15">
      <c r="A2235" t="s">
        <v>4</v>
      </c>
      <c r="B2235" s="4" t="s">
        <v>5</v>
      </c>
      <c r="C2235" s="4" t="s">
        <v>10</v>
      </c>
      <c r="D2235" s="4" t="s">
        <v>30</v>
      </c>
      <c r="E2235" s="4" t="s">
        <v>30</v>
      </c>
      <c r="F2235" s="4" t="s">
        <v>30</v>
      </c>
      <c r="G2235" s="4" t="s">
        <v>30</v>
      </c>
    </row>
    <row r="2236" spans="1:15">
      <c r="A2236" t="n">
        <v>19413</v>
      </c>
      <c r="B2236" s="43" t="n">
        <v>46</v>
      </c>
      <c r="C2236" s="7" t="n">
        <v>6</v>
      </c>
      <c r="D2236" s="7" t="n">
        <v>45</v>
      </c>
      <c r="E2236" s="7" t="n">
        <v>0</v>
      </c>
      <c r="F2236" s="7" t="n">
        <v>-7.5</v>
      </c>
      <c r="G2236" s="7" t="n">
        <v>0</v>
      </c>
    </row>
    <row r="2237" spans="1:15">
      <c r="A2237" t="s">
        <v>4</v>
      </c>
      <c r="B2237" s="4" t="s">
        <v>5</v>
      </c>
      <c r="C2237" s="4" t="s">
        <v>10</v>
      </c>
      <c r="D2237" s="4" t="s">
        <v>30</v>
      </c>
      <c r="E2237" s="4" t="s">
        <v>30</v>
      </c>
      <c r="F2237" s="4" t="s">
        <v>30</v>
      </c>
      <c r="G2237" s="4" t="s">
        <v>30</v>
      </c>
    </row>
    <row r="2238" spans="1:15">
      <c r="A2238" t="n">
        <v>19432</v>
      </c>
      <c r="B2238" s="43" t="n">
        <v>46</v>
      </c>
      <c r="C2238" s="7" t="n">
        <v>7</v>
      </c>
      <c r="D2238" s="7" t="n">
        <v>45</v>
      </c>
      <c r="E2238" s="7" t="n">
        <v>0</v>
      </c>
      <c r="F2238" s="7" t="n">
        <v>-7.5</v>
      </c>
      <c r="G2238" s="7" t="n">
        <v>0</v>
      </c>
    </row>
    <row r="2239" spans="1:15">
      <c r="A2239" t="s">
        <v>4</v>
      </c>
      <c r="B2239" s="4" t="s">
        <v>5</v>
      </c>
      <c r="C2239" s="4" t="s">
        <v>10</v>
      </c>
      <c r="D2239" s="4" t="s">
        <v>30</v>
      </c>
      <c r="E2239" s="4" t="s">
        <v>30</v>
      </c>
      <c r="F2239" s="4" t="s">
        <v>30</v>
      </c>
      <c r="G2239" s="4" t="s">
        <v>30</v>
      </c>
    </row>
    <row r="2240" spans="1:15">
      <c r="A2240" t="n">
        <v>19451</v>
      </c>
      <c r="B2240" s="43" t="n">
        <v>46</v>
      </c>
      <c r="C2240" s="7" t="n">
        <v>8</v>
      </c>
      <c r="D2240" s="7" t="n">
        <v>45</v>
      </c>
      <c r="E2240" s="7" t="n">
        <v>0</v>
      </c>
      <c r="F2240" s="7" t="n">
        <v>-7.5</v>
      </c>
      <c r="G2240" s="7" t="n">
        <v>0</v>
      </c>
    </row>
    <row r="2241" spans="1:7">
      <c r="A2241" t="s">
        <v>4</v>
      </c>
      <c r="B2241" s="4" t="s">
        <v>5</v>
      </c>
      <c r="C2241" s="4" t="s">
        <v>10</v>
      </c>
      <c r="D2241" s="4" t="s">
        <v>30</v>
      </c>
      <c r="E2241" s="4" t="s">
        <v>30</v>
      </c>
      <c r="F2241" s="4" t="s">
        <v>30</v>
      </c>
      <c r="G2241" s="4" t="s">
        <v>30</v>
      </c>
    </row>
    <row r="2242" spans="1:7">
      <c r="A2242" t="n">
        <v>19470</v>
      </c>
      <c r="B2242" s="43" t="n">
        <v>46</v>
      </c>
      <c r="C2242" s="7" t="n">
        <v>9</v>
      </c>
      <c r="D2242" s="7" t="n">
        <v>45</v>
      </c>
      <c r="E2242" s="7" t="n">
        <v>0</v>
      </c>
      <c r="F2242" s="7" t="n">
        <v>-7.5</v>
      </c>
      <c r="G2242" s="7" t="n">
        <v>0</v>
      </c>
    </row>
    <row r="2243" spans="1:7">
      <c r="A2243" t="s">
        <v>4</v>
      </c>
      <c r="B2243" s="4" t="s">
        <v>5</v>
      </c>
      <c r="C2243" s="4" t="s">
        <v>10</v>
      </c>
      <c r="D2243" s="4" t="s">
        <v>30</v>
      </c>
      <c r="E2243" s="4" t="s">
        <v>30</v>
      </c>
      <c r="F2243" s="4" t="s">
        <v>30</v>
      </c>
      <c r="G2243" s="4" t="s">
        <v>30</v>
      </c>
    </row>
    <row r="2244" spans="1:7">
      <c r="A2244" t="n">
        <v>19489</v>
      </c>
      <c r="B2244" s="43" t="n">
        <v>46</v>
      </c>
      <c r="C2244" s="7" t="n">
        <v>12</v>
      </c>
      <c r="D2244" s="7" t="n">
        <v>45</v>
      </c>
      <c r="E2244" s="7" t="n">
        <v>0</v>
      </c>
      <c r="F2244" s="7" t="n">
        <v>-7.5</v>
      </c>
      <c r="G2244" s="7" t="n">
        <v>0</v>
      </c>
    </row>
    <row r="2245" spans="1:7">
      <c r="A2245" t="s">
        <v>4</v>
      </c>
      <c r="B2245" s="4" t="s">
        <v>5</v>
      </c>
      <c r="C2245" s="4" t="s">
        <v>10</v>
      </c>
      <c r="D2245" s="4" t="s">
        <v>30</v>
      </c>
      <c r="E2245" s="4" t="s">
        <v>30</v>
      </c>
      <c r="F2245" s="4" t="s">
        <v>30</v>
      </c>
      <c r="G2245" s="4" t="s">
        <v>30</v>
      </c>
    </row>
    <row r="2246" spans="1:7">
      <c r="A2246" t="n">
        <v>19508</v>
      </c>
      <c r="B2246" s="43" t="n">
        <v>46</v>
      </c>
      <c r="C2246" s="7" t="n">
        <v>13</v>
      </c>
      <c r="D2246" s="7" t="n">
        <v>45</v>
      </c>
      <c r="E2246" s="7" t="n">
        <v>0</v>
      </c>
      <c r="F2246" s="7" t="n">
        <v>-7.5</v>
      </c>
      <c r="G2246" s="7" t="n">
        <v>0</v>
      </c>
    </row>
    <row r="2247" spans="1:7">
      <c r="A2247" t="s">
        <v>4</v>
      </c>
      <c r="B2247" s="4" t="s">
        <v>5</v>
      </c>
      <c r="C2247" s="4" t="s">
        <v>10</v>
      </c>
      <c r="D2247" s="4" t="s">
        <v>30</v>
      </c>
      <c r="E2247" s="4" t="s">
        <v>30</v>
      </c>
      <c r="F2247" s="4" t="s">
        <v>30</v>
      </c>
      <c r="G2247" s="4" t="s">
        <v>30</v>
      </c>
    </row>
    <row r="2248" spans="1:7">
      <c r="A2248" t="n">
        <v>19527</v>
      </c>
      <c r="B2248" s="43" t="n">
        <v>46</v>
      </c>
      <c r="C2248" s="7" t="n">
        <v>30</v>
      </c>
      <c r="D2248" s="7" t="n">
        <v>45</v>
      </c>
      <c r="E2248" s="7" t="n">
        <v>0</v>
      </c>
      <c r="F2248" s="7" t="n">
        <v>-7.5</v>
      </c>
      <c r="G2248" s="7" t="n">
        <v>0</v>
      </c>
    </row>
    <row r="2249" spans="1:7">
      <c r="A2249" t="s">
        <v>4</v>
      </c>
      <c r="B2249" s="4" t="s">
        <v>5</v>
      </c>
      <c r="C2249" s="4" t="s">
        <v>10</v>
      </c>
      <c r="D2249" s="4" t="s">
        <v>30</v>
      </c>
      <c r="E2249" s="4" t="s">
        <v>30</v>
      </c>
      <c r="F2249" s="4" t="s">
        <v>30</v>
      </c>
      <c r="G2249" s="4" t="s">
        <v>30</v>
      </c>
    </row>
    <row r="2250" spans="1:7">
      <c r="A2250" t="n">
        <v>19546</v>
      </c>
      <c r="B2250" s="43" t="n">
        <v>46</v>
      </c>
      <c r="C2250" s="7" t="n">
        <v>7032</v>
      </c>
      <c r="D2250" s="7" t="n">
        <v>45</v>
      </c>
      <c r="E2250" s="7" t="n">
        <v>0</v>
      </c>
      <c r="F2250" s="7" t="n">
        <v>-7.5</v>
      </c>
      <c r="G2250" s="7" t="n">
        <v>0</v>
      </c>
    </row>
    <row r="2251" spans="1:7">
      <c r="A2251" t="s">
        <v>4</v>
      </c>
      <c r="B2251" s="4" t="s">
        <v>5</v>
      </c>
      <c r="C2251" s="4" t="s">
        <v>10</v>
      </c>
      <c r="D2251" s="4" t="s">
        <v>30</v>
      </c>
      <c r="E2251" s="4" t="s">
        <v>30</v>
      </c>
      <c r="F2251" s="4" t="s">
        <v>30</v>
      </c>
      <c r="G2251" s="4" t="s">
        <v>30</v>
      </c>
    </row>
    <row r="2252" spans="1:7">
      <c r="A2252" t="n">
        <v>19565</v>
      </c>
      <c r="B2252" s="43" t="n">
        <v>46</v>
      </c>
      <c r="C2252" s="7" t="n">
        <v>100</v>
      </c>
      <c r="D2252" s="7" t="n">
        <v>45</v>
      </c>
      <c r="E2252" s="7" t="n">
        <v>0</v>
      </c>
      <c r="F2252" s="7" t="n">
        <v>-7.5</v>
      </c>
      <c r="G2252" s="7" t="n">
        <v>0</v>
      </c>
    </row>
    <row r="2253" spans="1:7">
      <c r="A2253" t="s">
        <v>4</v>
      </c>
      <c r="B2253" s="4" t="s">
        <v>5</v>
      </c>
      <c r="C2253" s="4" t="s">
        <v>10</v>
      </c>
      <c r="D2253" s="4" t="s">
        <v>30</v>
      </c>
      <c r="E2253" s="4" t="s">
        <v>30</v>
      </c>
      <c r="F2253" s="4" t="s">
        <v>30</v>
      </c>
      <c r="G2253" s="4" t="s">
        <v>30</v>
      </c>
    </row>
    <row r="2254" spans="1:7">
      <c r="A2254" t="n">
        <v>19584</v>
      </c>
      <c r="B2254" s="43" t="n">
        <v>46</v>
      </c>
      <c r="C2254" s="7" t="n">
        <v>101</v>
      </c>
      <c r="D2254" s="7" t="n">
        <v>45</v>
      </c>
      <c r="E2254" s="7" t="n">
        <v>0</v>
      </c>
      <c r="F2254" s="7" t="n">
        <v>-7.5</v>
      </c>
      <c r="G2254" s="7" t="n">
        <v>0</v>
      </c>
    </row>
    <row r="2255" spans="1:7">
      <c r="A2255" t="s">
        <v>4</v>
      </c>
      <c r="B2255" s="4" t="s">
        <v>5</v>
      </c>
      <c r="C2255" s="4" t="s">
        <v>10</v>
      </c>
      <c r="D2255" s="4" t="s">
        <v>30</v>
      </c>
      <c r="E2255" s="4" t="s">
        <v>30</v>
      </c>
      <c r="F2255" s="4" t="s">
        <v>30</v>
      </c>
      <c r="G2255" s="4" t="s">
        <v>30</v>
      </c>
    </row>
    <row r="2256" spans="1:7">
      <c r="A2256" t="n">
        <v>19603</v>
      </c>
      <c r="B2256" s="43" t="n">
        <v>46</v>
      </c>
      <c r="C2256" s="7" t="n">
        <v>116</v>
      </c>
      <c r="D2256" s="7" t="n">
        <v>45</v>
      </c>
      <c r="E2256" s="7" t="n">
        <v>0</v>
      </c>
      <c r="F2256" s="7" t="n">
        <v>-7.5</v>
      </c>
      <c r="G2256" s="7" t="n">
        <v>0</v>
      </c>
    </row>
    <row r="2257" spans="1:7">
      <c r="A2257" t="s">
        <v>4</v>
      </c>
      <c r="B2257" s="4" t="s">
        <v>5</v>
      </c>
      <c r="C2257" s="4" t="s">
        <v>10</v>
      </c>
      <c r="D2257" s="4" t="s">
        <v>30</v>
      </c>
      <c r="E2257" s="4" t="s">
        <v>30</v>
      </c>
      <c r="F2257" s="4" t="s">
        <v>30</v>
      </c>
      <c r="G2257" s="4" t="s">
        <v>30</v>
      </c>
    </row>
    <row r="2258" spans="1:7">
      <c r="A2258" t="n">
        <v>19622</v>
      </c>
      <c r="B2258" s="43" t="n">
        <v>46</v>
      </c>
      <c r="C2258" s="7" t="n">
        <v>118</v>
      </c>
      <c r="D2258" s="7" t="n">
        <v>45</v>
      </c>
      <c r="E2258" s="7" t="n">
        <v>0</v>
      </c>
      <c r="F2258" s="7" t="n">
        <v>-7.5</v>
      </c>
      <c r="G2258" s="7" t="n">
        <v>0</v>
      </c>
    </row>
    <row r="2259" spans="1:7">
      <c r="A2259" t="s">
        <v>4</v>
      </c>
      <c r="B2259" s="4" t="s">
        <v>5</v>
      </c>
      <c r="C2259" s="4" t="s">
        <v>10</v>
      </c>
      <c r="D2259" s="4" t="s">
        <v>30</v>
      </c>
      <c r="E2259" s="4" t="s">
        <v>30</v>
      </c>
      <c r="F2259" s="4" t="s">
        <v>30</v>
      </c>
      <c r="G2259" s="4" t="s">
        <v>30</v>
      </c>
    </row>
    <row r="2260" spans="1:7">
      <c r="A2260" t="n">
        <v>19641</v>
      </c>
      <c r="B2260" s="43" t="n">
        <v>46</v>
      </c>
      <c r="C2260" s="7" t="n">
        <v>120</v>
      </c>
      <c r="D2260" s="7" t="n">
        <v>45</v>
      </c>
      <c r="E2260" s="7" t="n">
        <v>0</v>
      </c>
      <c r="F2260" s="7" t="n">
        <v>-7.5</v>
      </c>
      <c r="G2260" s="7" t="n">
        <v>0</v>
      </c>
    </row>
    <row r="2261" spans="1:7">
      <c r="A2261" t="s">
        <v>4</v>
      </c>
      <c r="B2261" s="4" t="s">
        <v>5</v>
      </c>
      <c r="C2261" s="4" t="s">
        <v>10</v>
      </c>
      <c r="D2261" s="4" t="s">
        <v>30</v>
      </c>
      <c r="E2261" s="4" t="s">
        <v>30</v>
      </c>
      <c r="F2261" s="4" t="s">
        <v>30</v>
      </c>
      <c r="G2261" s="4" t="s">
        <v>30</v>
      </c>
    </row>
    <row r="2262" spans="1:7">
      <c r="A2262" t="n">
        <v>19660</v>
      </c>
      <c r="B2262" s="43" t="n">
        <v>46</v>
      </c>
      <c r="C2262" s="7" t="n">
        <v>88</v>
      </c>
      <c r="D2262" s="7" t="n">
        <v>45</v>
      </c>
      <c r="E2262" s="7" t="n">
        <v>0</v>
      </c>
      <c r="F2262" s="7" t="n">
        <v>-7.5</v>
      </c>
      <c r="G2262" s="7" t="n">
        <v>0</v>
      </c>
    </row>
    <row r="2263" spans="1:7">
      <c r="A2263" t="s">
        <v>4</v>
      </c>
      <c r="B2263" s="4" t="s">
        <v>5</v>
      </c>
      <c r="C2263" s="4" t="s">
        <v>10</v>
      </c>
      <c r="D2263" s="4" t="s">
        <v>30</v>
      </c>
      <c r="E2263" s="4" t="s">
        <v>30</v>
      </c>
      <c r="F2263" s="4" t="s">
        <v>30</v>
      </c>
      <c r="G2263" s="4" t="s">
        <v>30</v>
      </c>
    </row>
    <row r="2264" spans="1:7">
      <c r="A2264" t="n">
        <v>19679</v>
      </c>
      <c r="B2264" s="43" t="n">
        <v>46</v>
      </c>
      <c r="C2264" s="7" t="n">
        <v>89</v>
      </c>
      <c r="D2264" s="7" t="n">
        <v>45</v>
      </c>
      <c r="E2264" s="7" t="n">
        <v>0</v>
      </c>
      <c r="F2264" s="7" t="n">
        <v>-7.5</v>
      </c>
      <c r="G2264" s="7" t="n">
        <v>0</v>
      </c>
    </row>
    <row r="2265" spans="1:7">
      <c r="A2265" t="s">
        <v>4</v>
      </c>
      <c r="B2265" s="4" t="s">
        <v>5</v>
      </c>
      <c r="C2265" s="4" t="s">
        <v>10</v>
      </c>
      <c r="D2265" s="4" t="s">
        <v>30</v>
      </c>
      <c r="E2265" s="4" t="s">
        <v>30</v>
      </c>
      <c r="F2265" s="4" t="s">
        <v>30</v>
      </c>
      <c r="G2265" s="4" t="s">
        <v>30</v>
      </c>
    </row>
    <row r="2266" spans="1:7">
      <c r="A2266" t="n">
        <v>19698</v>
      </c>
      <c r="B2266" s="43" t="n">
        <v>46</v>
      </c>
      <c r="C2266" s="7" t="n">
        <v>0</v>
      </c>
      <c r="D2266" s="7" t="n">
        <v>-0.119999997317791</v>
      </c>
      <c r="E2266" s="7" t="n">
        <v>-0.25</v>
      </c>
      <c r="F2266" s="7" t="n">
        <v>33.0699996948242</v>
      </c>
      <c r="G2266" s="7" t="n">
        <v>180</v>
      </c>
    </row>
    <row r="2267" spans="1:7">
      <c r="A2267" t="s">
        <v>4</v>
      </c>
      <c r="B2267" s="4" t="s">
        <v>5</v>
      </c>
      <c r="C2267" s="4" t="s">
        <v>10</v>
      </c>
      <c r="D2267" s="4" t="s">
        <v>30</v>
      </c>
      <c r="E2267" s="4" t="s">
        <v>30</v>
      </c>
      <c r="F2267" s="4" t="s">
        <v>30</v>
      </c>
      <c r="G2267" s="4" t="s">
        <v>30</v>
      </c>
    </row>
    <row r="2268" spans="1:7">
      <c r="A2268" t="n">
        <v>19717</v>
      </c>
      <c r="B2268" s="43" t="n">
        <v>46</v>
      </c>
      <c r="C2268" s="7" t="n">
        <v>13</v>
      </c>
      <c r="D2268" s="7" t="n">
        <v>-0.959999978542328</v>
      </c>
      <c r="E2268" s="7" t="n">
        <v>-0.25</v>
      </c>
      <c r="F2268" s="7" t="n">
        <v>33.1699981689453</v>
      </c>
      <c r="G2268" s="7" t="n">
        <v>180</v>
      </c>
    </row>
    <row r="2269" spans="1:7">
      <c r="A2269" t="s">
        <v>4</v>
      </c>
      <c r="B2269" s="4" t="s">
        <v>5</v>
      </c>
      <c r="C2269" s="4" t="s">
        <v>16</v>
      </c>
      <c r="D2269" s="14" t="s">
        <v>26</v>
      </c>
      <c r="E2269" s="4" t="s">
        <v>5</v>
      </c>
      <c r="F2269" s="4" t="s">
        <v>16</v>
      </c>
      <c r="G2269" s="4" t="s">
        <v>10</v>
      </c>
      <c r="H2269" s="14" t="s">
        <v>27</v>
      </c>
      <c r="I2269" s="4" t="s">
        <v>16</v>
      </c>
      <c r="J2269" s="4" t="s">
        <v>25</v>
      </c>
    </row>
    <row r="2270" spans="1:7">
      <c r="A2270" t="n">
        <v>19736</v>
      </c>
      <c r="B2270" s="10" t="n">
        <v>5</v>
      </c>
      <c r="C2270" s="7" t="n">
        <v>28</v>
      </c>
      <c r="D2270" s="14" t="s">
        <v>3</v>
      </c>
      <c r="E2270" s="58" t="n">
        <v>64</v>
      </c>
      <c r="F2270" s="7" t="n">
        <v>5</v>
      </c>
      <c r="G2270" s="7" t="n">
        <v>5</v>
      </c>
      <c r="H2270" s="14" t="s">
        <v>3</v>
      </c>
      <c r="I2270" s="7" t="n">
        <v>1</v>
      </c>
      <c r="J2270" s="11" t="n">
        <f t="normal" ca="1">A2274</f>
        <v>0</v>
      </c>
    </row>
    <row r="2271" spans="1:7">
      <c r="A2271" t="s">
        <v>4</v>
      </c>
      <c r="B2271" s="4" t="s">
        <v>5</v>
      </c>
      <c r="C2271" s="4" t="s">
        <v>10</v>
      </c>
      <c r="D2271" s="4" t="s">
        <v>30</v>
      </c>
      <c r="E2271" s="4" t="s">
        <v>30</v>
      </c>
      <c r="F2271" s="4" t="s">
        <v>30</v>
      </c>
      <c r="G2271" s="4" t="s">
        <v>30</v>
      </c>
    </row>
    <row r="2272" spans="1:7">
      <c r="A2272" t="n">
        <v>19747</v>
      </c>
      <c r="B2272" s="43" t="n">
        <v>46</v>
      </c>
      <c r="C2272" s="7" t="n">
        <v>7032</v>
      </c>
      <c r="D2272" s="7" t="n">
        <v>1.10000002384186</v>
      </c>
      <c r="E2272" s="7" t="n">
        <v>-0.25</v>
      </c>
      <c r="F2272" s="7" t="n">
        <v>33.6199989318848</v>
      </c>
      <c r="G2272" s="7" t="n">
        <v>180</v>
      </c>
    </row>
    <row r="2273" spans="1:10">
      <c r="A2273" t="s">
        <v>4</v>
      </c>
      <c r="B2273" s="4" t="s">
        <v>5</v>
      </c>
      <c r="C2273" s="4" t="s">
        <v>10</v>
      </c>
      <c r="D2273" s="4" t="s">
        <v>30</v>
      </c>
      <c r="E2273" s="4" t="s">
        <v>30</v>
      </c>
      <c r="F2273" s="4" t="s">
        <v>30</v>
      </c>
      <c r="G2273" s="4" t="s">
        <v>30</v>
      </c>
    </row>
    <row r="2274" spans="1:10">
      <c r="A2274" t="n">
        <v>19766</v>
      </c>
      <c r="B2274" s="43" t="n">
        <v>46</v>
      </c>
      <c r="C2274" s="7" t="n">
        <v>61494</v>
      </c>
      <c r="D2274" s="7" t="n">
        <v>-1.16999995708466</v>
      </c>
      <c r="E2274" s="7" t="n">
        <v>-0.25</v>
      </c>
      <c r="F2274" s="7" t="n">
        <v>34.25</v>
      </c>
      <c r="G2274" s="7" t="n">
        <v>180</v>
      </c>
    </row>
    <row r="2275" spans="1:10">
      <c r="A2275" t="s">
        <v>4</v>
      </c>
      <c r="B2275" s="4" t="s">
        <v>5</v>
      </c>
      <c r="C2275" s="4" t="s">
        <v>10</v>
      </c>
      <c r="D2275" s="4" t="s">
        <v>30</v>
      </c>
      <c r="E2275" s="4" t="s">
        <v>30</v>
      </c>
      <c r="F2275" s="4" t="s">
        <v>30</v>
      </c>
      <c r="G2275" s="4" t="s">
        <v>30</v>
      </c>
    </row>
    <row r="2276" spans="1:10">
      <c r="A2276" t="n">
        <v>19785</v>
      </c>
      <c r="B2276" s="43" t="n">
        <v>46</v>
      </c>
      <c r="C2276" s="7" t="n">
        <v>61491</v>
      </c>
      <c r="D2276" s="7" t="n">
        <v>0.449999988079071</v>
      </c>
      <c r="E2276" s="7" t="n">
        <v>-0.25</v>
      </c>
      <c r="F2276" s="7" t="n">
        <v>33.6699981689453</v>
      </c>
      <c r="G2276" s="7" t="n">
        <v>180</v>
      </c>
    </row>
    <row r="2277" spans="1:10">
      <c r="A2277" t="s">
        <v>4</v>
      </c>
      <c r="B2277" s="4" t="s">
        <v>5</v>
      </c>
      <c r="C2277" s="4" t="s">
        <v>10</v>
      </c>
      <c r="D2277" s="4" t="s">
        <v>30</v>
      </c>
      <c r="E2277" s="4" t="s">
        <v>30</v>
      </c>
      <c r="F2277" s="4" t="s">
        <v>30</v>
      </c>
      <c r="G2277" s="4" t="s">
        <v>30</v>
      </c>
    </row>
    <row r="2278" spans="1:10">
      <c r="A2278" t="n">
        <v>19804</v>
      </c>
      <c r="B2278" s="43" t="n">
        <v>46</v>
      </c>
      <c r="C2278" s="7" t="n">
        <v>61492</v>
      </c>
      <c r="D2278" s="7" t="n">
        <v>-0.230000004172325</v>
      </c>
      <c r="E2278" s="7" t="n">
        <v>-0.25</v>
      </c>
      <c r="F2278" s="7" t="n">
        <v>34.5999984741211</v>
      </c>
      <c r="G2278" s="7" t="n">
        <v>180</v>
      </c>
    </row>
    <row r="2279" spans="1:10">
      <c r="A2279" t="s">
        <v>4</v>
      </c>
      <c r="B2279" s="4" t="s">
        <v>5</v>
      </c>
      <c r="C2279" s="4" t="s">
        <v>10</v>
      </c>
      <c r="D2279" s="4" t="s">
        <v>30</v>
      </c>
      <c r="E2279" s="4" t="s">
        <v>30</v>
      </c>
      <c r="F2279" s="4" t="s">
        <v>30</v>
      </c>
      <c r="G2279" s="4" t="s">
        <v>30</v>
      </c>
    </row>
    <row r="2280" spans="1:10">
      <c r="A2280" t="n">
        <v>19823</v>
      </c>
      <c r="B2280" s="43" t="n">
        <v>46</v>
      </c>
      <c r="C2280" s="7" t="n">
        <v>61493</v>
      </c>
      <c r="D2280" s="7" t="n">
        <v>0.879999995231628</v>
      </c>
      <c r="E2280" s="7" t="n">
        <v>-0.25</v>
      </c>
      <c r="F2280" s="7" t="n">
        <v>34.7000007629395</v>
      </c>
      <c r="G2280" s="7" t="n">
        <v>180</v>
      </c>
    </row>
    <row r="2281" spans="1:10">
      <c r="A2281" t="s">
        <v>4</v>
      </c>
      <c r="B2281" s="4" t="s">
        <v>5</v>
      </c>
      <c r="C2281" s="4" t="s">
        <v>10</v>
      </c>
      <c r="D2281" s="4" t="s">
        <v>10</v>
      </c>
      <c r="E2281" s="4" t="s">
        <v>30</v>
      </c>
      <c r="F2281" s="4" t="s">
        <v>30</v>
      </c>
      <c r="G2281" s="4" t="s">
        <v>30</v>
      </c>
      <c r="H2281" s="4" t="s">
        <v>30</v>
      </c>
      <c r="I2281" s="4" t="s">
        <v>16</v>
      </c>
      <c r="J2281" s="4" t="s">
        <v>10</v>
      </c>
    </row>
    <row r="2282" spans="1:10">
      <c r="A2282" t="n">
        <v>19842</v>
      </c>
      <c r="B2282" s="64" t="n">
        <v>55</v>
      </c>
      <c r="C2282" s="7" t="n">
        <v>0</v>
      </c>
      <c r="D2282" s="7" t="n">
        <v>65533</v>
      </c>
      <c r="E2282" s="7" t="n">
        <v>-0.119999997317791</v>
      </c>
      <c r="F2282" s="7" t="n">
        <v>-0.25</v>
      </c>
      <c r="G2282" s="7" t="n">
        <v>12.0699996948242</v>
      </c>
      <c r="H2282" s="7" t="n">
        <v>3.29999995231628</v>
      </c>
      <c r="I2282" s="7" t="n">
        <v>2</v>
      </c>
      <c r="J2282" s="7" t="n">
        <v>0</v>
      </c>
    </row>
    <row r="2283" spans="1:10">
      <c r="A2283" t="s">
        <v>4</v>
      </c>
      <c r="B2283" s="4" t="s">
        <v>5</v>
      </c>
      <c r="C2283" s="4" t="s">
        <v>10</v>
      </c>
    </row>
    <row r="2284" spans="1:10">
      <c r="A2284" t="n">
        <v>19866</v>
      </c>
      <c r="B2284" s="31" t="n">
        <v>16</v>
      </c>
      <c r="C2284" s="7" t="n">
        <v>100</v>
      </c>
    </row>
    <row r="2285" spans="1:10">
      <c r="A2285" t="s">
        <v>4</v>
      </c>
      <c r="B2285" s="4" t="s">
        <v>5</v>
      </c>
      <c r="C2285" s="4" t="s">
        <v>10</v>
      </c>
      <c r="D2285" s="4" t="s">
        <v>10</v>
      </c>
      <c r="E2285" s="4" t="s">
        <v>30</v>
      </c>
      <c r="F2285" s="4" t="s">
        <v>30</v>
      </c>
      <c r="G2285" s="4" t="s">
        <v>30</v>
      </c>
      <c r="H2285" s="4" t="s">
        <v>30</v>
      </c>
      <c r="I2285" s="4" t="s">
        <v>16</v>
      </c>
      <c r="J2285" s="4" t="s">
        <v>10</v>
      </c>
    </row>
    <row r="2286" spans="1:10">
      <c r="A2286" t="n">
        <v>19869</v>
      </c>
      <c r="B2286" s="64" t="n">
        <v>55</v>
      </c>
      <c r="C2286" s="7" t="n">
        <v>13</v>
      </c>
      <c r="D2286" s="7" t="n">
        <v>65533</v>
      </c>
      <c r="E2286" s="7" t="n">
        <v>-0.959999978542328</v>
      </c>
      <c r="F2286" s="7" t="n">
        <v>-0.25</v>
      </c>
      <c r="G2286" s="7" t="n">
        <v>12.1700000762939</v>
      </c>
      <c r="H2286" s="7" t="n">
        <v>3.29999995231628</v>
      </c>
      <c r="I2286" s="7" t="n">
        <v>2</v>
      </c>
      <c r="J2286" s="7" t="n">
        <v>0</v>
      </c>
    </row>
    <row r="2287" spans="1:10">
      <c r="A2287" t="s">
        <v>4</v>
      </c>
      <c r="B2287" s="4" t="s">
        <v>5</v>
      </c>
      <c r="C2287" s="4" t="s">
        <v>10</v>
      </c>
    </row>
    <row r="2288" spans="1:10">
      <c r="A2288" t="n">
        <v>19893</v>
      </c>
      <c r="B2288" s="31" t="n">
        <v>16</v>
      </c>
      <c r="C2288" s="7" t="n">
        <v>100</v>
      </c>
    </row>
    <row r="2289" spans="1:10">
      <c r="A2289" t="s">
        <v>4</v>
      </c>
      <c r="B2289" s="4" t="s">
        <v>5</v>
      </c>
      <c r="C2289" s="4" t="s">
        <v>16</v>
      </c>
      <c r="D2289" s="14" t="s">
        <v>26</v>
      </c>
      <c r="E2289" s="4" t="s">
        <v>5</v>
      </c>
      <c r="F2289" s="4" t="s">
        <v>16</v>
      </c>
      <c r="G2289" s="4" t="s">
        <v>10</v>
      </c>
      <c r="H2289" s="14" t="s">
        <v>27</v>
      </c>
      <c r="I2289" s="4" t="s">
        <v>16</v>
      </c>
      <c r="J2289" s="4" t="s">
        <v>25</v>
      </c>
    </row>
    <row r="2290" spans="1:10">
      <c r="A2290" t="n">
        <v>19896</v>
      </c>
      <c r="B2290" s="10" t="n">
        <v>5</v>
      </c>
      <c r="C2290" s="7" t="n">
        <v>28</v>
      </c>
      <c r="D2290" s="14" t="s">
        <v>3</v>
      </c>
      <c r="E2290" s="58" t="n">
        <v>64</v>
      </c>
      <c r="F2290" s="7" t="n">
        <v>5</v>
      </c>
      <c r="G2290" s="7" t="n">
        <v>5</v>
      </c>
      <c r="H2290" s="14" t="s">
        <v>3</v>
      </c>
      <c r="I2290" s="7" t="n">
        <v>1</v>
      </c>
      <c r="J2290" s="11" t="n">
        <f t="normal" ca="1">A2296</f>
        <v>0</v>
      </c>
    </row>
    <row r="2291" spans="1:10">
      <c r="A2291" t="s">
        <v>4</v>
      </c>
      <c r="B2291" s="4" t="s">
        <v>5</v>
      </c>
      <c r="C2291" s="4" t="s">
        <v>10</v>
      </c>
      <c r="D2291" s="4" t="s">
        <v>10</v>
      </c>
      <c r="E2291" s="4" t="s">
        <v>30</v>
      </c>
      <c r="F2291" s="4" t="s">
        <v>30</v>
      </c>
      <c r="G2291" s="4" t="s">
        <v>30</v>
      </c>
      <c r="H2291" s="4" t="s">
        <v>30</v>
      </c>
      <c r="I2291" s="4" t="s">
        <v>16</v>
      </c>
      <c r="J2291" s="4" t="s">
        <v>10</v>
      </c>
    </row>
    <row r="2292" spans="1:10">
      <c r="A2292" t="n">
        <v>19907</v>
      </c>
      <c r="B2292" s="64" t="n">
        <v>55</v>
      </c>
      <c r="C2292" s="7" t="n">
        <v>7032</v>
      </c>
      <c r="D2292" s="7" t="n">
        <v>65533</v>
      </c>
      <c r="E2292" s="7" t="n">
        <v>1.10000002384186</v>
      </c>
      <c r="F2292" s="7" t="n">
        <v>-0.25</v>
      </c>
      <c r="G2292" s="7" t="n">
        <v>12.6199998855591</v>
      </c>
      <c r="H2292" s="7" t="n">
        <v>3.29999995231628</v>
      </c>
      <c r="I2292" s="7" t="n">
        <v>2</v>
      </c>
      <c r="J2292" s="7" t="n">
        <v>0</v>
      </c>
    </row>
    <row r="2293" spans="1:10">
      <c r="A2293" t="s">
        <v>4</v>
      </c>
      <c r="B2293" s="4" t="s">
        <v>5</v>
      </c>
      <c r="C2293" s="4" t="s">
        <v>10</v>
      </c>
    </row>
    <row r="2294" spans="1:10">
      <c r="A2294" t="n">
        <v>19931</v>
      </c>
      <c r="B2294" s="31" t="n">
        <v>16</v>
      </c>
      <c r="C2294" s="7" t="n">
        <v>100</v>
      </c>
    </row>
    <row r="2295" spans="1:10">
      <c r="A2295" t="s">
        <v>4</v>
      </c>
      <c r="B2295" s="4" t="s">
        <v>5</v>
      </c>
      <c r="C2295" s="4" t="s">
        <v>10</v>
      </c>
      <c r="D2295" s="4" t="s">
        <v>10</v>
      </c>
      <c r="E2295" s="4" t="s">
        <v>30</v>
      </c>
      <c r="F2295" s="4" t="s">
        <v>30</v>
      </c>
      <c r="G2295" s="4" t="s">
        <v>30</v>
      </c>
      <c r="H2295" s="4" t="s">
        <v>30</v>
      </c>
      <c r="I2295" s="4" t="s">
        <v>16</v>
      </c>
      <c r="J2295" s="4" t="s">
        <v>10</v>
      </c>
    </row>
    <row r="2296" spans="1:10">
      <c r="A2296" t="n">
        <v>19934</v>
      </c>
      <c r="B2296" s="64" t="n">
        <v>55</v>
      </c>
      <c r="C2296" s="7" t="n">
        <v>61494</v>
      </c>
      <c r="D2296" s="7" t="n">
        <v>65533</v>
      </c>
      <c r="E2296" s="7" t="n">
        <v>-1.16999995708466</v>
      </c>
      <c r="F2296" s="7" t="n">
        <v>-0.25</v>
      </c>
      <c r="G2296" s="7" t="n">
        <v>13.25</v>
      </c>
      <c r="H2296" s="7" t="n">
        <v>3.29999995231628</v>
      </c>
      <c r="I2296" s="7" t="n">
        <v>2</v>
      </c>
      <c r="J2296" s="7" t="n">
        <v>0</v>
      </c>
    </row>
    <row r="2297" spans="1:10">
      <c r="A2297" t="s">
        <v>4</v>
      </c>
      <c r="B2297" s="4" t="s">
        <v>5</v>
      </c>
      <c r="C2297" s="4" t="s">
        <v>10</v>
      </c>
    </row>
    <row r="2298" spans="1:10">
      <c r="A2298" t="n">
        <v>19958</v>
      </c>
      <c r="B2298" s="31" t="n">
        <v>16</v>
      </c>
      <c r="C2298" s="7" t="n">
        <v>100</v>
      </c>
    </row>
    <row r="2299" spans="1:10">
      <c r="A2299" t="s">
        <v>4</v>
      </c>
      <c r="B2299" s="4" t="s">
        <v>5</v>
      </c>
      <c r="C2299" s="4" t="s">
        <v>10</v>
      </c>
      <c r="D2299" s="4" t="s">
        <v>10</v>
      </c>
      <c r="E2299" s="4" t="s">
        <v>30</v>
      </c>
      <c r="F2299" s="4" t="s">
        <v>30</v>
      </c>
      <c r="G2299" s="4" t="s">
        <v>30</v>
      </c>
      <c r="H2299" s="4" t="s">
        <v>30</v>
      </c>
      <c r="I2299" s="4" t="s">
        <v>16</v>
      </c>
      <c r="J2299" s="4" t="s">
        <v>10</v>
      </c>
    </row>
    <row r="2300" spans="1:10">
      <c r="A2300" t="n">
        <v>19961</v>
      </c>
      <c r="B2300" s="64" t="n">
        <v>55</v>
      </c>
      <c r="C2300" s="7" t="n">
        <v>61491</v>
      </c>
      <c r="D2300" s="7" t="n">
        <v>65533</v>
      </c>
      <c r="E2300" s="7" t="n">
        <v>0.449999988079071</v>
      </c>
      <c r="F2300" s="7" t="n">
        <v>-0.25</v>
      </c>
      <c r="G2300" s="7" t="n">
        <v>12.6700000762939</v>
      </c>
      <c r="H2300" s="7" t="n">
        <v>3.29999995231628</v>
      </c>
      <c r="I2300" s="7" t="n">
        <v>2</v>
      </c>
      <c r="J2300" s="7" t="n">
        <v>0</v>
      </c>
    </row>
    <row r="2301" spans="1:10">
      <c r="A2301" t="s">
        <v>4</v>
      </c>
      <c r="B2301" s="4" t="s">
        <v>5</v>
      </c>
      <c r="C2301" s="4" t="s">
        <v>10</v>
      </c>
    </row>
    <row r="2302" spans="1:10">
      <c r="A2302" t="n">
        <v>19985</v>
      </c>
      <c r="B2302" s="31" t="n">
        <v>16</v>
      </c>
      <c r="C2302" s="7" t="n">
        <v>100</v>
      </c>
    </row>
    <row r="2303" spans="1:10">
      <c r="A2303" t="s">
        <v>4</v>
      </c>
      <c r="B2303" s="4" t="s">
        <v>5</v>
      </c>
      <c r="C2303" s="4" t="s">
        <v>10</v>
      </c>
      <c r="D2303" s="4" t="s">
        <v>10</v>
      </c>
      <c r="E2303" s="4" t="s">
        <v>30</v>
      </c>
      <c r="F2303" s="4" t="s">
        <v>30</v>
      </c>
      <c r="G2303" s="4" t="s">
        <v>30</v>
      </c>
      <c r="H2303" s="4" t="s">
        <v>30</v>
      </c>
      <c r="I2303" s="4" t="s">
        <v>16</v>
      </c>
      <c r="J2303" s="4" t="s">
        <v>10</v>
      </c>
    </row>
    <row r="2304" spans="1:10">
      <c r="A2304" t="n">
        <v>19988</v>
      </c>
      <c r="B2304" s="64" t="n">
        <v>55</v>
      </c>
      <c r="C2304" s="7" t="n">
        <v>61492</v>
      </c>
      <c r="D2304" s="7" t="n">
        <v>65533</v>
      </c>
      <c r="E2304" s="7" t="n">
        <v>-0.230000004172325</v>
      </c>
      <c r="F2304" s="7" t="n">
        <v>-0.25</v>
      </c>
      <c r="G2304" s="7" t="n">
        <v>13.6000003814697</v>
      </c>
      <c r="H2304" s="7" t="n">
        <v>3.29999995231628</v>
      </c>
      <c r="I2304" s="7" t="n">
        <v>2</v>
      </c>
      <c r="J2304" s="7" t="n">
        <v>0</v>
      </c>
    </row>
    <row r="2305" spans="1:10">
      <c r="A2305" t="s">
        <v>4</v>
      </c>
      <c r="B2305" s="4" t="s">
        <v>5</v>
      </c>
      <c r="C2305" s="4" t="s">
        <v>10</v>
      </c>
    </row>
    <row r="2306" spans="1:10">
      <c r="A2306" t="n">
        <v>20012</v>
      </c>
      <c r="B2306" s="31" t="n">
        <v>16</v>
      </c>
      <c r="C2306" s="7" t="n">
        <v>100</v>
      </c>
    </row>
    <row r="2307" spans="1:10">
      <c r="A2307" t="s">
        <v>4</v>
      </c>
      <c r="B2307" s="4" t="s">
        <v>5</v>
      </c>
      <c r="C2307" s="4" t="s">
        <v>10</v>
      </c>
      <c r="D2307" s="4" t="s">
        <v>10</v>
      </c>
      <c r="E2307" s="4" t="s">
        <v>30</v>
      </c>
      <c r="F2307" s="4" t="s">
        <v>30</v>
      </c>
      <c r="G2307" s="4" t="s">
        <v>30</v>
      </c>
      <c r="H2307" s="4" t="s">
        <v>30</v>
      </c>
      <c r="I2307" s="4" t="s">
        <v>16</v>
      </c>
      <c r="J2307" s="4" t="s">
        <v>10</v>
      </c>
    </row>
    <row r="2308" spans="1:10">
      <c r="A2308" t="n">
        <v>20015</v>
      </c>
      <c r="B2308" s="64" t="n">
        <v>55</v>
      </c>
      <c r="C2308" s="7" t="n">
        <v>61493</v>
      </c>
      <c r="D2308" s="7" t="n">
        <v>65533</v>
      </c>
      <c r="E2308" s="7" t="n">
        <v>0.879999995231628</v>
      </c>
      <c r="F2308" s="7" t="n">
        <v>-0.25</v>
      </c>
      <c r="G2308" s="7" t="n">
        <v>13.6999998092651</v>
      </c>
      <c r="H2308" s="7" t="n">
        <v>3.29999995231628</v>
      </c>
      <c r="I2308" s="7" t="n">
        <v>2</v>
      </c>
      <c r="J2308" s="7" t="n">
        <v>0</v>
      </c>
    </row>
    <row r="2309" spans="1:10">
      <c r="A2309" t="s">
        <v>4</v>
      </c>
      <c r="B2309" s="4" t="s">
        <v>5</v>
      </c>
      <c r="C2309" s="4" t="s">
        <v>10</v>
      </c>
      <c r="D2309" s="4" t="s">
        <v>30</v>
      </c>
      <c r="E2309" s="4" t="s">
        <v>30</v>
      </c>
      <c r="F2309" s="4" t="s">
        <v>30</v>
      </c>
      <c r="G2309" s="4" t="s">
        <v>30</v>
      </c>
    </row>
    <row r="2310" spans="1:10">
      <c r="A2310" t="n">
        <v>20039</v>
      </c>
      <c r="B2310" s="43" t="n">
        <v>46</v>
      </c>
      <c r="C2310" s="7" t="n">
        <v>30</v>
      </c>
      <c r="D2310" s="7" t="n">
        <v>-0.25</v>
      </c>
      <c r="E2310" s="7" t="n">
        <v>-0.25</v>
      </c>
      <c r="F2310" s="7" t="n">
        <v>-1.02999997138977</v>
      </c>
      <c r="G2310" s="7" t="n">
        <v>0</v>
      </c>
    </row>
    <row r="2311" spans="1:10">
      <c r="A2311" t="s">
        <v>4</v>
      </c>
      <c r="B2311" s="4" t="s">
        <v>5</v>
      </c>
      <c r="C2311" s="4" t="s">
        <v>10</v>
      </c>
      <c r="D2311" s="4" t="s">
        <v>30</v>
      </c>
      <c r="E2311" s="4" t="s">
        <v>30</v>
      </c>
      <c r="F2311" s="4" t="s">
        <v>30</v>
      </c>
      <c r="G2311" s="4" t="s">
        <v>30</v>
      </c>
    </row>
    <row r="2312" spans="1:10">
      <c r="A2312" t="n">
        <v>20058</v>
      </c>
      <c r="B2312" s="43" t="n">
        <v>46</v>
      </c>
      <c r="C2312" s="7" t="n">
        <v>89</v>
      </c>
      <c r="D2312" s="7" t="n">
        <v>0.680000007152557</v>
      </c>
      <c r="E2312" s="7" t="n">
        <v>-0.25</v>
      </c>
      <c r="F2312" s="7" t="n">
        <v>-1.26999998092651</v>
      </c>
      <c r="G2312" s="7" t="n">
        <v>0</v>
      </c>
    </row>
    <row r="2313" spans="1:10">
      <c r="A2313" t="s">
        <v>4</v>
      </c>
      <c r="B2313" s="4" t="s">
        <v>5</v>
      </c>
      <c r="C2313" s="4" t="s">
        <v>10</v>
      </c>
      <c r="D2313" s="4" t="s">
        <v>9</v>
      </c>
    </row>
    <row r="2314" spans="1:10">
      <c r="A2314" t="n">
        <v>20077</v>
      </c>
      <c r="B2314" s="62" t="n">
        <v>44</v>
      </c>
      <c r="C2314" s="7" t="n">
        <v>61507</v>
      </c>
      <c r="D2314" s="7" t="n">
        <v>128</v>
      </c>
    </row>
    <row r="2315" spans="1:10">
      <c r="A2315" t="s">
        <v>4</v>
      </c>
      <c r="B2315" s="4" t="s">
        <v>5</v>
      </c>
      <c r="C2315" s="4" t="s">
        <v>10</v>
      </c>
      <c r="D2315" s="4" t="s">
        <v>9</v>
      </c>
    </row>
    <row r="2316" spans="1:10">
      <c r="A2316" t="n">
        <v>20084</v>
      </c>
      <c r="B2316" s="62" t="n">
        <v>44</v>
      </c>
      <c r="C2316" s="7" t="n">
        <v>61507</v>
      </c>
      <c r="D2316" s="7" t="n">
        <v>32</v>
      </c>
    </row>
    <row r="2317" spans="1:10">
      <c r="A2317" t="s">
        <v>4</v>
      </c>
      <c r="B2317" s="4" t="s">
        <v>5</v>
      </c>
      <c r="C2317" s="4" t="s">
        <v>10</v>
      </c>
      <c r="D2317" s="4" t="s">
        <v>30</v>
      </c>
      <c r="E2317" s="4" t="s">
        <v>30</v>
      </c>
      <c r="F2317" s="4" t="s">
        <v>30</v>
      </c>
      <c r="G2317" s="4" t="s">
        <v>30</v>
      </c>
    </row>
    <row r="2318" spans="1:10">
      <c r="A2318" t="n">
        <v>20091</v>
      </c>
      <c r="B2318" s="43" t="n">
        <v>46</v>
      </c>
      <c r="C2318" s="7" t="n">
        <v>61507</v>
      </c>
      <c r="D2318" s="7" t="n">
        <v>-0.870000004768372</v>
      </c>
      <c r="E2318" s="7" t="n">
        <v>-0.25</v>
      </c>
      <c r="F2318" s="7" t="n">
        <v>-2.30999994277954</v>
      </c>
      <c r="G2318" s="7" t="n">
        <v>0</v>
      </c>
    </row>
    <row r="2319" spans="1:10">
      <c r="A2319" t="s">
        <v>4</v>
      </c>
      <c r="B2319" s="4" t="s">
        <v>5</v>
      </c>
      <c r="C2319" s="4" t="s">
        <v>10</v>
      </c>
      <c r="D2319" s="4" t="s">
        <v>9</v>
      </c>
    </row>
    <row r="2320" spans="1:10">
      <c r="A2320" t="n">
        <v>20110</v>
      </c>
      <c r="B2320" s="62" t="n">
        <v>44</v>
      </c>
      <c r="C2320" s="7" t="n">
        <v>61508</v>
      </c>
      <c r="D2320" s="7" t="n">
        <v>128</v>
      </c>
    </row>
    <row r="2321" spans="1:10">
      <c r="A2321" t="s">
        <v>4</v>
      </c>
      <c r="B2321" s="4" t="s">
        <v>5</v>
      </c>
      <c r="C2321" s="4" t="s">
        <v>10</v>
      </c>
      <c r="D2321" s="4" t="s">
        <v>9</v>
      </c>
    </row>
    <row r="2322" spans="1:10">
      <c r="A2322" t="n">
        <v>20117</v>
      </c>
      <c r="B2322" s="62" t="n">
        <v>44</v>
      </c>
      <c r="C2322" s="7" t="n">
        <v>61508</v>
      </c>
      <c r="D2322" s="7" t="n">
        <v>32</v>
      </c>
    </row>
    <row r="2323" spans="1:10">
      <c r="A2323" t="s">
        <v>4</v>
      </c>
      <c r="B2323" s="4" t="s">
        <v>5</v>
      </c>
      <c r="C2323" s="4" t="s">
        <v>10</v>
      </c>
      <c r="D2323" s="4" t="s">
        <v>30</v>
      </c>
      <c r="E2323" s="4" t="s">
        <v>30</v>
      </c>
      <c r="F2323" s="4" t="s">
        <v>30</v>
      </c>
      <c r="G2323" s="4" t="s">
        <v>30</v>
      </c>
    </row>
    <row r="2324" spans="1:10">
      <c r="A2324" t="n">
        <v>20124</v>
      </c>
      <c r="B2324" s="43" t="n">
        <v>46</v>
      </c>
      <c r="C2324" s="7" t="n">
        <v>61508</v>
      </c>
      <c r="D2324" s="7" t="n">
        <v>1.42999994754791</v>
      </c>
      <c r="E2324" s="7" t="n">
        <v>-0.25</v>
      </c>
      <c r="F2324" s="7" t="n">
        <v>-2.39000010490417</v>
      </c>
      <c r="G2324" s="7" t="n">
        <v>0</v>
      </c>
    </row>
    <row r="2325" spans="1:10">
      <c r="A2325" t="s">
        <v>4</v>
      </c>
      <c r="B2325" s="4" t="s">
        <v>5</v>
      </c>
      <c r="C2325" s="4" t="s">
        <v>10</v>
      </c>
      <c r="D2325" s="4" t="s">
        <v>16</v>
      </c>
      <c r="E2325" s="4" t="s">
        <v>6</v>
      </c>
      <c r="F2325" s="4" t="s">
        <v>30</v>
      </c>
      <c r="G2325" s="4" t="s">
        <v>30</v>
      </c>
      <c r="H2325" s="4" t="s">
        <v>30</v>
      </c>
    </row>
    <row r="2326" spans="1:10">
      <c r="A2326" t="n">
        <v>20143</v>
      </c>
      <c r="B2326" s="45" t="n">
        <v>48</v>
      </c>
      <c r="C2326" s="7" t="n">
        <v>30</v>
      </c>
      <c r="D2326" s="7" t="n">
        <v>0</v>
      </c>
      <c r="E2326" s="7" t="s">
        <v>118</v>
      </c>
      <c r="F2326" s="7" t="n">
        <v>-1</v>
      </c>
      <c r="G2326" s="7" t="n">
        <v>1</v>
      </c>
      <c r="H2326" s="7" t="n">
        <v>7.00649232162409e-45</v>
      </c>
    </row>
    <row r="2327" spans="1:10">
      <c r="A2327" t="s">
        <v>4</v>
      </c>
      <c r="B2327" s="4" t="s">
        <v>5</v>
      </c>
      <c r="C2327" s="4" t="s">
        <v>10</v>
      </c>
      <c r="D2327" s="4" t="s">
        <v>16</v>
      </c>
      <c r="E2327" s="4" t="s">
        <v>6</v>
      </c>
      <c r="F2327" s="4" t="s">
        <v>30</v>
      </c>
      <c r="G2327" s="4" t="s">
        <v>30</v>
      </c>
      <c r="H2327" s="4" t="s">
        <v>30</v>
      </c>
    </row>
    <row r="2328" spans="1:10">
      <c r="A2328" t="n">
        <v>20171</v>
      </c>
      <c r="B2328" s="45" t="n">
        <v>48</v>
      </c>
      <c r="C2328" s="7" t="n">
        <v>88</v>
      </c>
      <c r="D2328" s="7" t="n">
        <v>0</v>
      </c>
      <c r="E2328" s="7" t="s">
        <v>220</v>
      </c>
      <c r="F2328" s="7" t="n">
        <v>-1</v>
      </c>
      <c r="G2328" s="7" t="n">
        <v>1</v>
      </c>
      <c r="H2328" s="7" t="n">
        <v>1.40129846432482e-45</v>
      </c>
    </row>
    <row r="2329" spans="1:10">
      <c r="A2329" t="s">
        <v>4</v>
      </c>
      <c r="B2329" s="4" t="s">
        <v>5</v>
      </c>
      <c r="C2329" s="4" t="s">
        <v>10</v>
      </c>
      <c r="D2329" s="4" t="s">
        <v>16</v>
      </c>
      <c r="E2329" s="4" t="s">
        <v>6</v>
      </c>
      <c r="F2329" s="4" t="s">
        <v>30</v>
      </c>
      <c r="G2329" s="4" t="s">
        <v>30</v>
      </c>
      <c r="H2329" s="4" t="s">
        <v>30</v>
      </c>
    </row>
    <row r="2330" spans="1:10">
      <c r="A2330" t="n">
        <v>20201</v>
      </c>
      <c r="B2330" s="45" t="n">
        <v>48</v>
      </c>
      <c r="C2330" s="7" t="n">
        <v>116</v>
      </c>
      <c r="D2330" s="7" t="n">
        <v>0</v>
      </c>
      <c r="E2330" s="7" t="s">
        <v>91</v>
      </c>
      <c r="F2330" s="7" t="n">
        <v>-1</v>
      </c>
      <c r="G2330" s="7" t="n">
        <v>1</v>
      </c>
      <c r="H2330" s="7" t="n">
        <v>1.40129846432482e-45</v>
      </c>
    </row>
    <row r="2331" spans="1:10">
      <c r="A2331" t="s">
        <v>4</v>
      </c>
      <c r="B2331" s="4" t="s">
        <v>5</v>
      </c>
      <c r="C2331" s="4" t="s">
        <v>10</v>
      </c>
      <c r="D2331" s="4" t="s">
        <v>16</v>
      </c>
      <c r="E2331" s="4" t="s">
        <v>6</v>
      </c>
      <c r="F2331" s="4" t="s">
        <v>30</v>
      </c>
      <c r="G2331" s="4" t="s">
        <v>30</v>
      </c>
      <c r="H2331" s="4" t="s">
        <v>30</v>
      </c>
    </row>
    <row r="2332" spans="1:10">
      <c r="A2332" t="n">
        <v>20231</v>
      </c>
      <c r="B2332" s="45" t="n">
        <v>48</v>
      </c>
      <c r="C2332" s="7" t="n">
        <v>120</v>
      </c>
      <c r="D2332" s="7" t="n">
        <v>0</v>
      </c>
      <c r="E2332" s="7" t="s">
        <v>220</v>
      </c>
      <c r="F2332" s="7" t="n">
        <v>-1</v>
      </c>
      <c r="G2332" s="7" t="n">
        <v>1</v>
      </c>
      <c r="H2332" s="7" t="n">
        <v>1.40129846432482e-45</v>
      </c>
    </row>
    <row r="2333" spans="1:10">
      <c r="A2333" t="s">
        <v>4</v>
      </c>
      <c r="B2333" s="4" t="s">
        <v>5</v>
      </c>
      <c r="C2333" s="4" t="s">
        <v>10</v>
      </c>
      <c r="D2333" s="4" t="s">
        <v>16</v>
      </c>
      <c r="E2333" s="4" t="s">
        <v>6</v>
      </c>
      <c r="F2333" s="4" t="s">
        <v>30</v>
      </c>
      <c r="G2333" s="4" t="s">
        <v>30</v>
      </c>
      <c r="H2333" s="4" t="s">
        <v>30</v>
      </c>
    </row>
    <row r="2334" spans="1:10">
      <c r="A2334" t="n">
        <v>20261</v>
      </c>
      <c r="B2334" s="45" t="n">
        <v>48</v>
      </c>
      <c r="C2334" s="7" t="n">
        <v>101</v>
      </c>
      <c r="D2334" s="7" t="n">
        <v>0</v>
      </c>
      <c r="E2334" s="7" t="s">
        <v>113</v>
      </c>
      <c r="F2334" s="7" t="n">
        <v>-1</v>
      </c>
      <c r="G2334" s="7" t="n">
        <v>1</v>
      </c>
      <c r="H2334" s="7" t="n">
        <v>1.40129846432482e-45</v>
      </c>
    </row>
    <row r="2335" spans="1:10">
      <c r="A2335" t="s">
        <v>4</v>
      </c>
      <c r="B2335" s="4" t="s">
        <v>5</v>
      </c>
      <c r="C2335" s="4" t="s">
        <v>16</v>
      </c>
      <c r="D2335" s="4" t="s">
        <v>10</v>
      </c>
      <c r="E2335" s="4" t="s">
        <v>6</v>
      </c>
      <c r="F2335" s="4" t="s">
        <v>6</v>
      </c>
      <c r="G2335" s="4" t="s">
        <v>6</v>
      </c>
      <c r="H2335" s="4" t="s">
        <v>6</v>
      </c>
    </row>
    <row r="2336" spans="1:10">
      <c r="A2336" t="n">
        <v>20290</v>
      </c>
      <c r="B2336" s="54" t="n">
        <v>51</v>
      </c>
      <c r="C2336" s="7" t="n">
        <v>3</v>
      </c>
      <c r="D2336" s="7" t="n">
        <v>0</v>
      </c>
      <c r="E2336" s="7" t="s">
        <v>223</v>
      </c>
      <c r="F2336" s="7" t="s">
        <v>224</v>
      </c>
      <c r="G2336" s="7" t="s">
        <v>225</v>
      </c>
      <c r="H2336" s="7" t="s">
        <v>226</v>
      </c>
    </row>
    <row r="2337" spans="1:8">
      <c r="A2337" t="s">
        <v>4</v>
      </c>
      <c r="B2337" s="4" t="s">
        <v>5</v>
      </c>
      <c r="C2337" s="4" t="s">
        <v>16</v>
      </c>
      <c r="D2337" s="4" t="s">
        <v>10</v>
      </c>
      <c r="E2337" s="4" t="s">
        <v>6</v>
      </c>
      <c r="F2337" s="4" t="s">
        <v>6</v>
      </c>
      <c r="G2337" s="4" t="s">
        <v>6</v>
      </c>
      <c r="H2337" s="4" t="s">
        <v>6</v>
      </c>
    </row>
    <row r="2338" spans="1:8">
      <c r="A2338" t="n">
        <v>20311</v>
      </c>
      <c r="B2338" s="54" t="n">
        <v>51</v>
      </c>
      <c r="C2338" s="7" t="n">
        <v>3</v>
      </c>
      <c r="D2338" s="7" t="n">
        <v>13</v>
      </c>
      <c r="E2338" s="7" t="s">
        <v>223</v>
      </c>
      <c r="F2338" s="7" t="s">
        <v>227</v>
      </c>
      <c r="G2338" s="7" t="s">
        <v>225</v>
      </c>
      <c r="H2338" s="7" t="s">
        <v>226</v>
      </c>
    </row>
    <row r="2339" spans="1:8">
      <c r="A2339" t="s">
        <v>4</v>
      </c>
      <c r="B2339" s="4" t="s">
        <v>5</v>
      </c>
      <c r="C2339" s="4" t="s">
        <v>16</v>
      </c>
      <c r="D2339" s="4" t="s">
        <v>10</v>
      </c>
      <c r="E2339" s="4" t="s">
        <v>6</v>
      </c>
      <c r="F2339" s="4" t="s">
        <v>6</v>
      </c>
      <c r="G2339" s="4" t="s">
        <v>6</v>
      </c>
      <c r="H2339" s="4" t="s">
        <v>6</v>
      </c>
    </row>
    <row r="2340" spans="1:8">
      <c r="A2340" t="n">
        <v>20324</v>
      </c>
      <c r="B2340" s="54" t="n">
        <v>51</v>
      </c>
      <c r="C2340" s="7" t="n">
        <v>3</v>
      </c>
      <c r="D2340" s="7" t="n">
        <v>61491</v>
      </c>
      <c r="E2340" s="7" t="s">
        <v>223</v>
      </c>
      <c r="F2340" s="7" t="s">
        <v>224</v>
      </c>
      <c r="G2340" s="7" t="s">
        <v>225</v>
      </c>
      <c r="H2340" s="7" t="s">
        <v>226</v>
      </c>
    </row>
    <row r="2341" spans="1:8">
      <c r="A2341" t="s">
        <v>4</v>
      </c>
      <c r="B2341" s="4" t="s">
        <v>5</v>
      </c>
      <c r="C2341" s="4" t="s">
        <v>16</v>
      </c>
      <c r="D2341" s="4" t="s">
        <v>10</v>
      </c>
      <c r="E2341" s="4" t="s">
        <v>6</v>
      </c>
      <c r="F2341" s="4" t="s">
        <v>6</v>
      </c>
      <c r="G2341" s="4" t="s">
        <v>6</v>
      </c>
      <c r="H2341" s="4" t="s">
        <v>6</v>
      </c>
    </row>
    <row r="2342" spans="1:8">
      <c r="A2342" t="n">
        <v>20345</v>
      </c>
      <c r="B2342" s="54" t="n">
        <v>51</v>
      </c>
      <c r="C2342" s="7" t="n">
        <v>3</v>
      </c>
      <c r="D2342" s="7" t="n">
        <v>61492</v>
      </c>
      <c r="E2342" s="7" t="s">
        <v>223</v>
      </c>
      <c r="F2342" s="7" t="s">
        <v>224</v>
      </c>
      <c r="G2342" s="7" t="s">
        <v>225</v>
      </c>
      <c r="H2342" s="7" t="s">
        <v>226</v>
      </c>
    </row>
    <row r="2343" spans="1:8">
      <c r="A2343" t="s">
        <v>4</v>
      </c>
      <c r="B2343" s="4" t="s">
        <v>5</v>
      </c>
      <c r="C2343" s="4" t="s">
        <v>16</v>
      </c>
      <c r="D2343" s="4" t="s">
        <v>10</v>
      </c>
      <c r="E2343" s="4" t="s">
        <v>6</v>
      </c>
      <c r="F2343" s="4" t="s">
        <v>6</v>
      </c>
      <c r="G2343" s="4" t="s">
        <v>6</v>
      </c>
      <c r="H2343" s="4" t="s">
        <v>6</v>
      </c>
    </row>
    <row r="2344" spans="1:8">
      <c r="A2344" t="n">
        <v>20366</v>
      </c>
      <c r="B2344" s="54" t="n">
        <v>51</v>
      </c>
      <c r="C2344" s="7" t="n">
        <v>3</v>
      </c>
      <c r="D2344" s="7" t="n">
        <v>61493</v>
      </c>
      <c r="E2344" s="7" t="s">
        <v>223</v>
      </c>
      <c r="F2344" s="7" t="s">
        <v>224</v>
      </c>
      <c r="G2344" s="7" t="s">
        <v>225</v>
      </c>
      <c r="H2344" s="7" t="s">
        <v>226</v>
      </c>
    </row>
    <row r="2345" spans="1:8">
      <c r="A2345" t="s">
        <v>4</v>
      </c>
      <c r="B2345" s="4" t="s">
        <v>5</v>
      </c>
      <c r="C2345" s="4" t="s">
        <v>16</v>
      </c>
      <c r="D2345" s="4" t="s">
        <v>10</v>
      </c>
      <c r="E2345" s="4" t="s">
        <v>6</v>
      </c>
      <c r="F2345" s="4" t="s">
        <v>6</v>
      </c>
      <c r="G2345" s="4" t="s">
        <v>6</v>
      </c>
      <c r="H2345" s="4" t="s">
        <v>6</v>
      </c>
    </row>
    <row r="2346" spans="1:8">
      <c r="A2346" t="n">
        <v>20387</v>
      </c>
      <c r="B2346" s="54" t="n">
        <v>51</v>
      </c>
      <c r="C2346" s="7" t="n">
        <v>3</v>
      </c>
      <c r="D2346" s="7" t="n">
        <v>61494</v>
      </c>
      <c r="E2346" s="7" t="s">
        <v>223</v>
      </c>
      <c r="F2346" s="7" t="s">
        <v>224</v>
      </c>
      <c r="G2346" s="7" t="s">
        <v>225</v>
      </c>
      <c r="H2346" s="7" t="s">
        <v>226</v>
      </c>
    </row>
    <row r="2347" spans="1:8">
      <c r="A2347" t="s">
        <v>4</v>
      </c>
      <c r="B2347" s="4" t="s">
        <v>5</v>
      </c>
      <c r="C2347" s="4" t="s">
        <v>16</v>
      </c>
      <c r="D2347" s="4" t="s">
        <v>10</v>
      </c>
      <c r="E2347" s="4" t="s">
        <v>30</v>
      </c>
      <c r="F2347" s="4" t="s">
        <v>30</v>
      </c>
      <c r="G2347" s="4" t="s">
        <v>30</v>
      </c>
    </row>
    <row r="2348" spans="1:8">
      <c r="A2348" t="n">
        <v>20408</v>
      </c>
      <c r="B2348" s="38" t="n">
        <v>45</v>
      </c>
      <c r="C2348" s="7" t="n">
        <v>15</v>
      </c>
      <c r="D2348" s="7" t="n">
        <v>0</v>
      </c>
      <c r="E2348" s="7" t="n">
        <v>0.0500000007450581</v>
      </c>
      <c r="F2348" s="7" t="n">
        <v>1.20000004768372</v>
      </c>
      <c r="G2348" s="7" t="n">
        <v>-0.0500000007450581</v>
      </c>
    </row>
    <row r="2349" spans="1:8">
      <c r="A2349" t="s">
        <v>4</v>
      </c>
      <c r="B2349" s="4" t="s">
        <v>5</v>
      </c>
      <c r="C2349" s="4" t="s">
        <v>16</v>
      </c>
      <c r="D2349" s="4" t="s">
        <v>16</v>
      </c>
      <c r="E2349" s="4" t="s">
        <v>30</v>
      </c>
      <c r="F2349" s="4" t="s">
        <v>30</v>
      </c>
      <c r="G2349" s="4" t="s">
        <v>30</v>
      </c>
      <c r="H2349" s="4" t="s">
        <v>10</v>
      </c>
      <c r="I2349" s="4" t="s">
        <v>16</v>
      </c>
    </row>
    <row r="2350" spans="1:8">
      <c r="A2350" t="n">
        <v>20424</v>
      </c>
      <c r="B2350" s="38" t="n">
        <v>45</v>
      </c>
      <c r="C2350" s="7" t="n">
        <v>4</v>
      </c>
      <c r="D2350" s="7" t="n">
        <v>3</v>
      </c>
      <c r="E2350" s="7" t="n">
        <v>7.32000017166138</v>
      </c>
      <c r="F2350" s="7" t="n">
        <v>170.75</v>
      </c>
      <c r="G2350" s="7" t="n">
        <v>2</v>
      </c>
      <c r="H2350" s="7" t="n">
        <v>0</v>
      </c>
      <c r="I2350" s="7" t="n">
        <v>1</v>
      </c>
    </row>
    <row r="2351" spans="1:8">
      <c r="A2351" t="s">
        <v>4</v>
      </c>
      <c r="B2351" s="4" t="s">
        <v>5</v>
      </c>
      <c r="C2351" s="4" t="s">
        <v>16</v>
      </c>
      <c r="D2351" s="4" t="s">
        <v>16</v>
      </c>
      <c r="E2351" s="4" t="s">
        <v>30</v>
      </c>
      <c r="F2351" s="4" t="s">
        <v>10</v>
      </c>
    </row>
    <row r="2352" spans="1:8">
      <c r="A2352" t="n">
        <v>20442</v>
      </c>
      <c r="B2352" s="38" t="n">
        <v>45</v>
      </c>
      <c r="C2352" s="7" t="n">
        <v>5</v>
      </c>
      <c r="D2352" s="7" t="n">
        <v>3</v>
      </c>
      <c r="E2352" s="7" t="n">
        <v>2.5</v>
      </c>
      <c r="F2352" s="7" t="n">
        <v>0</v>
      </c>
    </row>
    <row r="2353" spans="1:9">
      <c r="A2353" t="s">
        <v>4</v>
      </c>
      <c r="B2353" s="4" t="s">
        <v>5</v>
      </c>
      <c r="C2353" s="4" t="s">
        <v>16</v>
      </c>
      <c r="D2353" s="4" t="s">
        <v>16</v>
      </c>
      <c r="E2353" s="4" t="s">
        <v>30</v>
      </c>
      <c r="F2353" s="4" t="s">
        <v>30</v>
      </c>
      <c r="G2353" s="4" t="s">
        <v>30</v>
      </c>
      <c r="H2353" s="4" t="s">
        <v>10</v>
      </c>
      <c r="I2353" s="4" t="s">
        <v>16</v>
      </c>
    </row>
    <row r="2354" spans="1:9">
      <c r="A2354" t="n">
        <v>20451</v>
      </c>
      <c r="B2354" s="38" t="n">
        <v>45</v>
      </c>
      <c r="C2354" s="7" t="n">
        <v>4</v>
      </c>
      <c r="D2354" s="7" t="n">
        <v>3</v>
      </c>
      <c r="E2354" s="7" t="n">
        <v>5.92999982833862</v>
      </c>
      <c r="F2354" s="7" t="n">
        <v>152.630004882813</v>
      </c>
      <c r="G2354" s="7" t="n">
        <v>0</v>
      </c>
      <c r="H2354" s="7" t="n">
        <v>6500</v>
      </c>
      <c r="I2354" s="7" t="n">
        <v>1</v>
      </c>
    </row>
    <row r="2355" spans="1:9">
      <c r="A2355" t="s">
        <v>4</v>
      </c>
      <c r="B2355" s="4" t="s">
        <v>5</v>
      </c>
      <c r="C2355" s="4" t="s">
        <v>16</v>
      </c>
      <c r="D2355" s="4" t="s">
        <v>16</v>
      </c>
      <c r="E2355" s="4" t="s">
        <v>30</v>
      </c>
      <c r="F2355" s="4" t="s">
        <v>10</v>
      </c>
    </row>
    <row r="2356" spans="1:9">
      <c r="A2356" t="n">
        <v>20469</v>
      </c>
      <c r="B2356" s="38" t="n">
        <v>45</v>
      </c>
      <c r="C2356" s="7" t="n">
        <v>5</v>
      </c>
      <c r="D2356" s="7" t="n">
        <v>3</v>
      </c>
      <c r="E2356" s="7" t="n">
        <v>1.89999997615814</v>
      </c>
      <c r="F2356" s="7" t="n">
        <v>6500</v>
      </c>
    </row>
    <row r="2357" spans="1:9">
      <c r="A2357" t="s">
        <v>4</v>
      </c>
      <c r="B2357" s="4" t="s">
        <v>5</v>
      </c>
      <c r="C2357" s="4" t="s">
        <v>16</v>
      </c>
      <c r="D2357" s="4" t="s">
        <v>10</v>
      </c>
      <c r="E2357" s="4" t="s">
        <v>30</v>
      </c>
    </row>
    <row r="2358" spans="1:9">
      <c r="A2358" t="n">
        <v>20478</v>
      </c>
      <c r="B2358" s="37" t="n">
        <v>58</v>
      </c>
      <c r="C2358" s="7" t="n">
        <v>100</v>
      </c>
      <c r="D2358" s="7" t="n">
        <v>1000</v>
      </c>
      <c r="E2358" s="7" t="n">
        <v>1</v>
      </c>
    </row>
    <row r="2359" spans="1:9">
      <c r="A2359" t="s">
        <v>4</v>
      </c>
      <c r="B2359" s="4" t="s">
        <v>5</v>
      </c>
      <c r="C2359" s="4" t="s">
        <v>16</v>
      </c>
      <c r="D2359" s="4" t="s">
        <v>10</v>
      </c>
    </row>
    <row r="2360" spans="1:9">
      <c r="A2360" t="n">
        <v>20486</v>
      </c>
      <c r="B2360" s="37" t="n">
        <v>58</v>
      </c>
      <c r="C2360" s="7" t="n">
        <v>255</v>
      </c>
      <c r="D2360" s="7" t="n">
        <v>0</v>
      </c>
    </row>
    <row r="2361" spans="1:9">
      <c r="A2361" t="s">
        <v>4</v>
      </c>
      <c r="B2361" s="4" t="s">
        <v>5</v>
      </c>
      <c r="C2361" s="4" t="s">
        <v>10</v>
      </c>
    </row>
    <row r="2362" spans="1:9">
      <c r="A2362" t="n">
        <v>20490</v>
      </c>
      <c r="B2362" s="31" t="n">
        <v>16</v>
      </c>
      <c r="C2362" s="7" t="n">
        <v>2500</v>
      </c>
    </row>
    <row r="2363" spans="1:9">
      <c r="A2363" t="s">
        <v>4</v>
      </c>
      <c r="B2363" s="4" t="s">
        <v>5</v>
      </c>
      <c r="C2363" s="4" t="s">
        <v>16</v>
      </c>
      <c r="D2363" s="4" t="s">
        <v>10</v>
      </c>
      <c r="E2363" s="4" t="s">
        <v>10</v>
      </c>
      <c r="F2363" s="4" t="s">
        <v>16</v>
      </c>
    </row>
    <row r="2364" spans="1:9">
      <c r="A2364" t="n">
        <v>20493</v>
      </c>
      <c r="B2364" s="27" t="n">
        <v>25</v>
      </c>
      <c r="C2364" s="7" t="n">
        <v>1</v>
      </c>
      <c r="D2364" s="7" t="n">
        <v>720</v>
      </c>
      <c r="E2364" s="7" t="n">
        <v>50</v>
      </c>
      <c r="F2364" s="7" t="n">
        <v>5</v>
      </c>
    </row>
    <row r="2365" spans="1:9">
      <c r="A2365" t="s">
        <v>4</v>
      </c>
      <c r="B2365" s="4" t="s">
        <v>5</v>
      </c>
      <c r="C2365" s="4" t="s">
        <v>6</v>
      </c>
      <c r="D2365" s="4" t="s">
        <v>10</v>
      </c>
    </row>
    <row r="2366" spans="1:9">
      <c r="A2366" t="n">
        <v>20500</v>
      </c>
      <c r="B2366" s="65" t="n">
        <v>29</v>
      </c>
      <c r="C2366" s="7" t="s">
        <v>228</v>
      </c>
      <c r="D2366" s="7" t="n">
        <v>65533</v>
      </c>
    </row>
    <row r="2367" spans="1:9">
      <c r="A2367" t="s">
        <v>4</v>
      </c>
      <c r="B2367" s="4" t="s">
        <v>5</v>
      </c>
      <c r="C2367" s="4" t="s">
        <v>16</v>
      </c>
      <c r="D2367" s="4" t="s">
        <v>10</v>
      </c>
      <c r="E2367" s="4" t="s">
        <v>6</v>
      </c>
    </row>
    <row r="2368" spans="1:9">
      <c r="A2368" t="n">
        <v>20517</v>
      </c>
      <c r="B2368" s="54" t="n">
        <v>51</v>
      </c>
      <c r="C2368" s="7" t="n">
        <v>4</v>
      </c>
      <c r="D2368" s="7" t="n">
        <v>30</v>
      </c>
      <c r="E2368" s="7" t="s">
        <v>129</v>
      </c>
    </row>
    <row r="2369" spans="1:9">
      <c r="A2369" t="s">
        <v>4</v>
      </c>
      <c r="B2369" s="4" t="s">
        <v>5</v>
      </c>
      <c r="C2369" s="4" t="s">
        <v>10</v>
      </c>
    </row>
    <row r="2370" spans="1:9">
      <c r="A2370" t="n">
        <v>20530</v>
      </c>
      <c r="B2370" s="31" t="n">
        <v>16</v>
      </c>
      <c r="C2370" s="7" t="n">
        <v>0</v>
      </c>
    </row>
    <row r="2371" spans="1:9">
      <c r="A2371" t="s">
        <v>4</v>
      </c>
      <c r="B2371" s="4" t="s">
        <v>5</v>
      </c>
      <c r="C2371" s="4" t="s">
        <v>10</v>
      </c>
      <c r="D2371" s="4" t="s">
        <v>16</v>
      </c>
      <c r="E2371" s="4" t="s">
        <v>9</v>
      </c>
      <c r="F2371" s="4" t="s">
        <v>69</v>
      </c>
      <c r="G2371" s="4" t="s">
        <v>16</v>
      </c>
      <c r="H2371" s="4" t="s">
        <v>16</v>
      </c>
      <c r="I2371" s="4" t="s">
        <v>16</v>
      </c>
    </row>
    <row r="2372" spans="1:9">
      <c r="A2372" t="n">
        <v>20533</v>
      </c>
      <c r="B2372" s="55" t="n">
        <v>26</v>
      </c>
      <c r="C2372" s="7" t="n">
        <v>30</v>
      </c>
      <c r="D2372" s="7" t="n">
        <v>17</v>
      </c>
      <c r="E2372" s="7" t="n">
        <v>63491</v>
      </c>
      <c r="F2372" s="7" t="s">
        <v>229</v>
      </c>
      <c r="G2372" s="7" t="n">
        <v>8</v>
      </c>
      <c r="H2372" s="7" t="n">
        <v>2</v>
      </c>
      <c r="I2372" s="7" t="n">
        <v>0</v>
      </c>
    </row>
    <row r="2373" spans="1:9">
      <c r="A2373" t="s">
        <v>4</v>
      </c>
      <c r="B2373" s="4" t="s">
        <v>5</v>
      </c>
      <c r="C2373" s="4" t="s">
        <v>10</v>
      </c>
    </row>
    <row r="2374" spans="1:9">
      <c r="A2374" t="n">
        <v>20585</v>
      </c>
      <c r="B2374" s="31" t="n">
        <v>16</v>
      </c>
      <c r="C2374" s="7" t="n">
        <v>3000</v>
      </c>
    </row>
    <row r="2375" spans="1:9">
      <c r="A2375" t="s">
        <v>4</v>
      </c>
      <c r="B2375" s="4" t="s">
        <v>5</v>
      </c>
      <c r="C2375" s="4" t="s">
        <v>10</v>
      </c>
      <c r="D2375" s="4" t="s">
        <v>16</v>
      </c>
    </row>
    <row r="2376" spans="1:9">
      <c r="A2376" t="n">
        <v>20588</v>
      </c>
      <c r="B2376" s="66" t="n">
        <v>89</v>
      </c>
      <c r="C2376" s="7" t="n">
        <v>65533</v>
      </c>
      <c r="D2376" s="7" t="n">
        <v>0</v>
      </c>
    </row>
    <row r="2377" spans="1:9">
      <c r="A2377" t="s">
        <v>4</v>
      </c>
      <c r="B2377" s="4" t="s">
        <v>5</v>
      </c>
      <c r="C2377" s="4" t="s">
        <v>6</v>
      </c>
      <c r="D2377" s="4" t="s">
        <v>10</v>
      </c>
    </row>
    <row r="2378" spans="1:9">
      <c r="A2378" t="n">
        <v>20592</v>
      </c>
      <c r="B2378" s="65" t="n">
        <v>29</v>
      </c>
      <c r="C2378" s="7" t="s">
        <v>15</v>
      </c>
      <c r="D2378" s="7" t="n">
        <v>65533</v>
      </c>
    </row>
    <row r="2379" spans="1:9">
      <c r="A2379" t="s">
        <v>4</v>
      </c>
      <c r="B2379" s="4" t="s">
        <v>5</v>
      </c>
      <c r="C2379" s="4" t="s">
        <v>16</v>
      </c>
      <c r="D2379" s="4" t="s">
        <v>10</v>
      </c>
      <c r="E2379" s="4" t="s">
        <v>10</v>
      </c>
      <c r="F2379" s="4" t="s">
        <v>16</v>
      </c>
    </row>
    <row r="2380" spans="1:9">
      <c r="A2380" t="n">
        <v>20596</v>
      </c>
      <c r="B2380" s="27" t="n">
        <v>25</v>
      </c>
      <c r="C2380" s="7" t="n">
        <v>1</v>
      </c>
      <c r="D2380" s="7" t="n">
        <v>65535</v>
      </c>
      <c r="E2380" s="7" t="n">
        <v>65535</v>
      </c>
      <c r="F2380" s="7" t="n">
        <v>0</v>
      </c>
    </row>
    <row r="2381" spans="1:9">
      <c r="A2381" t="s">
        <v>4</v>
      </c>
      <c r="B2381" s="4" t="s">
        <v>5</v>
      </c>
      <c r="C2381" s="4" t="s">
        <v>10</v>
      </c>
      <c r="D2381" s="4" t="s">
        <v>16</v>
      </c>
      <c r="E2381" s="4" t="s">
        <v>30</v>
      </c>
      <c r="F2381" s="4" t="s">
        <v>10</v>
      </c>
    </row>
    <row r="2382" spans="1:9">
      <c r="A2382" t="n">
        <v>20603</v>
      </c>
      <c r="B2382" s="53" t="n">
        <v>59</v>
      </c>
      <c r="C2382" s="7" t="n">
        <v>0</v>
      </c>
      <c r="D2382" s="7" t="n">
        <v>1</v>
      </c>
      <c r="E2382" s="7" t="n">
        <v>0.150000005960464</v>
      </c>
      <c r="F2382" s="7" t="n">
        <v>0</v>
      </c>
    </row>
    <row r="2383" spans="1:9">
      <c r="A2383" t="s">
        <v>4</v>
      </c>
      <c r="B2383" s="4" t="s">
        <v>5</v>
      </c>
      <c r="C2383" s="4" t="s">
        <v>16</v>
      </c>
      <c r="D2383" s="4" t="s">
        <v>10</v>
      </c>
      <c r="E2383" s="4" t="s">
        <v>6</v>
      </c>
      <c r="F2383" s="4" t="s">
        <v>6</v>
      </c>
      <c r="G2383" s="4" t="s">
        <v>6</v>
      </c>
      <c r="H2383" s="4" t="s">
        <v>6</v>
      </c>
    </row>
    <row r="2384" spans="1:9">
      <c r="A2384" t="n">
        <v>20613</v>
      </c>
      <c r="B2384" s="54" t="n">
        <v>51</v>
      </c>
      <c r="C2384" s="7" t="n">
        <v>3</v>
      </c>
      <c r="D2384" s="7" t="n">
        <v>0</v>
      </c>
      <c r="E2384" s="7" t="s">
        <v>230</v>
      </c>
      <c r="F2384" s="7" t="s">
        <v>227</v>
      </c>
      <c r="G2384" s="7" t="s">
        <v>225</v>
      </c>
      <c r="H2384" s="7" t="s">
        <v>226</v>
      </c>
    </row>
    <row r="2385" spans="1:9">
      <c r="A2385" t="s">
        <v>4</v>
      </c>
      <c r="B2385" s="4" t="s">
        <v>5</v>
      </c>
      <c r="C2385" s="4" t="s">
        <v>10</v>
      </c>
      <c r="D2385" s="4" t="s">
        <v>16</v>
      </c>
      <c r="E2385" s="4" t="s">
        <v>30</v>
      </c>
      <c r="F2385" s="4" t="s">
        <v>10</v>
      </c>
    </row>
    <row r="2386" spans="1:9">
      <c r="A2386" t="n">
        <v>20626</v>
      </c>
      <c r="B2386" s="53" t="n">
        <v>59</v>
      </c>
      <c r="C2386" s="7" t="n">
        <v>13</v>
      </c>
      <c r="D2386" s="7" t="n">
        <v>1</v>
      </c>
      <c r="E2386" s="7" t="n">
        <v>0.150000005960464</v>
      </c>
      <c r="F2386" s="7" t="n">
        <v>0</v>
      </c>
    </row>
    <row r="2387" spans="1:9">
      <c r="A2387" t="s">
        <v>4</v>
      </c>
      <c r="B2387" s="4" t="s">
        <v>5</v>
      </c>
      <c r="C2387" s="4" t="s">
        <v>16</v>
      </c>
      <c r="D2387" s="4" t="s">
        <v>10</v>
      </c>
      <c r="E2387" s="4" t="s">
        <v>6</v>
      </c>
      <c r="F2387" s="4" t="s">
        <v>6</v>
      </c>
      <c r="G2387" s="4" t="s">
        <v>6</v>
      </c>
      <c r="H2387" s="4" t="s">
        <v>6</v>
      </c>
    </row>
    <row r="2388" spans="1:9">
      <c r="A2388" t="n">
        <v>20636</v>
      </c>
      <c r="B2388" s="54" t="n">
        <v>51</v>
      </c>
      <c r="C2388" s="7" t="n">
        <v>3</v>
      </c>
      <c r="D2388" s="7" t="n">
        <v>13</v>
      </c>
      <c r="E2388" s="7" t="s">
        <v>230</v>
      </c>
      <c r="F2388" s="7" t="s">
        <v>227</v>
      </c>
      <c r="G2388" s="7" t="s">
        <v>225</v>
      </c>
      <c r="H2388" s="7" t="s">
        <v>226</v>
      </c>
    </row>
    <row r="2389" spans="1:9">
      <c r="A2389" t="s">
        <v>4</v>
      </c>
      <c r="B2389" s="4" t="s">
        <v>5</v>
      </c>
      <c r="C2389" s="4" t="s">
        <v>10</v>
      </c>
    </row>
    <row r="2390" spans="1:9">
      <c r="A2390" t="n">
        <v>20649</v>
      </c>
      <c r="B2390" s="31" t="n">
        <v>16</v>
      </c>
      <c r="C2390" s="7" t="n">
        <v>100</v>
      </c>
    </row>
    <row r="2391" spans="1:9">
      <c r="A2391" t="s">
        <v>4</v>
      </c>
      <c r="B2391" s="4" t="s">
        <v>5</v>
      </c>
      <c r="C2391" s="4" t="s">
        <v>10</v>
      </c>
      <c r="D2391" s="4" t="s">
        <v>16</v>
      </c>
      <c r="E2391" s="4" t="s">
        <v>30</v>
      </c>
      <c r="F2391" s="4" t="s">
        <v>10</v>
      </c>
    </row>
    <row r="2392" spans="1:9">
      <c r="A2392" t="n">
        <v>20652</v>
      </c>
      <c r="B2392" s="53" t="n">
        <v>59</v>
      </c>
      <c r="C2392" s="7" t="n">
        <v>61491</v>
      </c>
      <c r="D2392" s="7" t="n">
        <v>1</v>
      </c>
      <c r="E2392" s="7" t="n">
        <v>0.150000005960464</v>
      </c>
      <c r="F2392" s="7" t="n">
        <v>0</v>
      </c>
    </row>
    <row r="2393" spans="1:9">
      <c r="A2393" t="s">
        <v>4</v>
      </c>
      <c r="B2393" s="4" t="s">
        <v>5</v>
      </c>
      <c r="C2393" s="4" t="s">
        <v>16</v>
      </c>
      <c r="D2393" s="4" t="s">
        <v>10</v>
      </c>
      <c r="E2393" s="4" t="s">
        <v>6</v>
      </c>
      <c r="F2393" s="4" t="s">
        <v>6</v>
      </c>
      <c r="G2393" s="4" t="s">
        <v>6</v>
      </c>
      <c r="H2393" s="4" t="s">
        <v>6</v>
      </c>
    </row>
    <row r="2394" spans="1:9">
      <c r="A2394" t="n">
        <v>20662</v>
      </c>
      <c r="B2394" s="54" t="n">
        <v>51</v>
      </c>
      <c r="C2394" s="7" t="n">
        <v>3</v>
      </c>
      <c r="D2394" s="7" t="n">
        <v>61491</v>
      </c>
      <c r="E2394" s="7" t="s">
        <v>230</v>
      </c>
      <c r="F2394" s="7" t="s">
        <v>227</v>
      </c>
      <c r="G2394" s="7" t="s">
        <v>225</v>
      </c>
      <c r="H2394" s="7" t="s">
        <v>226</v>
      </c>
    </row>
    <row r="2395" spans="1:9">
      <c r="A2395" t="s">
        <v>4</v>
      </c>
      <c r="B2395" s="4" t="s">
        <v>5</v>
      </c>
      <c r="C2395" s="4" t="s">
        <v>10</v>
      </c>
      <c r="D2395" s="4" t="s">
        <v>16</v>
      </c>
      <c r="E2395" s="4" t="s">
        <v>30</v>
      </c>
      <c r="F2395" s="4" t="s">
        <v>10</v>
      </c>
    </row>
    <row r="2396" spans="1:9">
      <c r="A2396" t="n">
        <v>20675</v>
      </c>
      <c r="B2396" s="53" t="n">
        <v>59</v>
      </c>
      <c r="C2396" s="7" t="n">
        <v>61492</v>
      </c>
      <c r="D2396" s="7" t="n">
        <v>1</v>
      </c>
      <c r="E2396" s="7" t="n">
        <v>0.150000005960464</v>
      </c>
      <c r="F2396" s="7" t="n">
        <v>0</v>
      </c>
    </row>
    <row r="2397" spans="1:9">
      <c r="A2397" t="s">
        <v>4</v>
      </c>
      <c r="B2397" s="4" t="s">
        <v>5</v>
      </c>
      <c r="C2397" s="4" t="s">
        <v>16</v>
      </c>
      <c r="D2397" s="4" t="s">
        <v>10</v>
      </c>
      <c r="E2397" s="4" t="s">
        <v>6</v>
      </c>
      <c r="F2397" s="4" t="s">
        <v>6</v>
      </c>
      <c r="G2397" s="4" t="s">
        <v>6</v>
      </c>
      <c r="H2397" s="4" t="s">
        <v>6</v>
      </c>
    </row>
    <row r="2398" spans="1:9">
      <c r="A2398" t="n">
        <v>20685</v>
      </c>
      <c r="B2398" s="54" t="n">
        <v>51</v>
      </c>
      <c r="C2398" s="7" t="n">
        <v>3</v>
      </c>
      <c r="D2398" s="7" t="n">
        <v>61492</v>
      </c>
      <c r="E2398" s="7" t="s">
        <v>230</v>
      </c>
      <c r="F2398" s="7" t="s">
        <v>227</v>
      </c>
      <c r="G2398" s="7" t="s">
        <v>225</v>
      </c>
      <c r="H2398" s="7" t="s">
        <v>226</v>
      </c>
    </row>
    <row r="2399" spans="1:9">
      <c r="A2399" t="s">
        <v>4</v>
      </c>
      <c r="B2399" s="4" t="s">
        <v>5</v>
      </c>
      <c r="C2399" s="4" t="s">
        <v>16</v>
      </c>
      <c r="D2399" s="14" t="s">
        <v>26</v>
      </c>
      <c r="E2399" s="4" t="s">
        <v>5</v>
      </c>
      <c r="F2399" s="4" t="s">
        <v>16</v>
      </c>
      <c r="G2399" s="4" t="s">
        <v>10</v>
      </c>
      <c r="H2399" s="14" t="s">
        <v>27</v>
      </c>
      <c r="I2399" s="4" t="s">
        <v>16</v>
      </c>
      <c r="J2399" s="4" t="s">
        <v>25</v>
      </c>
    </row>
    <row r="2400" spans="1:9">
      <c r="A2400" t="n">
        <v>20698</v>
      </c>
      <c r="B2400" s="10" t="n">
        <v>5</v>
      </c>
      <c r="C2400" s="7" t="n">
        <v>28</v>
      </c>
      <c r="D2400" s="14" t="s">
        <v>3</v>
      </c>
      <c r="E2400" s="58" t="n">
        <v>64</v>
      </c>
      <c r="F2400" s="7" t="n">
        <v>5</v>
      </c>
      <c r="G2400" s="7" t="n">
        <v>5</v>
      </c>
      <c r="H2400" s="14" t="s">
        <v>3</v>
      </c>
      <c r="I2400" s="7" t="n">
        <v>1</v>
      </c>
      <c r="J2400" s="11" t="n">
        <f t="normal" ca="1">A2404</f>
        <v>0</v>
      </c>
    </row>
    <row r="2401" spans="1:10">
      <c r="A2401" t="s">
        <v>4</v>
      </c>
      <c r="B2401" s="4" t="s">
        <v>5</v>
      </c>
      <c r="C2401" s="4" t="s">
        <v>10</v>
      </c>
      <c r="D2401" s="4" t="s">
        <v>16</v>
      </c>
      <c r="E2401" s="4" t="s">
        <v>30</v>
      </c>
      <c r="F2401" s="4" t="s">
        <v>10</v>
      </c>
    </row>
    <row r="2402" spans="1:10">
      <c r="A2402" t="n">
        <v>20709</v>
      </c>
      <c r="B2402" s="53" t="n">
        <v>59</v>
      </c>
      <c r="C2402" s="7" t="n">
        <v>7032</v>
      </c>
      <c r="D2402" s="7" t="n">
        <v>1</v>
      </c>
      <c r="E2402" s="7" t="n">
        <v>0.150000005960464</v>
      </c>
      <c r="F2402" s="7" t="n">
        <v>0</v>
      </c>
    </row>
    <row r="2403" spans="1:10">
      <c r="A2403" t="s">
        <v>4</v>
      </c>
      <c r="B2403" s="4" t="s">
        <v>5</v>
      </c>
      <c r="C2403" s="4" t="s">
        <v>10</v>
      </c>
    </row>
    <row r="2404" spans="1:10">
      <c r="A2404" t="n">
        <v>20719</v>
      </c>
      <c r="B2404" s="31" t="n">
        <v>16</v>
      </c>
      <c r="C2404" s="7" t="n">
        <v>100</v>
      </c>
    </row>
    <row r="2405" spans="1:10">
      <c r="A2405" t="s">
        <v>4</v>
      </c>
      <c r="B2405" s="4" t="s">
        <v>5</v>
      </c>
      <c r="C2405" s="4" t="s">
        <v>10</v>
      </c>
      <c r="D2405" s="4" t="s">
        <v>16</v>
      </c>
      <c r="E2405" s="4" t="s">
        <v>30</v>
      </c>
      <c r="F2405" s="4" t="s">
        <v>10</v>
      </c>
    </row>
    <row r="2406" spans="1:10">
      <c r="A2406" t="n">
        <v>20722</v>
      </c>
      <c r="B2406" s="53" t="n">
        <v>59</v>
      </c>
      <c r="C2406" s="7" t="n">
        <v>61493</v>
      </c>
      <c r="D2406" s="7" t="n">
        <v>1</v>
      </c>
      <c r="E2406" s="7" t="n">
        <v>0.150000005960464</v>
      </c>
      <c r="F2406" s="7" t="n">
        <v>0</v>
      </c>
    </row>
    <row r="2407" spans="1:10">
      <c r="A2407" t="s">
        <v>4</v>
      </c>
      <c r="B2407" s="4" t="s">
        <v>5</v>
      </c>
      <c r="C2407" s="4" t="s">
        <v>16</v>
      </c>
      <c r="D2407" s="4" t="s">
        <v>10</v>
      </c>
      <c r="E2407" s="4" t="s">
        <v>6</v>
      </c>
      <c r="F2407" s="4" t="s">
        <v>6</v>
      </c>
      <c r="G2407" s="4" t="s">
        <v>6</v>
      </c>
      <c r="H2407" s="4" t="s">
        <v>6</v>
      </c>
    </row>
    <row r="2408" spans="1:10">
      <c r="A2408" t="n">
        <v>20732</v>
      </c>
      <c r="B2408" s="54" t="n">
        <v>51</v>
      </c>
      <c r="C2408" s="7" t="n">
        <v>3</v>
      </c>
      <c r="D2408" s="7" t="n">
        <v>61493</v>
      </c>
      <c r="E2408" s="7" t="s">
        <v>230</v>
      </c>
      <c r="F2408" s="7" t="s">
        <v>227</v>
      </c>
      <c r="G2408" s="7" t="s">
        <v>225</v>
      </c>
      <c r="H2408" s="7" t="s">
        <v>226</v>
      </c>
    </row>
    <row r="2409" spans="1:10">
      <c r="A2409" t="s">
        <v>4</v>
      </c>
      <c r="B2409" s="4" t="s">
        <v>5</v>
      </c>
      <c r="C2409" s="4" t="s">
        <v>10</v>
      </c>
      <c r="D2409" s="4" t="s">
        <v>16</v>
      </c>
      <c r="E2409" s="4" t="s">
        <v>30</v>
      </c>
      <c r="F2409" s="4" t="s">
        <v>10</v>
      </c>
    </row>
    <row r="2410" spans="1:10">
      <c r="A2410" t="n">
        <v>20745</v>
      </c>
      <c r="B2410" s="53" t="n">
        <v>59</v>
      </c>
      <c r="C2410" s="7" t="n">
        <v>61494</v>
      </c>
      <c r="D2410" s="7" t="n">
        <v>1</v>
      </c>
      <c r="E2410" s="7" t="n">
        <v>0.150000005960464</v>
      </c>
      <c r="F2410" s="7" t="n">
        <v>0</v>
      </c>
    </row>
    <row r="2411" spans="1:10">
      <c r="A2411" t="s">
        <v>4</v>
      </c>
      <c r="B2411" s="4" t="s">
        <v>5</v>
      </c>
      <c r="C2411" s="4" t="s">
        <v>16</v>
      </c>
      <c r="D2411" s="4" t="s">
        <v>10</v>
      </c>
      <c r="E2411" s="4" t="s">
        <v>6</v>
      </c>
      <c r="F2411" s="4" t="s">
        <v>6</v>
      </c>
      <c r="G2411" s="4" t="s">
        <v>6</v>
      </c>
      <c r="H2411" s="4" t="s">
        <v>6</v>
      </c>
    </row>
    <row r="2412" spans="1:10">
      <c r="A2412" t="n">
        <v>20755</v>
      </c>
      <c r="B2412" s="54" t="n">
        <v>51</v>
      </c>
      <c r="C2412" s="7" t="n">
        <v>3</v>
      </c>
      <c r="D2412" s="7" t="n">
        <v>61494</v>
      </c>
      <c r="E2412" s="7" t="s">
        <v>230</v>
      </c>
      <c r="F2412" s="7" t="s">
        <v>227</v>
      </c>
      <c r="G2412" s="7" t="s">
        <v>225</v>
      </c>
      <c r="H2412" s="7" t="s">
        <v>226</v>
      </c>
    </row>
    <row r="2413" spans="1:10">
      <c r="A2413" t="s">
        <v>4</v>
      </c>
      <c r="B2413" s="4" t="s">
        <v>5</v>
      </c>
      <c r="C2413" s="4" t="s">
        <v>10</v>
      </c>
    </row>
    <row r="2414" spans="1:10">
      <c r="A2414" t="n">
        <v>20768</v>
      </c>
      <c r="B2414" s="31" t="n">
        <v>16</v>
      </c>
      <c r="C2414" s="7" t="n">
        <v>1300</v>
      </c>
    </row>
    <row r="2415" spans="1:10">
      <c r="A2415" t="s">
        <v>4</v>
      </c>
      <c r="B2415" s="4" t="s">
        <v>5</v>
      </c>
      <c r="C2415" s="4" t="s">
        <v>10</v>
      </c>
      <c r="D2415" s="4" t="s">
        <v>16</v>
      </c>
    </row>
    <row r="2416" spans="1:10">
      <c r="A2416" t="n">
        <v>20771</v>
      </c>
      <c r="B2416" s="50" t="n">
        <v>56</v>
      </c>
      <c r="C2416" s="7" t="n">
        <v>0</v>
      </c>
      <c r="D2416" s="7" t="n">
        <v>0</v>
      </c>
    </row>
    <row r="2417" spans="1:8">
      <c r="A2417" t="s">
        <v>4</v>
      </c>
      <c r="B2417" s="4" t="s">
        <v>5</v>
      </c>
      <c r="C2417" s="4" t="s">
        <v>10</v>
      </c>
      <c r="D2417" s="4" t="s">
        <v>16</v>
      </c>
    </row>
    <row r="2418" spans="1:8">
      <c r="A2418" t="n">
        <v>20775</v>
      </c>
      <c r="B2418" s="50" t="n">
        <v>56</v>
      </c>
      <c r="C2418" s="7" t="n">
        <v>13</v>
      </c>
      <c r="D2418" s="7" t="n">
        <v>0</v>
      </c>
    </row>
    <row r="2419" spans="1:8">
      <c r="A2419" t="s">
        <v>4</v>
      </c>
      <c r="B2419" s="4" t="s">
        <v>5</v>
      </c>
      <c r="C2419" s="4" t="s">
        <v>10</v>
      </c>
      <c r="D2419" s="4" t="s">
        <v>16</v>
      </c>
    </row>
    <row r="2420" spans="1:8">
      <c r="A2420" t="n">
        <v>20779</v>
      </c>
      <c r="B2420" s="50" t="n">
        <v>56</v>
      </c>
      <c r="C2420" s="7" t="n">
        <v>61491</v>
      </c>
      <c r="D2420" s="7" t="n">
        <v>0</v>
      </c>
    </row>
    <row r="2421" spans="1:8">
      <c r="A2421" t="s">
        <v>4</v>
      </c>
      <c r="B2421" s="4" t="s">
        <v>5</v>
      </c>
      <c r="C2421" s="4" t="s">
        <v>10</v>
      </c>
      <c r="D2421" s="4" t="s">
        <v>16</v>
      </c>
    </row>
    <row r="2422" spans="1:8">
      <c r="A2422" t="n">
        <v>20783</v>
      </c>
      <c r="B2422" s="50" t="n">
        <v>56</v>
      </c>
      <c r="C2422" s="7" t="n">
        <v>61492</v>
      </c>
      <c r="D2422" s="7" t="n">
        <v>0</v>
      </c>
    </row>
    <row r="2423" spans="1:8">
      <c r="A2423" t="s">
        <v>4</v>
      </c>
      <c r="B2423" s="4" t="s">
        <v>5</v>
      </c>
      <c r="C2423" s="4" t="s">
        <v>10</v>
      </c>
      <c r="D2423" s="4" t="s">
        <v>16</v>
      </c>
    </row>
    <row r="2424" spans="1:8">
      <c r="A2424" t="n">
        <v>20787</v>
      </c>
      <c r="B2424" s="50" t="n">
        <v>56</v>
      </c>
      <c r="C2424" s="7" t="n">
        <v>61493</v>
      </c>
      <c r="D2424" s="7" t="n">
        <v>0</v>
      </c>
    </row>
    <row r="2425" spans="1:8">
      <c r="A2425" t="s">
        <v>4</v>
      </c>
      <c r="B2425" s="4" t="s">
        <v>5</v>
      </c>
      <c r="C2425" s="4" t="s">
        <v>10</v>
      </c>
      <c r="D2425" s="4" t="s">
        <v>16</v>
      </c>
    </row>
    <row r="2426" spans="1:8">
      <c r="A2426" t="n">
        <v>20791</v>
      </c>
      <c r="B2426" s="50" t="n">
        <v>56</v>
      </c>
      <c r="C2426" s="7" t="n">
        <v>61494</v>
      </c>
      <c r="D2426" s="7" t="n">
        <v>0</v>
      </c>
    </row>
    <row r="2427" spans="1:8">
      <c r="A2427" t="s">
        <v>4</v>
      </c>
      <c r="B2427" s="4" t="s">
        <v>5</v>
      </c>
      <c r="C2427" s="4" t="s">
        <v>16</v>
      </c>
      <c r="D2427" s="14" t="s">
        <v>26</v>
      </c>
      <c r="E2427" s="4" t="s">
        <v>5</v>
      </c>
      <c r="F2427" s="4" t="s">
        <v>16</v>
      </c>
      <c r="G2427" s="4" t="s">
        <v>10</v>
      </c>
      <c r="H2427" s="14" t="s">
        <v>27</v>
      </c>
      <c r="I2427" s="4" t="s">
        <v>16</v>
      </c>
      <c r="J2427" s="4" t="s">
        <v>25</v>
      </c>
    </row>
    <row r="2428" spans="1:8">
      <c r="A2428" t="n">
        <v>20795</v>
      </c>
      <c r="B2428" s="10" t="n">
        <v>5</v>
      </c>
      <c r="C2428" s="7" t="n">
        <v>28</v>
      </c>
      <c r="D2428" s="14" t="s">
        <v>3</v>
      </c>
      <c r="E2428" s="58" t="n">
        <v>64</v>
      </c>
      <c r="F2428" s="7" t="n">
        <v>5</v>
      </c>
      <c r="G2428" s="7" t="n">
        <v>5</v>
      </c>
      <c r="H2428" s="14" t="s">
        <v>3</v>
      </c>
      <c r="I2428" s="7" t="n">
        <v>1</v>
      </c>
      <c r="J2428" s="11" t="n">
        <f t="normal" ca="1">A2432</f>
        <v>0</v>
      </c>
    </row>
    <row r="2429" spans="1:8">
      <c r="A2429" t="s">
        <v>4</v>
      </c>
      <c r="B2429" s="4" t="s">
        <v>5</v>
      </c>
      <c r="C2429" s="4" t="s">
        <v>10</v>
      </c>
      <c r="D2429" s="4" t="s">
        <v>16</v>
      </c>
    </row>
    <row r="2430" spans="1:8">
      <c r="A2430" t="n">
        <v>20806</v>
      </c>
      <c r="B2430" s="50" t="n">
        <v>56</v>
      </c>
      <c r="C2430" s="7" t="n">
        <v>7032</v>
      </c>
      <c r="D2430" s="7" t="n">
        <v>0</v>
      </c>
    </row>
    <row r="2431" spans="1:8">
      <c r="A2431" t="s">
        <v>4</v>
      </c>
      <c r="B2431" s="4" t="s">
        <v>5</v>
      </c>
      <c r="C2431" s="4" t="s">
        <v>16</v>
      </c>
      <c r="D2431" s="4" t="s">
        <v>10</v>
      </c>
    </row>
    <row r="2432" spans="1:8">
      <c r="A2432" t="n">
        <v>20810</v>
      </c>
      <c r="B2432" s="38" t="n">
        <v>45</v>
      </c>
      <c r="C2432" s="7" t="n">
        <v>7</v>
      </c>
      <c r="D2432" s="7" t="n">
        <v>255</v>
      </c>
    </row>
    <row r="2433" spans="1:10">
      <c r="A2433" t="s">
        <v>4</v>
      </c>
      <c r="B2433" s="4" t="s">
        <v>5</v>
      </c>
      <c r="C2433" s="4" t="s">
        <v>16</v>
      </c>
      <c r="D2433" s="4" t="s">
        <v>10</v>
      </c>
      <c r="E2433" s="4" t="s">
        <v>6</v>
      </c>
    </row>
    <row r="2434" spans="1:10">
      <c r="A2434" t="n">
        <v>20814</v>
      </c>
      <c r="B2434" s="54" t="n">
        <v>51</v>
      </c>
      <c r="C2434" s="7" t="n">
        <v>4</v>
      </c>
      <c r="D2434" s="7" t="n">
        <v>13</v>
      </c>
      <c r="E2434" s="7" t="s">
        <v>231</v>
      </c>
    </row>
    <row r="2435" spans="1:10">
      <c r="A2435" t="s">
        <v>4</v>
      </c>
      <c r="B2435" s="4" t="s">
        <v>5</v>
      </c>
      <c r="C2435" s="4" t="s">
        <v>10</v>
      </c>
    </row>
    <row r="2436" spans="1:10">
      <c r="A2436" t="n">
        <v>20828</v>
      </c>
      <c r="B2436" s="31" t="n">
        <v>16</v>
      </c>
      <c r="C2436" s="7" t="n">
        <v>0</v>
      </c>
    </row>
    <row r="2437" spans="1:10">
      <c r="A2437" t="s">
        <v>4</v>
      </c>
      <c r="B2437" s="4" t="s">
        <v>5</v>
      </c>
      <c r="C2437" s="4" t="s">
        <v>10</v>
      </c>
      <c r="D2437" s="4" t="s">
        <v>16</v>
      </c>
      <c r="E2437" s="4" t="s">
        <v>9</v>
      </c>
      <c r="F2437" s="4" t="s">
        <v>69</v>
      </c>
      <c r="G2437" s="4" t="s">
        <v>16</v>
      </c>
      <c r="H2437" s="4" t="s">
        <v>16</v>
      </c>
    </row>
    <row r="2438" spans="1:10">
      <c r="A2438" t="n">
        <v>20831</v>
      </c>
      <c r="B2438" s="55" t="n">
        <v>26</v>
      </c>
      <c r="C2438" s="7" t="n">
        <v>13</v>
      </c>
      <c r="D2438" s="7" t="n">
        <v>17</v>
      </c>
      <c r="E2438" s="7" t="n">
        <v>63492</v>
      </c>
      <c r="F2438" s="7" t="s">
        <v>232</v>
      </c>
      <c r="G2438" s="7" t="n">
        <v>2</v>
      </c>
      <c r="H2438" s="7" t="n">
        <v>0</v>
      </c>
    </row>
    <row r="2439" spans="1:10">
      <c r="A2439" t="s">
        <v>4</v>
      </c>
      <c r="B2439" s="4" t="s">
        <v>5</v>
      </c>
    </row>
    <row r="2440" spans="1:10">
      <c r="A2440" t="n">
        <v>20848</v>
      </c>
      <c r="B2440" s="29" t="n">
        <v>28</v>
      </c>
    </row>
    <row r="2441" spans="1:10">
      <c r="A2441" t="s">
        <v>4</v>
      </c>
      <c r="B2441" s="4" t="s">
        <v>5</v>
      </c>
      <c r="C2441" s="4" t="s">
        <v>10</v>
      </c>
      <c r="D2441" s="4" t="s">
        <v>16</v>
      </c>
    </row>
    <row r="2442" spans="1:10">
      <c r="A2442" t="n">
        <v>20849</v>
      </c>
      <c r="B2442" s="66" t="n">
        <v>89</v>
      </c>
      <c r="C2442" s="7" t="n">
        <v>65533</v>
      </c>
      <c r="D2442" s="7" t="n">
        <v>1</v>
      </c>
    </row>
    <row r="2443" spans="1:10">
      <c r="A2443" t="s">
        <v>4</v>
      </c>
      <c r="B2443" s="4" t="s">
        <v>5</v>
      </c>
      <c r="C2443" s="4" t="s">
        <v>16</v>
      </c>
      <c r="D2443" s="4" t="s">
        <v>10</v>
      </c>
      <c r="E2443" s="4" t="s">
        <v>30</v>
      </c>
    </row>
    <row r="2444" spans="1:10">
      <c r="A2444" t="n">
        <v>20853</v>
      </c>
      <c r="B2444" s="37" t="n">
        <v>58</v>
      </c>
      <c r="C2444" s="7" t="n">
        <v>101</v>
      </c>
      <c r="D2444" s="7" t="n">
        <v>500</v>
      </c>
      <c r="E2444" s="7" t="n">
        <v>1</v>
      </c>
    </row>
    <row r="2445" spans="1:10">
      <c r="A2445" t="s">
        <v>4</v>
      </c>
      <c r="B2445" s="4" t="s">
        <v>5</v>
      </c>
      <c r="C2445" s="4" t="s">
        <v>16</v>
      </c>
      <c r="D2445" s="4" t="s">
        <v>10</v>
      </c>
    </row>
    <row r="2446" spans="1:10">
      <c r="A2446" t="n">
        <v>20861</v>
      </c>
      <c r="B2446" s="37" t="n">
        <v>58</v>
      </c>
      <c r="C2446" s="7" t="n">
        <v>254</v>
      </c>
      <c r="D2446" s="7" t="n">
        <v>0</v>
      </c>
    </row>
    <row r="2447" spans="1:10">
      <c r="A2447" t="s">
        <v>4</v>
      </c>
      <c r="B2447" s="4" t="s">
        <v>5</v>
      </c>
      <c r="C2447" s="4" t="s">
        <v>16</v>
      </c>
    </row>
    <row r="2448" spans="1:10">
      <c r="A2448" t="n">
        <v>20865</v>
      </c>
      <c r="B2448" s="38" t="n">
        <v>45</v>
      </c>
      <c r="C2448" s="7" t="n">
        <v>16</v>
      </c>
    </row>
    <row r="2449" spans="1:8">
      <c r="A2449" t="s">
        <v>4</v>
      </c>
      <c r="B2449" s="4" t="s">
        <v>5</v>
      </c>
      <c r="C2449" s="4" t="s">
        <v>16</v>
      </c>
      <c r="D2449" s="4" t="s">
        <v>16</v>
      </c>
      <c r="E2449" s="4" t="s">
        <v>30</v>
      </c>
      <c r="F2449" s="4" t="s">
        <v>30</v>
      </c>
      <c r="G2449" s="4" t="s">
        <v>30</v>
      </c>
      <c r="H2449" s="4" t="s">
        <v>10</v>
      </c>
    </row>
    <row r="2450" spans="1:8">
      <c r="A2450" t="n">
        <v>20867</v>
      </c>
      <c r="B2450" s="38" t="n">
        <v>45</v>
      </c>
      <c r="C2450" s="7" t="n">
        <v>2</v>
      </c>
      <c r="D2450" s="7" t="n">
        <v>3</v>
      </c>
      <c r="E2450" s="7" t="n">
        <v>0.129999995231628</v>
      </c>
      <c r="F2450" s="7" t="n">
        <v>1.13999998569489</v>
      </c>
      <c r="G2450" s="7" t="n">
        <v>10.9099998474121</v>
      </c>
      <c r="H2450" s="7" t="n">
        <v>0</v>
      </c>
    </row>
    <row r="2451" spans="1:8">
      <c r="A2451" t="s">
        <v>4</v>
      </c>
      <c r="B2451" s="4" t="s">
        <v>5</v>
      </c>
      <c r="C2451" s="4" t="s">
        <v>16</v>
      </c>
      <c r="D2451" s="4" t="s">
        <v>16</v>
      </c>
      <c r="E2451" s="4" t="s">
        <v>30</v>
      </c>
      <c r="F2451" s="4" t="s">
        <v>30</v>
      </c>
      <c r="G2451" s="4" t="s">
        <v>30</v>
      </c>
      <c r="H2451" s="4" t="s">
        <v>10</v>
      </c>
      <c r="I2451" s="4" t="s">
        <v>16</v>
      </c>
    </row>
    <row r="2452" spans="1:8">
      <c r="A2452" t="n">
        <v>20884</v>
      </c>
      <c r="B2452" s="38" t="n">
        <v>45</v>
      </c>
      <c r="C2452" s="7" t="n">
        <v>4</v>
      </c>
      <c r="D2452" s="7" t="n">
        <v>3</v>
      </c>
      <c r="E2452" s="7" t="n">
        <v>6.51999998092651</v>
      </c>
      <c r="F2452" s="7" t="n">
        <v>350.619995117188</v>
      </c>
      <c r="G2452" s="7" t="n">
        <v>0</v>
      </c>
      <c r="H2452" s="7" t="n">
        <v>0</v>
      </c>
      <c r="I2452" s="7" t="n">
        <v>0</v>
      </c>
    </row>
    <row r="2453" spans="1:8">
      <c r="A2453" t="s">
        <v>4</v>
      </c>
      <c r="B2453" s="4" t="s">
        <v>5</v>
      </c>
      <c r="C2453" s="4" t="s">
        <v>16</v>
      </c>
      <c r="D2453" s="4" t="s">
        <v>16</v>
      </c>
      <c r="E2453" s="4" t="s">
        <v>30</v>
      </c>
      <c r="F2453" s="4" t="s">
        <v>10</v>
      </c>
    </row>
    <row r="2454" spans="1:8">
      <c r="A2454" t="n">
        <v>20902</v>
      </c>
      <c r="B2454" s="38" t="n">
        <v>45</v>
      </c>
      <c r="C2454" s="7" t="n">
        <v>5</v>
      </c>
      <c r="D2454" s="7" t="n">
        <v>3</v>
      </c>
      <c r="E2454" s="7" t="n">
        <v>5.19999980926514</v>
      </c>
      <c r="F2454" s="7" t="n">
        <v>0</v>
      </c>
    </row>
    <row r="2455" spans="1:8">
      <c r="A2455" t="s">
        <v>4</v>
      </c>
      <c r="B2455" s="4" t="s">
        <v>5</v>
      </c>
      <c r="C2455" s="4" t="s">
        <v>16</v>
      </c>
      <c r="D2455" s="4" t="s">
        <v>16</v>
      </c>
      <c r="E2455" s="4" t="s">
        <v>30</v>
      </c>
      <c r="F2455" s="4" t="s">
        <v>10</v>
      </c>
    </row>
    <row r="2456" spans="1:8">
      <c r="A2456" t="n">
        <v>20911</v>
      </c>
      <c r="B2456" s="38" t="n">
        <v>45</v>
      </c>
      <c r="C2456" s="7" t="n">
        <v>11</v>
      </c>
      <c r="D2456" s="7" t="n">
        <v>3</v>
      </c>
      <c r="E2456" s="7" t="n">
        <v>38</v>
      </c>
      <c r="F2456" s="7" t="n">
        <v>0</v>
      </c>
    </row>
    <row r="2457" spans="1:8">
      <c r="A2457" t="s">
        <v>4</v>
      </c>
      <c r="B2457" s="4" t="s">
        <v>5</v>
      </c>
      <c r="C2457" s="4" t="s">
        <v>16</v>
      </c>
      <c r="D2457" s="4" t="s">
        <v>16</v>
      </c>
      <c r="E2457" s="4" t="s">
        <v>30</v>
      </c>
      <c r="F2457" s="4" t="s">
        <v>30</v>
      </c>
      <c r="G2457" s="4" t="s">
        <v>30</v>
      </c>
      <c r="H2457" s="4" t="s">
        <v>10</v>
      </c>
    </row>
    <row r="2458" spans="1:8">
      <c r="A2458" t="n">
        <v>20920</v>
      </c>
      <c r="B2458" s="38" t="n">
        <v>45</v>
      </c>
      <c r="C2458" s="7" t="n">
        <v>2</v>
      </c>
      <c r="D2458" s="7" t="n">
        <v>3</v>
      </c>
      <c r="E2458" s="7" t="n">
        <v>-0.129999995231628</v>
      </c>
      <c r="F2458" s="7" t="n">
        <v>1.01999998092651</v>
      </c>
      <c r="G2458" s="7" t="n">
        <v>-0.449999988079071</v>
      </c>
      <c r="H2458" s="7" t="n">
        <v>6000</v>
      </c>
    </row>
    <row r="2459" spans="1:8">
      <c r="A2459" t="s">
        <v>4</v>
      </c>
      <c r="B2459" s="4" t="s">
        <v>5</v>
      </c>
      <c r="C2459" s="4" t="s">
        <v>16</v>
      </c>
      <c r="D2459" s="4" t="s">
        <v>16</v>
      </c>
      <c r="E2459" s="4" t="s">
        <v>30</v>
      </c>
      <c r="F2459" s="4" t="s">
        <v>30</v>
      </c>
      <c r="G2459" s="4" t="s">
        <v>30</v>
      </c>
      <c r="H2459" s="4" t="s">
        <v>10</v>
      </c>
      <c r="I2459" s="4" t="s">
        <v>16</v>
      </c>
    </row>
    <row r="2460" spans="1:8">
      <c r="A2460" t="n">
        <v>20937</v>
      </c>
      <c r="B2460" s="38" t="n">
        <v>45</v>
      </c>
      <c r="C2460" s="7" t="n">
        <v>4</v>
      </c>
      <c r="D2460" s="7" t="n">
        <v>3</v>
      </c>
      <c r="E2460" s="7" t="n">
        <v>359.369995117188</v>
      </c>
      <c r="F2460" s="7" t="n">
        <v>345.410003662109</v>
      </c>
      <c r="G2460" s="7" t="n">
        <v>0</v>
      </c>
      <c r="H2460" s="7" t="n">
        <v>6000</v>
      </c>
      <c r="I2460" s="7" t="n">
        <v>1</v>
      </c>
    </row>
    <row r="2461" spans="1:8">
      <c r="A2461" t="s">
        <v>4</v>
      </c>
      <c r="B2461" s="4" t="s">
        <v>5</v>
      </c>
      <c r="C2461" s="4" t="s">
        <v>16</v>
      </c>
      <c r="D2461" s="4" t="s">
        <v>16</v>
      </c>
      <c r="E2461" s="4" t="s">
        <v>30</v>
      </c>
      <c r="F2461" s="4" t="s">
        <v>10</v>
      </c>
    </row>
    <row r="2462" spans="1:8">
      <c r="A2462" t="n">
        <v>20955</v>
      </c>
      <c r="B2462" s="38" t="n">
        <v>45</v>
      </c>
      <c r="C2462" s="7" t="n">
        <v>5</v>
      </c>
      <c r="D2462" s="7" t="n">
        <v>3</v>
      </c>
      <c r="E2462" s="7" t="n">
        <v>1.39999997615814</v>
      </c>
      <c r="F2462" s="7" t="n">
        <v>6000</v>
      </c>
    </row>
    <row r="2463" spans="1:8">
      <c r="A2463" t="s">
        <v>4</v>
      </c>
      <c r="B2463" s="4" t="s">
        <v>5</v>
      </c>
      <c r="C2463" s="4" t="s">
        <v>16</v>
      </c>
      <c r="D2463" s="4" t="s">
        <v>16</v>
      </c>
      <c r="E2463" s="4" t="s">
        <v>30</v>
      </c>
      <c r="F2463" s="4" t="s">
        <v>10</v>
      </c>
    </row>
    <row r="2464" spans="1:8">
      <c r="A2464" t="n">
        <v>20964</v>
      </c>
      <c r="B2464" s="38" t="n">
        <v>45</v>
      </c>
      <c r="C2464" s="7" t="n">
        <v>11</v>
      </c>
      <c r="D2464" s="7" t="n">
        <v>3</v>
      </c>
      <c r="E2464" s="7" t="n">
        <v>38</v>
      </c>
      <c r="F2464" s="7" t="n">
        <v>6000</v>
      </c>
    </row>
    <row r="2465" spans="1:9">
      <c r="A2465" t="s">
        <v>4</v>
      </c>
      <c r="B2465" s="4" t="s">
        <v>5</v>
      </c>
      <c r="C2465" s="4" t="s">
        <v>16</v>
      </c>
      <c r="D2465" s="4" t="s">
        <v>10</v>
      </c>
    </row>
    <row r="2466" spans="1:9">
      <c r="A2466" t="n">
        <v>20973</v>
      </c>
      <c r="B2466" s="37" t="n">
        <v>58</v>
      </c>
      <c r="C2466" s="7" t="n">
        <v>255</v>
      </c>
      <c r="D2466" s="7" t="n">
        <v>0</v>
      </c>
    </row>
    <row r="2467" spans="1:9">
      <c r="A2467" t="s">
        <v>4</v>
      </c>
      <c r="B2467" s="4" t="s">
        <v>5</v>
      </c>
      <c r="C2467" s="4" t="s">
        <v>10</v>
      </c>
    </row>
    <row r="2468" spans="1:9">
      <c r="A2468" t="n">
        <v>20977</v>
      </c>
      <c r="B2468" s="31" t="n">
        <v>16</v>
      </c>
      <c r="C2468" s="7" t="n">
        <v>4000</v>
      </c>
    </row>
    <row r="2469" spans="1:9">
      <c r="A2469" t="s">
        <v>4</v>
      </c>
      <c r="B2469" s="4" t="s">
        <v>5</v>
      </c>
      <c r="C2469" s="4" t="s">
        <v>10</v>
      </c>
      <c r="D2469" s="4" t="s">
        <v>16</v>
      </c>
      <c r="E2469" s="4" t="s">
        <v>6</v>
      </c>
      <c r="F2469" s="4" t="s">
        <v>30</v>
      </c>
      <c r="G2469" s="4" t="s">
        <v>30</v>
      </c>
      <c r="H2469" s="4" t="s">
        <v>30</v>
      </c>
    </row>
    <row r="2470" spans="1:9">
      <c r="A2470" t="n">
        <v>20980</v>
      </c>
      <c r="B2470" s="45" t="n">
        <v>48</v>
      </c>
      <c r="C2470" s="7" t="n">
        <v>30</v>
      </c>
      <c r="D2470" s="7" t="n">
        <v>0</v>
      </c>
      <c r="E2470" s="7" t="s">
        <v>118</v>
      </c>
      <c r="F2470" s="7" t="n">
        <v>-1</v>
      </c>
      <c r="G2470" s="7" t="n">
        <v>1</v>
      </c>
      <c r="H2470" s="7" t="n">
        <v>8.4077907859489e-45</v>
      </c>
    </row>
    <row r="2471" spans="1:9">
      <c r="A2471" t="s">
        <v>4</v>
      </c>
      <c r="B2471" s="4" t="s">
        <v>5</v>
      </c>
      <c r="C2471" s="4" t="s">
        <v>16</v>
      </c>
      <c r="D2471" s="4" t="s">
        <v>10</v>
      </c>
    </row>
    <row r="2472" spans="1:9">
      <c r="A2472" t="n">
        <v>21008</v>
      </c>
      <c r="B2472" s="38" t="n">
        <v>45</v>
      </c>
      <c r="C2472" s="7" t="n">
        <v>7</v>
      </c>
      <c r="D2472" s="7" t="n">
        <v>255</v>
      </c>
    </row>
    <row r="2473" spans="1:9">
      <c r="A2473" t="s">
        <v>4</v>
      </c>
      <c r="B2473" s="4" t="s">
        <v>5</v>
      </c>
      <c r="C2473" s="4" t="s">
        <v>10</v>
      </c>
    </row>
    <row r="2474" spans="1:9">
      <c r="A2474" t="n">
        <v>21012</v>
      </c>
      <c r="B2474" s="31" t="n">
        <v>16</v>
      </c>
      <c r="C2474" s="7" t="n">
        <v>300</v>
      </c>
    </row>
    <row r="2475" spans="1:9">
      <c r="A2475" t="s">
        <v>4</v>
      </c>
      <c r="B2475" s="4" t="s">
        <v>5</v>
      </c>
      <c r="C2475" s="4" t="s">
        <v>16</v>
      </c>
      <c r="D2475" s="4" t="s">
        <v>10</v>
      </c>
      <c r="E2475" s="4" t="s">
        <v>10</v>
      </c>
      <c r="F2475" s="4" t="s">
        <v>16</v>
      </c>
    </row>
    <row r="2476" spans="1:9">
      <c r="A2476" t="n">
        <v>21015</v>
      </c>
      <c r="B2476" s="27" t="n">
        <v>25</v>
      </c>
      <c r="C2476" s="7" t="n">
        <v>1</v>
      </c>
      <c r="D2476" s="7" t="n">
        <v>60</v>
      </c>
      <c r="E2476" s="7" t="n">
        <v>640</v>
      </c>
      <c r="F2476" s="7" t="n">
        <v>2</v>
      </c>
    </row>
    <row r="2477" spans="1:9">
      <c r="A2477" t="s">
        <v>4</v>
      </c>
      <c r="B2477" s="4" t="s">
        <v>5</v>
      </c>
      <c r="C2477" s="4" t="s">
        <v>16</v>
      </c>
      <c r="D2477" s="4" t="s">
        <v>30</v>
      </c>
      <c r="E2477" s="4" t="s">
        <v>30</v>
      </c>
      <c r="F2477" s="4" t="s">
        <v>30</v>
      </c>
    </row>
    <row r="2478" spans="1:9">
      <c r="A2478" t="n">
        <v>21022</v>
      </c>
      <c r="B2478" s="38" t="n">
        <v>45</v>
      </c>
      <c r="C2478" s="7" t="n">
        <v>9</v>
      </c>
      <c r="D2478" s="7" t="n">
        <v>0.0500000007450581</v>
      </c>
      <c r="E2478" s="7" t="n">
        <v>0.0500000007450581</v>
      </c>
      <c r="F2478" s="7" t="n">
        <v>0.200000002980232</v>
      </c>
    </row>
    <row r="2479" spans="1:9">
      <c r="A2479" t="s">
        <v>4</v>
      </c>
      <c r="B2479" s="4" t="s">
        <v>5</v>
      </c>
      <c r="C2479" s="4" t="s">
        <v>16</v>
      </c>
      <c r="D2479" s="4" t="s">
        <v>10</v>
      </c>
      <c r="E2479" s="4" t="s">
        <v>6</v>
      </c>
    </row>
    <row r="2480" spans="1:9">
      <c r="A2480" t="n">
        <v>21036</v>
      </c>
      <c r="B2480" s="54" t="n">
        <v>51</v>
      </c>
      <c r="C2480" s="7" t="n">
        <v>4</v>
      </c>
      <c r="D2480" s="7" t="n">
        <v>0</v>
      </c>
      <c r="E2480" s="7" t="s">
        <v>231</v>
      </c>
    </row>
    <row r="2481" spans="1:8">
      <c r="A2481" t="s">
        <v>4</v>
      </c>
      <c r="B2481" s="4" t="s">
        <v>5</v>
      </c>
      <c r="C2481" s="4" t="s">
        <v>10</v>
      </c>
    </row>
    <row r="2482" spans="1:8">
      <c r="A2482" t="n">
        <v>21050</v>
      </c>
      <c r="B2482" s="31" t="n">
        <v>16</v>
      </c>
      <c r="C2482" s="7" t="n">
        <v>0</v>
      </c>
    </row>
    <row r="2483" spans="1:8">
      <c r="A2483" t="s">
        <v>4</v>
      </c>
      <c r="B2483" s="4" t="s">
        <v>5</v>
      </c>
      <c r="C2483" s="4" t="s">
        <v>10</v>
      </c>
      <c r="D2483" s="4" t="s">
        <v>16</v>
      </c>
      <c r="E2483" s="4" t="s">
        <v>9</v>
      </c>
      <c r="F2483" s="4" t="s">
        <v>69</v>
      </c>
      <c r="G2483" s="4" t="s">
        <v>16</v>
      </c>
      <c r="H2483" s="4" t="s">
        <v>16</v>
      </c>
    </row>
    <row r="2484" spans="1:8">
      <c r="A2484" t="n">
        <v>21053</v>
      </c>
      <c r="B2484" s="55" t="n">
        <v>26</v>
      </c>
      <c r="C2484" s="7" t="n">
        <v>0</v>
      </c>
      <c r="D2484" s="7" t="n">
        <v>17</v>
      </c>
      <c r="E2484" s="7" t="n">
        <v>63493</v>
      </c>
      <c r="F2484" s="7" t="s">
        <v>233</v>
      </c>
      <c r="G2484" s="7" t="n">
        <v>2</v>
      </c>
      <c r="H2484" s="7" t="n">
        <v>0</v>
      </c>
    </row>
    <row r="2485" spans="1:8">
      <c r="A2485" t="s">
        <v>4</v>
      </c>
      <c r="B2485" s="4" t="s">
        <v>5</v>
      </c>
    </row>
    <row r="2486" spans="1:8">
      <c r="A2486" t="n">
        <v>21079</v>
      </c>
      <c r="B2486" s="29" t="n">
        <v>28</v>
      </c>
    </row>
    <row r="2487" spans="1:8">
      <c r="A2487" t="s">
        <v>4</v>
      </c>
      <c r="B2487" s="4" t="s">
        <v>5</v>
      </c>
      <c r="C2487" s="4" t="s">
        <v>16</v>
      </c>
      <c r="D2487" s="4" t="s">
        <v>10</v>
      </c>
      <c r="E2487" s="4" t="s">
        <v>10</v>
      </c>
      <c r="F2487" s="4" t="s">
        <v>16</v>
      </c>
    </row>
    <row r="2488" spans="1:8">
      <c r="A2488" t="n">
        <v>21080</v>
      </c>
      <c r="B2488" s="27" t="n">
        <v>25</v>
      </c>
      <c r="C2488" s="7" t="n">
        <v>1</v>
      </c>
      <c r="D2488" s="7" t="n">
        <v>65535</v>
      </c>
      <c r="E2488" s="7" t="n">
        <v>65535</v>
      </c>
      <c r="F2488" s="7" t="n">
        <v>0</v>
      </c>
    </row>
    <row r="2489" spans="1:8">
      <c r="A2489" t="s">
        <v>4</v>
      </c>
      <c r="B2489" s="4" t="s">
        <v>5</v>
      </c>
      <c r="C2489" s="4" t="s">
        <v>10</v>
      </c>
      <c r="D2489" s="4" t="s">
        <v>16</v>
      </c>
    </row>
    <row r="2490" spans="1:8">
      <c r="A2490" t="n">
        <v>21087</v>
      </c>
      <c r="B2490" s="66" t="n">
        <v>89</v>
      </c>
      <c r="C2490" s="7" t="n">
        <v>65533</v>
      </c>
      <c r="D2490" s="7" t="n">
        <v>1</v>
      </c>
    </row>
    <row r="2491" spans="1:8">
      <c r="A2491" t="s">
        <v>4</v>
      </c>
      <c r="B2491" s="4" t="s">
        <v>5</v>
      </c>
      <c r="C2491" s="4" t="s">
        <v>16</v>
      </c>
      <c r="D2491" s="4" t="s">
        <v>10</v>
      </c>
      <c r="E2491" s="4" t="s">
        <v>30</v>
      </c>
    </row>
    <row r="2492" spans="1:8">
      <c r="A2492" t="n">
        <v>21091</v>
      </c>
      <c r="B2492" s="37" t="n">
        <v>58</v>
      </c>
      <c r="C2492" s="7" t="n">
        <v>101</v>
      </c>
      <c r="D2492" s="7" t="n">
        <v>500</v>
      </c>
      <c r="E2492" s="7" t="n">
        <v>1</v>
      </c>
    </row>
    <row r="2493" spans="1:8">
      <c r="A2493" t="s">
        <v>4</v>
      </c>
      <c r="B2493" s="4" t="s">
        <v>5</v>
      </c>
      <c r="C2493" s="4" t="s">
        <v>16</v>
      </c>
      <c r="D2493" s="4" t="s">
        <v>10</v>
      </c>
    </row>
    <row r="2494" spans="1:8">
      <c r="A2494" t="n">
        <v>21099</v>
      </c>
      <c r="B2494" s="37" t="n">
        <v>58</v>
      </c>
      <c r="C2494" s="7" t="n">
        <v>254</v>
      </c>
      <c r="D2494" s="7" t="n">
        <v>0</v>
      </c>
    </row>
    <row r="2495" spans="1:8">
      <c r="A2495" t="s">
        <v>4</v>
      </c>
      <c r="B2495" s="4" t="s">
        <v>5</v>
      </c>
      <c r="C2495" s="4" t="s">
        <v>16</v>
      </c>
      <c r="D2495" s="4" t="s">
        <v>16</v>
      </c>
      <c r="E2495" s="4" t="s">
        <v>30</v>
      </c>
      <c r="F2495" s="4" t="s">
        <v>30</v>
      </c>
      <c r="G2495" s="4" t="s">
        <v>30</v>
      </c>
      <c r="H2495" s="4" t="s">
        <v>10</v>
      </c>
    </row>
    <row r="2496" spans="1:8">
      <c r="A2496" t="n">
        <v>21103</v>
      </c>
      <c r="B2496" s="38" t="n">
        <v>45</v>
      </c>
      <c r="C2496" s="7" t="n">
        <v>2</v>
      </c>
      <c r="D2496" s="7" t="n">
        <v>3</v>
      </c>
      <c r="E2496" s="7" t="n">
        <v>-0.25</v>
      </c>
      <c r="F2496" s="7" t="n">
        <v>0.759999990463257</v>
      </c>
      <c r="G2496" s="7" t="n">
        <v>-0.980000019073486</v>
      </c>
      <c r="H2496" s="7" t="n">
        <v>0</v>
      </c>
    </row>
    <row r="2497" spans="1:8">
      <c r="A2497" t="s">
        <v>4</v>
      </c>
      <c r="B2497" s="4" t="s">
        <v>5</v>
      </c>
      <c r="C2497" s="4" t="s">
        <v>16</v>
      </c>
      <c r="D2497" s="4" t="s">
        <v>16</v>
      </c>
      <c r="E2497" s="4" t="s">
        <v>30</v>
      </c>
      <c r="F2497" s="4" t="s">
        <v>30</v>
      </c>
      <c r="G2497" s="4" t="s">
        <v>30</v>
      </c>
      <c r="H2497" s="4" t="s">
        <v>10</v>
      </c>
      <c r="I2497" s="4" t="s">
        <v>16</v>
      </c>
    </row>
    <row r="2498" spans="1:8">
      <c r="A2498" t="n">
        <v>21120</v>
      </c>
      <c r="B2498" s="38" t="n">
        <v>45</v>
      </c>
      <c r="C2498" s="7" t="n">
        <v>4</v>
      </c>
      <c r="D2498" s="7" t="n">
        <v>3</v>
      </c>
      <c r="E2498" s="7" t="n">
        <v>7.92999982833862</v>
      </c>
      <c r="F2498" s="7" t="n">
        <v>25.75</v>
      </c>
      <c r="G2498" s="7" t="n">
        <v>0</v>
      </c>
      <c r="H2498" s="7" t="n">
        <v>0</v>
      </c>
      <c r="I2498" s="7" t="n">
        <v>0</v>
      </c>
    </row>
    <row r="2499" spans="1:8">
      <c r="A2499" t="s">
        <v>4</v>
      </c>
      <c r="B2499" s="4" t="s">
        <v>5</v>
      </c>
      <c r="C2499" s="4" t="s">
        <v>16</v>
      </c>
      <c r="D2499" s="4" t="s">
        <v>16</v>
      </c>
      <c r="E2499" s="4" t="s">
        <v>30</v>
      </c>
      <c r="F2499" s="4" t="s">
        <v>10</v>
      </c>
    </row>
    <row r="2500" spans="1:8">
      <c r="A2500" t="n">
        <v>21138</v>
      </c>
      <c r="B2500" s="38" t="n">
        <v>45</v>
      </c>
      <c r="C2500" s="7" t="n">
        <v>5</v>
      </c>
      <c r="D2500" s="7" t="n">
        <v>3</v>
      </c>
      <c r="E2500" s="7" t="n">
        <v>1.20000004768372</v>
      </c>
      <c r="F2500" s="7" t="n">
        <v>0</v>
      </c>
    </row>
    <row r="2501" spans="1:8">
      <c r="A2501" t="s">
        <v>4</v>
      </c>
      <c r="B2501" s="4" t="s">
        <v>5</v>
      </c>
      <c r="C2501" s="4" t="s">
        <v>16</v>
      </c>
      <c r="D2501" s="4" t="s">
        <v>16</v>
      </c>
      <c r="E2501" s="4" t="s">
        <v>30</v>
      </c>
      <c r="F2501" s="4" t="s">
        <v>10</v>
      </c>
    </row>
    <row r="2502" spans="1:8">
      <c r="A2502" t="n">
        <v>21147</v>
      </c>
      <c r="B2502" s="38" t="n">
        <v>45</v>
      </c>
      <c r="C2502" s="7" t="n">
        <v>11</v>
      </c>
      <c r="D2502" s="7" t="n">
        <v>3</v>
      </c>
      <c r="E2502" s="7" t="n">
        <v>38</v>
      </c>
      <c r="F2502" s="7" t="n">
        <v>0</v>
      </c>
    </row>
    <row r="2503" spans="1:8">
      <c r="A2503" t="s">
        <v>4</v>
      </c>
      <c r="B2503" s="4" t="s">
        <v>5</v>
      </c>
      <c r="C2503" s="4" t="s">
        <v>16</v>
      </c>
      <c r="D2503" s="4" t="s">
        <v>16</v>
      </c>
      <c r="E2503" s="4" t="s">
        <v>30</v>
      </c>
      <c r="F2503" s="4" t="s">
        <v>30</v>
      </c>
      <c r="G2503" s="4" t="s">
        <v>30</v>
      </c>
      <c r="H2503" s="4" t="s">
        <v>10</v>
      </c>
    </row>
    <row r="2504" spans="1:8">
      <c r="A2504" t="n">
        <v>21156</v>
      </c>
      <c r="B2504" s="38" t="n">
        <v>45</v>
      </c>
      <c r="C2504" s="7" t="n">
        <v>2</v>
      </c>
      <c r="D2504" s="7" t="n">
        <v>3</v>
      </c>
      <c r="E2504" s="7" t="n">
        <v>-0.270000010728836</v>
      </c>
      <c r="F2504" s="7" t="n">
        <v>1.22000002861023</v>
      </c>
      <c r="G2504" s="7" t="n">
        <v>-0.990000009536743</v>
      </c>
      <c r="H2504" s="7" t="n">
        <v>7000</v>
      </c>
    </row>
    <row r="2505" spans="1:8">
      <c r="A2505" t="s">
        <v>4</v>
      </c>
      <c r="B2505" s="4" t="s">
        <v>5</v>
      </c>
      <c r="C2505" s="4" t="s">
        <v>16</v>
      </c>
      <c r="D2505" s="4" t="s">
        <v>16</v>
      </c>
      <c r="E2505" s="4" t="s">
        <v>30</v>
      </c>
      <c r="F2505" s="4" t="s">
        <v>30</v>
      </c>
      <c r="G2505" s="4" t="s">
        <v>30</v>
      </c>
      <c r="H2505" s="4" t="s">
        <v>10</v>
      </c>
      <c r="I2505" s="4" t="s">
        <v>16</v>
      </c>
    </row>
    <row r="2506" spans="1:8">
      <c r="A2506" t="n">
        <v>21173</v>
      </c>
      <c r="B2506" s="38" t="n">
        <v>45</v>
      </c>
      <c r="C2506" s="7" t="n">
        <v>4</v>
      </c>
      <c r="D2506" s="7" t="n">
        <v>3</v>
      </c>
      <c r="E2506" s="7" t="n">
        <v>3.5699999332428</v>
      </c>
      <c r="F2506" s="7" t="n">
        <v>350.260009765625</v>
      </c>
      <c r="G2506" s="7" t="n">
        <v>-10</v>
      </c>
      <c r="H2506" s="7" t="n">
        <v>7000</v>
      </c>
      <c r="I2506" s="7" t="n">
        <v>1</v>
      </c>
    </row>
    <row r="2507" spans="1:8">
      <c r="A2507" t="s">
        <v>4</v>
      </c>
      <c r="B2507" s="4" t="s">
        <v>5</v>
      </c>
      <c r="C2507" s="4" t="s">
        <v>16</v>
      </c>
      <c r="D2507" s="4" t="s">
        <v>16</v>
      </c>
      <c r="E2507" s="4" t="s">
        <v>30</v>
      </c>
      <c r="F2507" s="4" t="s">
        <v>10</v>
      </c>
    </row>
    <row r="2508" spans="1:8">
      <c r="A2508" t="n">
        <v>21191</v>
      </c>
      <c r="B2508" s="38" t="n">
        <v>45</v>
      </c>
      <c r="C2508" s="7" t="n">
        <v>5</v>
      </c>
      <c r="D2508" s="7" t="n">
        <v>3</v>
      </c>
      <c r="E2508" s="7" t="n">
        <v>1.10000002384186</v>
      </c>
      <c r="F2508" s="7" t="n">
        <v>7000</v>
      </c>
    </row>
    <row r="2509" spans="1:8">
      <c r="A2509" t="s">
        <v>4</v>
      </c>
      <c r="B2509" s="4" t="s">
        <v>5</v>
      </c>
      <c r="C2509" s="4" t="s">
        <v>16</v>
      </c>
      <c r="D2509" s="4" t="s">
        <v>16</v>
      </c>
      <c r="E2509" s="4" t="s">
        <v>30</v>
      </c>
      <c r="F2509" s="4" t="s">
        <v>10</v>
      </c>
    </row>
    <row r="2510" spans="1:8">
      <c r="A2510" t="n">
        <v>21200</v>
      </c>
      <c r="B2510" s="38" t="n">
        <v>45</v>
      </c>
      <c r="C2510" s="7" t="n">
        <v>11</v>
      </c>
      <c r="D2510" s="7" t="n">
        <v>3</v>
      </c>
      <c r="E2510" s="7" t="n">
        <v>38</v>
      </c>
      <c r="F2510" s="7" t="n">
        <v>7000</v>
      </c>
    </row>
    <row r="2511" spans="1:8">
      <c r="A2511" t="s">
        <v>4</v>
      </c>
      <c r="B2511" s="4" t="s">
        <v>5</v>
      </c>
      <c r="C2511" s="4" t="s">
        <v>16</v>
      </c>
      <c r="D2511" s="4" t="s">
        <v>10</v>
      </c>
      <c r="E2511" s="4" t="s">
        <v>6</v>
      </c>
      <c r="F2511" s="4" t="s">
        <v>6</v>
      </c>
      <c r="G2511" s="4" t="s">
        <v>6</v>
      </c>
      <c r="H2511" s="4" t="s">
        <v>6</v>
      </c>
    </row>
    <row r="2512" spans="1:8">
      <c r="A2512" t="n">
        <v>21209</v>
      </c>
      <c r="B2512" s="54" t="n">
        <v>51</v>
      </c>
      <c r="C2512" s="7" t="n">
        <v>3</v>
      </c>
      <c r="D2512" s="7" t="n">
        <v>30</v>
      </c>
      <c r="E2512" s="7" t="s">
        <v>234</v>
      </c>
      <c r="F2512" s="7" t="s">
        <v>226</v>
      </c>
      <c r="G2512" s="7" t="s">
        <v>225</v>
      </c>
      <c r="H2512" s="7" t="s">
        <v>226</v>
      </c>
    </row>
    <row r="2513" spans="1:9">
      <c r="A2513" t="s">
        <v>4</v>
      </c>
      <c r="B2513" s="4" t="s">
        <v>5</v>
      </c>
      <c r="C2513" s="4" t="s">
        <v>16</v>
      </c>
      <c r="D2513" s="4" t="s">
        <v>10</v>
      </c>
    </row>
    <row r="2514" spans="1:9">
      <c r="A2514" t="n">
        <v>21222</v>
      </c>
      <c r="B2514" s="37" t="n">
        <v>58</v>
      </c>
      <c r="C2514" s="7" t="n">
        <v>255</v>
      </c>
      <c r="D2514" s="7" t="n">
        <v>0</v>
      </c>
    </row>
    <row r="2515" spans="1:9">
      <c r="A2515" t="s">
        <v>4</v>
      </c>
      <c r="B2515" s="4" t="s">
        <v>5</v>
      </c>
      <c r="C2515" s="4" t="s">
        <v>10</v>
      </c>
    </row>
    <row r="2516" spans="1:9">
      <c r="A2516" t="n">
        <v>21226</v>
      </c>
      <c r="B2516" s="31" t="n">
        <v>16</v>
      </c>
      <c r="C2516" s="7" t="n">
        <v>1000</v>
      </c>
    </row>
    <row r="2517" spans="1:9">
      <c r="A2517" t="s">
        <v>4</v>
      </c>
      <c r="B2517" s="4" t="s">
        <v>5</v>
      </c>
      <c r="C2517" s="4" t="s">
        <v>10</v>
      </c>
      <c r="D2517" s="4" t="s">
        <v>10</v>
      </c>
      <c r="E2517" s="4" t="s">
        <v>6</v>
      </c>
      <c r="F2517" s="4" t="s">
        <v>16</v>
      </c>
      <c r="G2517" s="4" t="s">
        <v>10</v>
      </c>
    </row>
    <row r="2518" spans="1:9">
      <c r="A2518" t="n">
        <v>21229</v>
      </c>
      <c r="B2518" s="67" t="n">
        <v>80</v>
      </c>
      <c r="C2518" s="7" t="n">
        <v>744</v>
      </c>
      <c r="D2518" s="7" t="n">
        <v>508</v>
      </c>
      <c r="E2518" s="7" t="s">
        <v>235</v>
      </c>
      <c r="F2518" s="7" t="n">
        <v>1</v>
      </c>
      <c r="G2518" s="7" t="n">
        <v>0</v>
      </c>
    </row>
    <row r="2519" spans="1:9">
      <c r="A2519" t="s">
        <v>4</v>
      </c>
      <c r="B2519" s="4" t="s">
        <v>5</v>
      </c>
      <c r="C2519" s="4" t="s">
        <v>16</v>
      </c>
      <c r="D2519" s="4" t="s">
        <v>10</v>
      </c>
      <c r="E2519" s="4" t="s">
        <v>6</v>
      </c>
      <c r="F2519" s="4" t="s">
        <v>6</v>
      </c>
      <c r="G2519" s="4" t="s">
        <v>6</v>
      </c>
      <c r="H2519" s="4" t="s">
        <v>6</v>
      </c>
    </row>
    <row r="2520" spans="1:9">
      <c r="A2520" t="n">
        <v>21247</v>
      </c>
      <c r="B2520" s="54" t="n">
        <v>51</v>
      </c>
      <c r="C2520" s="7" t="n">
        <v>3</v>
      </c>
      <c r="D2520" s="7" t="n">
        <v>30</v>
      </c>
      <c r="E2520" s="7" t="s">
        <v>234</v>
      </c>
      <c r="F2520" s="7" t="s">
        <v>236</v>
      </c>
      <c r="G2520" s="7" t="s">
        <v>225</v>
      </c>
      <c r="H2520" s="7" t="s">
        <v>226</v>
      </c>
    </row>
    <row r="2521" spans="1:9">
      <c r="A2521" t="s">
        <v>4</v>
      </c>
      <c r="B2521" s="4" t="s">
        <v>5</v>
      </c>
      <c r="C2521" s="4" t="s">
        <v>10</v>
      </c>
    </row>
    <row r="2522" spans="1:9">
      <c r="A2522" t="n">
        <v>21260</v>
      </c>
      <c r="B2522" s="31" t="n">
        <v>16</v>
      </c>
      <c r="C2522" s="7" t="n">
        <v>1500</v>
      </c>
    </row>
    <row r="2523" spans="1:9">
      <c r="A2523" t="s">
        <v>4</v>
      </c>
      <c r="B2523" s="4" t="s">
        <v>5</v>
      </c>
      <c r="C2523" s="4" t="s">
        <v>10</v>
      </c>
      <c r="D2523" s="4" t="s">
        <v>16</v>
      </c>
      <c r="E2523" s="4" t="s">
        <v>6</v>
      </c>
      <c r="F2523" s="4" t="s">
        <v>30</v>
      </c>
      <c r="G2523" s="4" t="s">
        <v>30</v>
      </c>
      <c r="H2523" s="4" t="s">
        <v>30</v>
      </c>
    </row>
    <row r="2524" spans="1:9">
      <c r="A2524" t="n">
        <v>21263</v>
      </c>
      <c r="B2524" s="45" t="n">
        <v>48</v>
      </c>
      <c r="C2524" s="7" t="n">
        <v>30</v>
      </c>
      <c r="D2524" s="7" t="n">
        <v>0</v>
      </c>
      <c r="E2524" s="7" t="s">
        <v>218</v>
      </c>
      <c r="F2524" s="7" t="n">
        <v>-1</v>
      </c>
      <c r="G2524" s="7" t="n">
        <v>1</v>
      </c>
      <c r="H2524" s="7" t="n">
        <v>0</v>
      </c>
    </row>
    <row r="2525" spans="1:9">
      <c r="A2525" t="s">
        <v>4</v>
      </c>
      <c r="B2525" s="4" t="s">
        <v>5</v>
      </c>
      <c r="C2525" s="4" t="s">
        <v>10</v>
      </c>
    </row>
    <row r="2526" spans="1:9">
      <c r="A2526" t="n">
        <v>21289</v>
      </c>
      <c r="B2526" s="31" t="n">
        <v>16</v>
      </c>
      <c r="C2526" s="7" t="n">
        <v>1000</v>
      </c>
    </row>
    <row r="2527" spans="1:9">
      <c r="A2527" t="s">
        <v>4</v>
      </c>
      <c r="B2527" s="4" t="s">
        <v>5</v>
      </c>
      <c r="C2527" s="4" t="s">
        <v>10</v>
      </c>
    </row>
    <row r="2528" spans="1:9">
      <c r="A2528" t="n">
        <v>21292</v>
      </c>
      <c r="B2528" s="31" t="n">
        <v>16</v>
      </c>
      <c r="C2528" s="7" t="n">
        <v>1500</v>
      </c>
    </row>
    <row r="2529" spans="1:8">
      <c r="A2529" t="s">
        <v>4</v>
      </c>
      <c r="B2529" s="4" t="s">
        <v>5</v>
      </c>
      <c r="C2529" s="4" t="s">
        <v>16</v>
      </c>
      <c r="D2529" s="4" t="s">
        <v>10</v>
      </c>
    </row>
    <row r="2530" spans="1:8">
      <c r="A2530" t="n">
        <v>21295</v>
      </c>
      <c r="B2530" s="38" t="n">
        <v>45</v>
      </c>
      <c r="C2530" s="7" t="n">
        <v>7</v>
      </c>
      <c r="D2530" s="7" t="n">
        <v>255</v>
      </c>
    </row>
    <row r="2531" spans="1:8">
      <c r="A2531" t="s">
        <v>4</v>
      </c>
      <c r="B2531" s="4" t="s">
        <v>5</v>
      </c>
      <c r="C2531" s="4" t="s">
        <v>10</v>
      </c>
      <c r="D2531" s="4" t="s">
        <v>16</v>
      </c>
      <c r="E2531" s="4" t="s">
        <v>6</v>
      </c>
      <c r="F2531" s="4" t="s">
        <v>30</v>
      </c>
      <c r="G2531" s="4" t="s">
        <v>30</v>
      </c>
      <c r="H2531" s="4" t="s">
        <v>30</v>
      </c>
    </row>
    <row r="2532" spans="1:8">
      <c r="A2532" t="n">
        <v>21299</v>
      </c>
      <c r="B2532" s="45" t="n">
        <v>48</v>
      </c>
      <c r="C2532" s="7" t="n">
        <v>30</v>
      </c>
      <c r="D2532" s="7" t="n">
        <v>0</v>
      </c>
      <c r="E2532" s="7" t="s">
        <v>118</v>
      </c>
      <c r="F2532" s="7" t="n">
        <v>-1</v>
      </c>
      <c r="G2532" s="7" t="n">
        <v>1</v>
      </c>
      <c r="H2532" s="7" t="n">
        <v>5.60519385729927e-45</v>
      </c>
    </row>
    <row r="2533" spans="1:8">
      <c r="A2533" t="s">
        <v>4</v>
      </c>
      <c r="B2533" s="4" t="s">
        <v>5</v>
      </c>
      <c r="C2533" s="4" t="s">
        <v>16</v>
      </c>
      <c r="D2533" s="4" t="s">
        <v>10</v>
      </c>
      <c r="E2533" s="4" t="s">
        <v>6</v>
      </c>
    </row>
    <row r="2534" spans="1:8">
      <c r="A2534" t="n">
        <v>21327</v>
      </c>
      <c r="B2534" s="54" t="n">
        <v>51</v>
      </c>
      <c r="C2534" s="7" t="n">
        <v>4</v>
      </c>
      <c r="D2534" s="7" t="n">
        <v>30</v>
      </c>
      <c r="E2534" s="7" t="s">
        <v>237</v>
      </c>
    </row>
    <row r="2535" spans="1:8">
      <c r="A2535" t="s">
        <v>4</v>
      </c>
      <c r="B2535" s="4" t="s">
        <v>5</v>
      </c>
      <c r="C2535" s="4" t="s">
        <v>10</v>
      </c>
    </row>
    <row r="2536" spans="1:8">
      <c r="A2536" t="n">
        <v>21340</v>
      </c>
      <c r="B2536" s="31" t="n">
        <v>16</v>
      </c>
      <c r="C2536" s="7" t="n">
        <v>0</v>
      </c>
    </row>
    <row r="2537" spans="1:8">
      <c r="A2537" t="s">
        <v>4</v>
      </c>
      <c r="B2537" s="4" t="s">
        <v>5</v>
      </c>
      <c r="C2537" s="4" t="s">
        <v>10</v>
      </c>
      <c r="D2537" s="4" t="s">
        <v>16</v>
      </c>
      <c r="E2537" s="4" t="s">
        <v>9</v>
      </c>
      <c r="F2537" s="4" t="s">
        <v>69</v>
      </c>
      <c r="G2537" s="4" t="s">
        <v>16</v>
      </c>
      <c r="H2537" s="4" t="s">
        <v>16</v>
      </c>
      <c r="I2537" s="4" t="s">
        <v>16</v>
      </c>
      <c r="J2537" s="4" t="s">
        <v>9</v>
      </c>
      <c r="K2537" s="4" t="s">
        <v>69</v>
      </c>
      <c r="L2537" s="4" t="s">
        <v>16</v>
      </c>
      <c r="M2537" s="4" t="s">
        <v>16</v>
      </c>
    </row>
    <row r="2538" spans="1:8">
      <c r="A2538" t="n">
        <v>21343</v>
      </c>
      <c r="B2538" s="55" t="n">
        <v>26</v>
      </c>
      <c r="C2538" s="7" t="n">
        <v>30</v>
      </c>
      <c r="D2538" s="7" t="n">
        <v>17</v>
      </c>
      <c r="E2538" s="7" t="n">
        <v>63494</v>
      </c>
      <c r="F2538" s="7" t="s">
        <v>238</v>
      </c>
      <c r="G2538" s="7" t="n">
        <v>2</v>
      </c>
      <c r="H2538" s="7" t="n">
        <v>3</v>
      </c>
      <c r="I2538" s="7" t="n">
        <v>17</v>
      </c>
      <c r="J2538" s="7" t="n">
        <v>63495</v>
      </c>
      <c r="K2538" s="7" t="s">
        <v>239</v>
      </c>
      <c r="L2538" s="7" t="n">
        <v>2</v>
      </c>
      <c r="M2538" s="7" t="n">
        <v>0</v>
      </c>
    </row>
    <row r="2539" spans="1:8">
      <c r="A2539" t="s">
        <v>4</v>
      </c>
      <c r="B2539" s="4" t="s">
        <v>5</v>
      </c>
    </row>
    <row r="2540" spans="1:8">
      <c r="A2540" t="n">
        <v>21487</v>
      </c>
      <c r="B2540" s="29" t="n">
        <v>28</v>
      </c>
    </row>
    <row r="2541" spans="1:8">
      <c r="A2541" t="s">
        <v>4</v>
      </c>
      <c r="B2541" s="4" t="s">
        <v>5</v>
      </c>
      <c r="C2541" s="4" t="s">
        <v>10</v>
      </c>
      <c r="D2541" s="4" t="s">
        <v>16</v>
      </c>
    </row>
    <row r="2542" spans="1:8">
      <c r="A2542" t="n">
        <v>21488</v>
      </c>
      <c r="B2542" s="66" t="n">
        <v>89</v>
      </c>
      <c r="C2542" s="7" t="n">
        <v>65533</v>
      </c>
      <c r="D2542" s="7" t="n">
        <v>1</v>
      </c>
    </row>
    <row r="2543" spans="1:8">
      <c r="A2543" t="s">
        <v>4</v>
      </c>
      <c r="B2543" s="4" t="s">
        <v>5</v>
      </c>
      <c r="C2543" s="4" t="s">
        <v>16</v>
      </c>
      <c r="D2543" s="4" t="s">
        <v>10</v>
      </c>
      <c r="E2543" s="4" t="s">
        <v>30</v>
      </c>
    </row>
    <row r="2544" spans="1:8">
      <c r="A2544" t="n">
        <v>21492</v>
      </c>
      <c r="B2544" s="37" t="n">
        <v>58</v>
      </c>
      <c r="C2544" s="7" t="n">
        <v>101</v>
      </c>
      <c r="D2544" s="7" t="n">
        <v>500</v>
      </c>
      <c r="E2544" s="7" t="n">
        <v>1</v>
      </c>
    </row>
    <row r="2545" spans="1:13">
      <c r="A2545" t="s">
        <v>4</v>
      </c>
      <c r="B2545" s="4" t="s">
        <v>5</v>
      </c>
      <c r="C2545" s="4" t="s">
        <v>16</v>
      </c>
      <c r="D2545" s="4" t="s">
        <v>10</v>
      </c>
    </row>
    <row r="2546" spans="1:13">
      <c r="A2546" t="n">
        <v>21500</v>
      </c>
      <c r="B2546" s="37" t="n">
        <v>58</v>
      </c>
      <c r="C2546" s="7" t="n">
        <v>254</v>
      </c>
      <c r="D2546" s="7" t="n">
        <v>0</v>
      </c>
    </row>
    <row r="2547" spans="1:13">
      <c r="A2547" t="s">
        <v>4</v>
      </c>
      <c r="B2547" s="4" t="s">
        <v>5</v>
      </c>
      <c r="C2547" s="4" t="s">
        <v>16</v>
      </c>
      <c r="D2547" s="4" t="s">
        <v>10</v>
      </c>
      <c r="E2547" s="4" t="s">
        <v>6</v>
      </c>
      <c r="F2547" s="4" t="s">
        <v>6</v>
      </c>
      <c r="G2547" s="4" t="s">
        <v>6</v>
      </c>
      <c r="H2547" s="4" t="s">
        <v>6</v>
      </c>
    </row>
    <row r="2548" spans="1:13">
      <c r="A2548" t="n">
        <v>21504</v>
      </c>
      <c r="B2548" s="54" t="n">
        <v>51</v>
      </c>
      <c r="C2548" s="7" t="n">
        <v>3</v>
      </c>
      <c r="D2548" s="7" t="n">
        <v>89</v>
      </c>
      <c r="E2548" s="7" t="s">
        <v>236</v>
      </c>
      <c r="F2548" s="7" t="s">
        <v>226</v>
      </c>
      <c r="G2548" s="7" t="s">
        <v>225</v>
      </c>
      <c r="H2548" s="7" t="s">
        <v>226</v>
      </c>
    </row>
    <row r="2549" spans="1:13">
      <c r="A2549" t="s">
        <v>4</v>
      </c>
      <c r="B2549" s="4" t="s">
        <v>5</v>
      </c>
      <c r="C2549" s="4" t="s">
        <v>16</v>
      </c>
      <c r="D2549" s="4" t="s">
        <v>16</v>
      </c>
      <c r="E2549" s="4" t="s">
        <v>30</v>
      </c>
      <c r="F2549" s="4" t="s">
        <v>30</v>
      </c>
      <c r="G2549" s="4" t="s">
        <v>30</v>
      </c>
      <c r="H2549" s="4" t="s">
        <v>10</v>
      </c>
    </row>
    <row r="2550" spans="1:13">
      <c r="A2550" t="n">
        <v>21517</v>
      </c>
      <c r="B2550" s="38" t="n">
        <v>45</v>
      </c>
      <c r="C2550" s="7" t="n">
        <v>2</v>
      </c>
      <c r="D2550" s="7" t="n">
        <v>3</v>
      </c>
      <c r="E2550" s="7" t="n">
        <v>0.660000026226044</v>
      </c>
      <c r="F2550" s="7" t="n">
        <v>1.26999998092651</v>
      </c>
      <c r="G2550" s="7" t="n">
        <v>-1.21000003814697</v>
      </c>
      <c r="H2550" s="7" t="n">
        <v>0</v>
      </c>
    </row>
    <row r="2551" spans="1:13">
      <c r="A2551" t="s">
        <v>4</v>
      </c>
      <c r="B2551" s="4" t="s">
        <v>5</v>
      </c>
      <c r="C2551" s="4" t="s">
        <v>16</v>
      </c>
      <c r="D2551" s="4" t="s">
        <v>16</v>
      </c>
      <c r="E2551" s="4" t="s">
        <v>30</v>
      </c>
      <c r="F2551" s="4" t="s">
        <v>30</v>
      </c>
      <c r="G2551" s="4" t="s">
        <v>30</v>
      </c>
      <c r="H2551" s="4" t="s">
        <v>10</v>
      </c>
      <c r="I2551" s="4" t="s">
        <v>16</v>
      </c>
    </row>
    <row r="2552" spans="1:13">
      <c r="A2552" t="n">
        <v>21534</v>
      </c>
      <c r="B2552" s="38" t="n">
        <v>45</v>
      </c>
      <c r="C2552" s="7" t="n">
        <v>4</v>
      </c>
      <c r="D2552" s="7" t="n">
        <v>3</v>
      </c>
      <c r="E2552" s="7" t="n">
        <v>8.47999954223633</v>
      </c>
      <c r="F2552" s="7" t="n">
        <v>41.2799987792969</v>
      </c>
      <c r="G2552" s="7" t="n">
        <v>0</v>
      </c>
      <c r="H2552" s="7" t="n">
        <v>0</v>
      </c>
      <c r="I2552" s="7" t="n">
        <v>0</v>
      </c>
    </row>
    <row r="2553" spans="1:13">
      <c r="A2553" t="s">
        <v>4</v>
      </c>
      <c r="B2553" s="4" t="s">
        <v>5</v>
      </c>
      <c r="C2553" s="4" t="s">
        <v>16</v>
      </c>
      <c r="D2553" s="4" t="s">
        <v>16</v>
      </c>
      <c r="E2553" s="4" t="s">
        <v>30</v>
      </c>
      <c r="F2553" s="4" t="s">
        <v>10</v>
      </c>
    </row>
    <row r="2554" spans="1:13">
      <c r="A2554" t="n">
        <v>21552</v>
      </c>
      <c r="B2554" s="38" t="n">
        <v>45</v>
      </c>
      <c r="C2554" s="7" t="n">
        <v>5</v>
      </c>
      <c r="D2554" s="7" t="n">
        <v>3</v>
      </c>
      <c r="E2554" s="7" t="n">
        <v>1.20000004768372</v>
      </c>
      <c r="F2554" s="7" t="n">
        <v>0</v>
      </c>
    </row>
    <row r="2555" spans="1:13">
      <c r="A2555" t="s">
        <v>4</v>
      </c>
      <c r="B2555" s="4" t="s">
        <v>5</v>
      </c>
      <c r="C2555" s="4" t="s">
        <v>16</v>
      </c>
      <c r="D2555" s="4" t="s">
        <v>16</v>
      </c>
      <c r="E2555" s="4" t="s">
        <v>30</v>
      </c>
      <c r="F2555" s="4" t="s">
        <v>10</v>
      </c>
    </row>
    <row r="2556" spans="1:13">
      <c r="A2556" t="n">
        <v>21561</v>
      </c>
      <c r="B2556" s="38" t="n">
        <v>45</v>
      </c>
      <c r="C2556" s="7" t="n">
        <v>11</v>
      </c>
      <c r="D2556" s="7" t="n">
        <v>3</v>
      </c>
      <c r="E2556" s="7" t="n">
        <v>38</v>
      </c>
      <c r="F2556" s="7" t="n">
        <v>0</v>
      </c>
    </row>
    <row r="2557" spans="1:13">
      <c r="A2557" t="s">
        <v>4</v>
      </c>
      <c r="B2557" s="4" t="s">
        <v>5</v>
      </c>
      <c r="C2557" s="4" t="s">
        <v>16</v>
      </c>
      <c r="D2557" s="4" t="s">
        <v>16</v>
      </c>
      <c r="E2557" s="4" t="s">
        <v>30</v>
      </c>
      <c r="F2557" s="4" t="s">
        <v>30</v>
      </c>
      <c r="G2557" s="4" t="s">
        <v>30</v>
      </c>
      <c r="H2557" s="4" t="s">
        <v>10</v>
      </c>
    </row>
    <row r="2558" spans="1:13">
      <c r="A2558" t="n">
        <v>21570</v>
      </c>
      <c r="B2558" s="38" t="n">
        <v>45</v>
      </c>
      <c r="C2558" s="7" t="n">
        <v>2</v>
      </c>
      <c r="D2558" s="7" t="n">
        <v>3</v>
      </c>
      <c r="E2558" s="7" t="n">
        <v>0.670000016689301</v>
      </c>
      <c r="F2558" s="7" t="n">
        <v>1.24000000953674</v>
      </c>
      <c r="G2558" s="7" t="n">
        <v>-1.11000001430511</v>
      </c>
      <c r="H2558" s="7" t="n">
        <v>5000</v>
      </c>
    </row>
    <row r="2559" spans="1:13">
      <c r="A2559" t="s">
        <v>4</v>
      </c>
      <c r="B2559" s="4" t="s">
        <v>5</v>
      </c>
      <c r="C2559" s="4" t="s">
        <v>16</v>
      </c>
      <c r="D2559" s="4" t="s">
        <v>16</v>
      </c>
      <c r="E2559" s="4" t="s">
        <v>30</v>
      </c>
      <c r="F2559" s="4" t="s">
        <v>30</v>
      </c>
      <c r="G2559" s="4" t="s">
        <v>30</v>
      </c>
      <c r="H2559" s="4" t="s">
        <v>10</v>
      </c>
      <c r="I2559" s="4" t="s">
        <v>16</v>
      </c>
    </row>
    <row r="2560" spans="1:13">
      <c r="A2560" t="n">
        <v>21587</v>
      </c>
      <c r="B2560" s="38" t="n">
        <v>45</v>
      </c>
      <c r="C2560" s="7" t="n">
        <v>4</v>
      </c>
      <c r="D2560" s="7" t="n">
        <v>3</v>
      </c>
      <c r="E2560" s="7" t="n">
        <v>8.47999954223633</v>
      </c>
      <c r="F2560" s="7" t="n">
        <v>16.6000003814697</v>
      </c>
      <c r="G2560" s="7" t="n">
        <v>4</v>
      </c>
      <c r="H2560" s="7" t="n">
        <v>5000</v>
      </c>
      <c r="I2560" s="7" t="n">
        <v>1</v>
      </c>
    </row>
    <row r="2561" spans="1:9">
      <c r="A2561" t="s">
        <v>4</v>
      </c>
      <c r="B2561" s="4" t="s">
        <v>5</v>
      </c>
      <c r="C2561" s="4" t="s">
        <v>16</v>
      </c>
      <c r="D2561" s="4" t="s">
        <v>16</v>
      </c>
      <c r="E2561" s="4" t="s">
        <v>30</v>
      </c>
      <c r="F2561" s="4" t="s">
        <v>10</v>
      </c>
    </row>
    <row r="2562" spans="1:9">
      <c r="A2562" t="n">
        <v>21605</v>
      </c>
      <c r="B2562" s="38" t="n">
        <v>45</v>
      </c>
      <c r="C2562" s="7" t="n">
        <v>5</v>
      </c>
      <c r="D2562" s="7" t="n">
        <v>3</v>
      </c>
      <c r="E2562" s="7" t="n">
        <v>1.29999995231628</v>
      </c>
      <c r="F2562" s="7" t="n">
        <v>5000</v>
      </c>
    </row>
    <row r="2563" spans="1:9">
      <c r="A2563" t="s">
        <v>4</v>
      </c>
      <c r="B2563" s="4" t="s">
        <v>5</v>
      </c>
      <c r="C2563" s="4" t="s">
        <v>16</v>
      </c>
      <c r="D2563" s="4" t="s">
        <v>16</v>
      </c>
      <c r="E2563" s="4" t="s">
        <v>30</v>
      </c>
      <c r="F2563" s="4" t="s">
        <v>10</v>
      </c>
    </row>
    <row r="2564" spans="1:9">
      <c r="A2564" t="n">
        <v>21614</v>
      </c>
      <c r="B2564" s="38" t="n">
        <v>45</v>
      </c>
      <c r="C2564" s="7" t="n">
        <v>11</v>
      </c>
      <c r="D2564" s="7" t="n">
        <v>3</v>
      </c>
      <c r="E2564" s="7" t="n">
        <v>38</v>
      </c>
      <c r="F2564" s="7" t="n">
        <v>5000</v>
      </c>
    </row>
    <row r="2565" spans="1:9">
      <c r="A2565" t="s">
        <v>4</v>
      </c>
      <c r="B2565" s="4" t="s">
        <v>5</v>
      </c>
      <c r="C2565" s="4" t="s">
        <v>16</v>
      </c>
      <c r="D2565" s="4" t="s">
        <v>10</v>
      </c>
    </row>
    <row r="2566" spans="1:9">
      <c r="A2566" t="n">
        <v>21623</v>
      </c>
      <c r="B2566" s="37" t="n">
        <v>58</v>
      </c>
      <c r="C2566" s="7" t="n">
        <v>255</v>
      </c>
      <c r="D2566" s="7" t="n">
        <v>0</v>
      </c>
    </row>
    <row r="2567" spans="1:9">
      <c r="A2567" t="s">
        <v>4</v>
      </c>
      <c r="B2567" s="4" t="s">
        <v>5</v>
      </c>
      <c r="C2567" s="4" t="s">
        <v>16</v>
      </c>
      <c r="D2567" s="4" t="s">
        <v>10</v>
      </c>
      <c r="E2567" s="4" t="s">
        <v>6</v>
      </c>
      <c r="F2567" s="4" t="s">
        <v>6</v>
      </c>
      <c r="G2567" s="4" t="s">
        <v>6</v>
      </c>
      <c r="H2567" s="4" t="s">
        <v>6</v>
      </c>
    </row>
    <row r="2568" spans="1:9">
      <c r="A2568" t="n">
        <v>21627</v>
      </c>
      <c r="B2568" s="54" t="n">
        <v>51</v>
      </c>
      <c r="C2568" s="7" t="n">
        <v>3</v>
      </c>
      <c r="D2568" s="7" t="n">
        <v>89</v>
      </c>
      <c r="E2568" s="7" t="s">
        <v>234</v>
      </c>
      <c r="F2568" s="7" t="s">
        <v>226</v>
      </c>
      <c r="G2568" s="7" t="s">
        <v>225</v>
      </c>
      <c r="H2568" s="7" t="s">
        <v>226</v>
      </c>
    </row>
    <row r="2569" spans="1:9">
      <c r="A2569" t="s">
        <v>4</v>
      </c>
      <c r="B2569" s="4" t="s">
        <v>5</v>
      </c>
      <c r="C2569" s="4" t="s">
        <v>10</v>
      </c>
    </row>
    <row r="2570" spans="1:9">
      <c r="A2570" t="n">
        <v>21640</v>
      </c>
      <c r="B2570" s="31" t="n">
        <v>16</v>
      </c>
      <c r="C2570" s="7" t="n">
        <v>500</v>
      </c>
    </row>
    <row r="2571" spans="1:9">
      <c r="A2571" t="s">
        <v>4</v>
      </c>
      <c r="B2571" s="4" t="s">
        <v>5</v>
      </c>
      <c r="C2571" s="4" t="s">
        <v>10</v>
      </c>
      <c r="D2571" s="4" t="s">
        <v>16</v>
      </c>
      <c r="E2571" s="4" t="s">
        <v>6</v>
      </c>
      <c r="F2571" s="4" t="s">
        <v>30</v>
      </c>
      <c r="G2571" s="4" t="s">
        <v>30</v>
      </c>
      <c r="H2571" s="4" t="s">
        <v>30</v>
      </c>
    </row>
    <row r="2572" spans="1:9">
      <c r="A2572" t="n">
        <v>21643</v>
      </c>
      <c r="B2572" s="45" t="n">
        <v>48</v>
      </c>
      <c r="C2572" s="7" t="n">
        <v>89</v>
      </c>
      <c r="D2572" s="7" t="n">
        <v>0</v>
      </c>
      <c r="E2572" s="7" t="s">
        <v>221</v>
      </c>
      <c r="F2572" s="7" t="n">
        <v>-1</v>
      </c>
      <c r="G2572" s="7" t="n">
        <v>1</v>
      </c>
      <c r="H2572" s="7" t="n">
        <v>0</v>
      </c>
    </row>
    <row r="2573" spans="1:9">
      <c r="A2573" t="s">
        <v>4</v>
      </c>
      <c r="B2573" s="4" t="s">
        <v>5</v>
      </c>
      <c r="C2573" s="4" t="s">
        <v>10</v>
      </c>
      <c r="D2573" s="4" t="s">
        <v>9</v>
      </c>
      <c r="E2573" s="4" t="s">
        <v>16</v>
      </c>
    </row>
    <row r="2574" spans="1:9">
      <c r="A2574" t="n">
        <v>21670</v>
      </c>
      <c r="B2574" s="68" t="n">
        <v>35</v>
      </c>
      <c r="C2574" s="7" t="n">
        <v>89</v>
      </c>
      <c r="D2574" s="7" t="n">
        <v>0</v>
      </c>
      <c r="E2574" s="7" t="n">
        <v>0</v>
      </c>
    </row>
    <row r="2575" spans="1:9">
      <c r="A2575" t="s">
        <v>4</v>
      </c>
      <c r="B2575" s="4" t="s">
        <v>5</v>
      </c>
      <c r="C2575" s="4" t="s">
        <v>16</v>
      </c>
      <c r="D2575" s="4" t="s">
        <v>10</v>
      </c>
      <c r="E2575" s="4" t="s">
        <v>6</v>
      </c>
    </row>
    <row r="2576" spans="1:9">
      <c r="A2576" t="n">
        <v>21678</v>
      </c>
      <c r="B2576" s="54" t="n">
        <v>51</v>
      </c>
      <c r="C2576" s="7" t="n">
        <v>4</v>
      </c>
      <c r="D2576" s="7" t="n">
        <v>89</v>
      </c>
      <c r="E2576" s="7" t="s">
        <v>240</v>
      </c>
    </row>
    <row r="2577" spans="1:8">
      <c r="A2577" t="s">
        <v>4</v>
      </c>
      <c r="B2577" s="4" t="s">
        <v>5</v>
      </c>
      <c r="C2577" s="4" t="s">
        <v>10</v>
      </c>
    </row>
    <row r="2578" spans="1:8">
      <c r="A2578" t="n">
        <v>21691</v>
      </c>
      <c r="B2578" s="31" t="n">
        <v>16</v>
      </c>
      <c r="C2578" s="7" t="n">
        <v>0</v>
      </c>
    </row>
    <row r="2579" spans="1:8">
      <c r="A2579" t="s">
        <v>4</v>
      </c>
      <c r="B2579" s="4" t="s">
        <v>5</v>
      </c>
      <c r="C2579" s="4" t="s">
        <v>10</v>
      </c>
      <c r="D2579" s="4" t="s">
        <v>16</v>
      </c>
      <c r="E2579" s="4" t="s">
        <v>9</v>
      </c>
      <c r="F2579" s="4" t="s">
        <v>69</v>
      </c>
      <c r="G2579" s="4" t="s">
        <v>16</v>
      </c>
      <c r="H2579" s="4" t="s">
        <v>16</v>
      </c>
    </row>
    <row r="2580" spans="1:8">
      <c r="A2580" t="n">
        <v>21694</v>
      </c>
      <c r="B2580" s="55" t="n">
        <v>26</v>
      </c>
      <c r="C2580" s="7" t="n">
        <v>89</v>
      </c>
      <c r="D2580" s="7" t="n">
        <v>17</v>
      </c>
      <c r="E2580" s="7" t="n">
        <v>63496</v>
      </c>
      <c r="F2580" s="7" t="s">
        <v>241</v>
      </c>
      <c r="G2580" s="7" t="n">
        <v>2</v>
      </c>
      <c r="H2580" s="7" t="n">
        <v>0</v>
      </c>
    </row>
    <row r="2581" spans="1:8">
      <c r="A2581" t="s">
        <v>4</v>
      </c>
      <c r="B2581" s="4" t="s">
        <v>5</v>
      </c>
    </row>
    <row r="2582" spans="1:8">
      <c r="A2582" t="n">
        <v>21763</v>
      </c>
      <c r="B2582" s="29" t="n">
        <v>28</v>
      </c>
    </row>
    <row r="2583" spans="1:8">
      <c r="A2583" t="s">
        <v>4</v>
      </c>
      <c r="B2583" s="4" t="s">
        <v>5</v>
      </c>
      <c r="C2583" s="4" t="s">
        <v>10</v>
      </c>
      <c r="D2583" s="4" t="s">
        <v>16</v>
      </c>
    </row>
    <row r="2584" spans="1:8">
      <c r="A2584" t="n">
        <v>21764</v>
      </c>
      <c r="B2584" s="66" t="n">
        <v>89</v>
      </c>
      <c r="C2584" s="7" t="n">
        <v>65533</v>
      </c>
      <c r="D2584" s="7" t="n">
        <v>1</v>
      </c>
    </row>
    <row r="2585" spans="1:8">
      <c r="A2585" t="s">
        <v>4</v>
      </c>
      <c r="B2585" s="4" t="s">
        <v>5</v>
      </c>
      <c r="C2585" s="4" t="s">
        <v>16</v>
      </c>
      <c r="D2585" s="4" t="s">
        <v>10</v>
      </c>
      <c r="E2585" s="4" t="s">
        <v>10</v>
      </c>
      <c r="F2585" s="4" t="s">
        <v>16</v>
      </c>
    </row>
    <row r="2586" spans="1:8">
      <c r="A2586" t="n">
        <v>21768</v>
      </c>
      <c r="B2586" s="27" t="n">
        <v>25</v>
      </c>
      <c r="C2586" s="7" t="n">
        <v>1</v>
      </c>
      <c r="D2586" s="7" t="n">
        <v>60</v>
      </c>
      <c r="E2586" s="7" t="n">
        <v>640</v>
      </c>
      <c r="F2586" s="7" t="n">
        <v>1</v>
      </c>
    </row>
    <row r="2587" spans="1:8">
      <c r="A2587" t="s">
        <v>4</v>
      </c>
      <c r="B2587" s="4" t="s">
        <v>5</v>
      </c>
      <c r="C2587" s="4" t="s">
        <v>16</v>
      </c>
      <c r="D2587" s="4" t="s">
        <v>10</v>
      </c>
      <c r="E2587" s="4" t="s">
        <v>6</v>
      </c>
    </row>
    <row r="2588" spans="1:8">
      <c r="A2588" t="n">
        <v>21775</v>
      </c>
      <c r="B2588" s="54" t="n">
        <v>51</v>
      </c>
      <c r="C2588" s="7" t="n">
        <v>4</v>
      </c>
      <c r="D2588" s="7" t="n">
        <v>13</v>
      </c>
      <c r="E2588" s="7" t="s">
        <v>231</v>
      </c>
    </row>
    <row r="2589" spans="1:8">
      <c r="A2589" t="s">
        <v>4</v>
      </c>
      <c r="B2589" s="4" t="s">
        <v>5</v>
      </c>
      <c r="C2589" s="4" t="s">
        <v>10</v>
      </c>
    </row>
    <row r="2590" spans="1:8">
      <c r="A2590" t="n">
        <v>21789</v>
      </c>
      <c r="B2590" s="31" t="n">
        <v>16</v>
      </c>
      <c r="C2590" s="7" t="n">
        <v>0</v>
      </c>
    </row>
    <row r="2591" spans="1:8">
      <c r="A2591" t="s">
        <v>4</v>
      </c>
      <c r="B2591" s="4" t="s">
        <v>5</v>
      </c>
      <c r="C2591" s="4" t="s">
        <v>10</v>
      </c>
      <c r="D2591" s="4" t="s">
        <v>16</v>
      </c>
      <c r="E2591" s="4" t="s">
        <v>9</v>
      </c>
      <c r="F2591" s="4" t="s">
        <v>69</v>
      </c>
      <c r="G2591" s="4" t="s">
        <v>16</v>
      </c>
      <c r="H2591" s="4" t="s">
        <v>16</v>
      </c>
    </row>
    <row r="2592" spans="1:8">
      <c r="A2592" t="n">
        <v>21792</v>
      </c>
      <c r="B2592" s="55" t="n">
        <v>26</v>
      </c>
      <c r="C2592" s="7" t="n">
        <v>13</v>
      </c>
      <c r="D2592" s="7" t="n">
        <v>17</v>
      </c>
      <c r="E2592" s="7" t="n">
        <v>63497</v>
      </c>
      <c r="F2592" s="7" t="s">
        <v>242</v>
      </c>
      <c r="G2592" s="7" t="n">
        <v>2</v>
      </c>
      <c r="H2592" s="7" t="n">
        <v>0</v>
      </c>
    </row>
    <row r="2593" spans="1:8">
      <c r="A2593" t="s">
        <v>4</v>
      </c>
      <c r="B2593" s="4" t="s">
        <v>5</v>
      </c>
    </row>
    <row r="2594" spans="1:8">
      <c r="A2594" t="n">
        <v>21827</v>
      </c>
      <c r="B2594" s="29" t="n">
        <v>28</v>
      </c>
    </row>
    <row r="2595" spans="1:8">
      <c r="A2595" t="s">
        <v>4</v>
      </c>
      <c r="B2595" s="4" t="s">
        <v>5</v>
      </c>
      <c r="C2595" s="4" t="s">
        <v>16</v>
      </c>
      <c r="D2595" s="4" t="s">
        <v>10</v>
      </c>
      <c r="E2595" s="4" t="s">
        <v>10</v>
      </c>
      <c r="F2595" s="4" t="s">
        <v>16</v>
      </c>
    </row>
    <row r="2596" spans="1:8">
      <c r="A2596" t="n">
        <v>21828</v>
      </c>
      <c r="B2596" s="27" t="n">
        <v>25</v>
      </c>
      <c r="C2596" s="7" t="n">
        <v>1</v>
      </c>
      <c r="D2596" s="7" t="n">
        <v>65535</v>
      </c>
      <c r="E2596" s="7" t="n">
        <v>65535</v>
      </c>
      <c r="F2596" s="7" t="n">
        <v>0</v>
      </c>
    </row>
    <row r="2597" spans="1:8">
      <c r="A2597" t="s">
        <v>4</v>
      </c>
      <c r="B2597" s="4" t="s">
        <v>5</v>
      </c>
      <c r="C2597" s="4" t="s">
        <v>10</v>
      </c>
      <c r="D2597" s="4" t="s">
        <v>16</v>
      </c>
    </row>
    <row r="2598" spans="1:8">
      <c r="A2598" t="n">
        <v>21835</v>
      </c>
      <c r="B2598" s="66" t="n">
        <v>89</v>
      </c>
      <c r="C2598" s="7" t="n">
        <v>65533</v>
      </c>
      <c r="D2598" s="7" t="n">
        <v>1</v>
      </c>
    </row>
    <row r="2599" spans="1:8">
      <c r="A2599" t="s">
        <v>4</v>
      </c>
      <c r="B2599" s="4" t="s">
        <v>5</v>
      </c>
      <c r="C2599" s="4" t="s">
        <v>16</v>
      </c>
      <c r="D2599" s="4" t="s">
        <v>10</v>
      </c>
      <c r="E2599" s="4" t="s">
        <v>30</v>
      </c>
    </row>
    <row r="2600" spans="1:8">
      <c r="A2600" t="n">
        <v>21839</v>
      </c>
      <c r="B2600" s="37" t="n">
        <v>58</v>
      </c>
      <c r="C2600" s="7" t="n">
        <v>101</v>
      </c>
      <c r="D2600" s="7" t="n">
        <v>500</v>
      </c>
      <c r="E2600" s="7" t="n">
        <v>1</v>
      </c>
    </row>
    <row r="2601" spans="1:8">
      <c r="A2601" t="s">
        <v>4</v>
      </c>
      <c r="B2601" s="4" t="s">
        <v>5</v>
      </c>
      <c r="C2601" s="4" t="s">
        <v>16</v>
      </c>
      <c r="D2601" s="4" t="s">
        <v>10</v>
      </c>
    </row>
    <row r="2602" spans="1:8">
      <c r="A2602" t="n">
        <v>21847</v>
      </c>
      <c r="B2602" s="37" t="n">
        <v>58</v>
      </c>
      <c r="C2602" s="7" t="n">
        <v>254</v>
      </c>
      <c r="D2602" s="7" t="n">
        <v>0</v>
      </c>
    </row>
    <row r="2603" spans="1:8">
      <c r="A2603" t="s">
        <v>4</v>
      </c>
      <c r="B2603" s="4" t="s">
        <v>5</v>
      </c>
      <c r="C2603" s="4" t="s">
        <v>16</v>
      </c>
      <c r="D2603" s="4" t="s">
        <v>16</v>
      </c>
      <c r="E2603" s="4" t="s">
        <v>30</v>
      </c>
      <c r="F2603" s="4" t="s">
        <v>30</v>
      </c>
      <c r="G2603" s="4" t="s">
        <v>30</v>
      </c>
      <c r="H2603" s="4" t="s">
        <v>10</v>
      </c>
    </row>
    <row r="2604" spans="1:8">
      <c r="A2604" t="n">
        <v>21851</v>
      </c>
      <c r="B2604" s="38" t="n">
        <v>45</v>
      </c>
      <c r="C2604" s="7" t="n">
        <v>2</v>
      </c>
      <c r="D2604" s="7" t="n">
        <v>3</v>
      </c>
      <c r="E2604" s="7" t="n">
        <v>-0.949999988079071</v>
      </c>
      <c r="F2604" s="7" t="n">
        <v>1.08000004291534</v>
      </c>
      <c r="G2604" s="7" t="n">
        <v>-1.85000002384186</v>
      </c>
      <c r="H2604" s="7" t="n">
        <v>0</v>
      </c>
    </row>
    <row r="2605" spans="1:8">
      <c r="A2605" t="s">
        <v>4</v>
      </c>
      <c r="B2605" s="4" t="s">
        <v>5</v>
      </c>
      <c r="C2605" s="4" t="s">
        <v>16</v>
      </c>
      <c r="D2605" s="4" t="s">
        <v>16</v>
      </c>
      <c r="E2605" s="4" t="s">
        <v>30</v>
      </c>
      <c r="F2605" s="4" t="s">
        <v>30</v>
      </c>
      <c r="G2605" s="4" t="s">
        <v>30</v>
      </c>
      <c r="H2605" s="4" t="s">
        <v>10</v>
      </c>
      <c r="I2605" s="4" t="s">
        <v>16</v>
      </c>
    </row>
    <row r="2606" spans="1:8">
      <c r="A2606" t="n">
        <v>21868</v>
      </c>
      <c r="B2606" s="38" t="n">
        <v>45</v>
      </c>
      <c r="C2606" s="7" t="n">
        <v>4</v>
      </c>
      <c r="D2606" s="7" t="n">
        <v>3</v>
      </c>
      <c r="E2606" s="7" t="n">
        <v>0.0799999982118607</v>
      </c>
      <c r="F2606" s="7" t="n">
        <v>302.649993896484</v>
      </c>
      <c r="G2606" s="7" t="n">
        <v>352</v>
      </c>
      <c r="H2606" s="7" t="n">
        <v>0</v>
      </c>
      <c r="I2606" s="7" t="n">
        <v>0</v>
      </c>
    </row>
    <row r="2607" spans="1:8">
      <c r="A2607" t="s">
        <v>4</v>
      </c>
      <c r="B2607" s="4" t="s">
        <v>5</v>
      </c>
      <c r="C2607" s="4" t="s">
        <v>16</v>
      </c>
      <c r="D2607" s="4" t="s">
        <v>16</v>
      </c>
      <c r="E2607" s="4" t="s">
        <v>30</v>
      </c>
      <c r="F2607" s="4" t="s">
        <v>10</v>
      </c>
    </row>
    <row r="2608" spans="1:8">
      <c r="A2608" t="n">
        <v>21886</v>
      </c>
      <c r="B2608" s="38" t="n">
        <v>45</v>
      </c>
      <c r="C2608" s="7" t="n">
        <v>5</v>
      </c>
      <c r="D2608" s="7" t="n">
        <v>3</v>
      </c>
      <c r="E2608" s="7" t="n">
        <v>2.29999995231628</v>
      </c>
      <c r="F2608" s="7" t="n">
        <v>0</v>
      </c>
    </row>
    <row r="2609" spans="1:9">
      <c r="A2609" t="s">
        <v>4</v>
      </c>
      <c r="B2609" s="4" t="s">
        <v>5</v>
      </c>
      <c r="C2609" s="4" t="s">
        <v>16</v>
      </c>
      <c r="D2609" s="4" t="s">
        <v>16</v>
      </c>
      <c r="E2609" s="4" t="s">
        <v>30</v>
      </c>
      <c r="F2609" s="4" t="s">
        <v>10</v>
      </c>
    </row>
    <row r="2610" spans="1:9">
      <c r="A2610" t="n">
        <v>21895</v>
      </c>
      <c r="B2610" s="38" t="n">
        <v>45</v>
      </c>
      <c r="C2610" s="7" t="n">
        <v>11</v>
      </c>
      <c r="D2610" s="7" t="n">
        <v>3</v>
      </c>
      <c r="E2610" s="7" t="n">
        <v>26</v>
      </c>
      <c r="F2610" s="7" t="n">
        <v>0</v>
      </c>
    </row>
    <row r="2611" spans="1:9">
      <c r="A2611" t="s">
        <v>4</v>
      </c>
      <c r="B2611" s="4" t="s">
        <v>5</v>
      </c>
      <c r="C2611" s="4" t="s">
        <v>16</v>
      </c>
      <c r="D2611" s="4" t="s">
        <v>16</v>
      </c>
      <c r="E2611" s="4" t="s">
        <v>30</v>
      </c>
      <c r="F2611" s="4" t="s">
        <v>10</v>
      </c>
    </row>
    <row r="2612" spans="1:9">
      <c r="A2612" t="n">
        <v>21904</v>
      </c>
      <c r="B2612" s="38" t="n">
        <v>45</v>
      </c>
      <c r="C2612" s="7" t="n">
        <v>5</v>
      </c>
      <c r="D2612" s="7" t="n">
        <v>3</v>
      </c>
      <c r="E2612" s="7" t="n">
        <v>2</v>
      </c>
      <c r="F2612" s="7" t="n">
        <v>3000</v>
      </c>
    </row>
    <row r="2613" spans="1:9">
      <c r="A2613" t="s">
        <v>4</v>
      </c>
      <c r="B2613" s="4" t="s">
        <v>5</v>
      </c>
      <c r="C2613" s="4" t="s">
        <v>16</v>
      </c>
      <c r="D2613" s="4" t="s">
        <v>10</v>
      </c>
    </row>
    <row r="2614" spans="1:9">
      <c r="A2614" t="n">
        <v>21913</v>
      </c>
      <c r="B2614" s="37" t="n">
        <v>58</v>
      </c>
      <c r="C2614" s="7" t="n">
        <v>255</v>
      </c>
      <c r="D2614" s="7" t="n">
        <v>0</v>
      </c>
    </row>
    <row r="2615" spans="1:9">
      <c r="A2615" t="s">
        <v>4</v>
      </c>
      <c r="B2615" s="4" t="s">
        <v>5</v>
      </c>
      <c r="C2615" s="4" t="s">
        <v>16</v>
      </c>
      <c r="D2615" s="4" t="s">
        <v>16</v>
      </c>
      <c r="E2615" s="4" t="s">
        <v>16</v>
      </c>
      <c r="F2615" s="4" t="s">
        <v>9</v>
      </c>
      <c r="G2615" s="4" t="s">
        <v>16</v>
      </c>
      <c r="H2615" s="4" t="s">
        <v>16</v>
      </c>
      <c r="I2615" s="4" t="s">
        <v>16</v>
      </c>
      <c r="J2615" s="4" t="s">
        <v>16</v>
      </c>
      <c r="K2615" s="4" t="s">
        <v>9</v>
      </c>
      <c r="L2615" s="4" t="s">
        <v>16</v>
      </c>
      <c r="M2615" s="4" t="s">
        <v>16</v>
      </c>
      <c r="N2615" s="4" t="s">
        <v>16</v>
      </c>
      <c r="O2615" s="4" t="s">
        <v>25</v>
      </c>
    </row>
    <row r="2616" spans="1:9">
      <c r="A2616" t="n">
        <v>21917</v>
      </c>
      <c r="B2616" s="10" t="n">
        <v>5</v>
      </c>
      <c r="C2616" s="7" t="n">
        <v>35</v>
      </c>
      <c r="D2616" s="7" t="n">
        <v>45</v>
      </c>
      <c r="E2616" s="7" t="n">
        <v>0</v>
      </c>
      <c r="F2616" s="7" t="n">
        <v>116</v>
      </c>
      <c r="G2616" s="7" t="n">
        <v>2</v>
      </c>
      <c r="H2616" s="7" t="n">
        <v>35</v>
      </c>
      <c r="I2616" s="7" t="n">
        <v>46</v>
      </c>
      <c r="J2616" s="7" t="n">
        <v>0</v>
      </c>
      <c r="K2616" s="7" t="n">
        <v>116</v>
      </c>
      <c r="L2616" s="7" t="n">
        <v>2</v>
      </c>
      <c r="M2616" s="7" t="n">
        <v>11</v>
      </c>
      <c r="N2616" s="7" t="n">
        <v>1</v>
      </c>
      <c r="O2616" s="11" t="n">
        <f t="normal" ca="1">A2652</f>
        <v>0</v>
      </c>
    </row>
    <row r="2617" spans="1:9">
      <c r="A2617" t="s">
        <v>4</v>
      </c>
      <c r="B2617" s="4" t="s">
        <v>5</v>
      </c>
      <c r="C2617" s="4" t="s">
        <v>10</v>
      </c>
      <c r="D2617" s="4" t="s">
        <v>10</v>
      </c>
      <c r="E2617" s="4" t="s">
        <v>10</v>
      </c>
    </row>
    <row r="2618" spans="1:9">
      <c r="A2618" t="n">
        <v>21940</v>
      </c>
      <c r="B2618" s="34" t="n">
        <v>61</v>
      </c>
      <c r="C2618" s="7" t="n">
        <v>116</v>
      </c>
      <c r="D2618" s="7" t="n">
        <v>0</v>
      </c>
      <c r="E2618" s="7" t="n">
        <v>1000</v>
      </c>
    </row>
    <row r="2619" spans="1:9">
      <c r="A2619" t="s">
        <v>4</v>
      </c>
      <c r="B2619" s="4" t="s">
        <v>5</v>
      </c>
      <c r="C2619" s="4" t="s">
        <v>16</v>
      </c>
      <c r="D2619" s="14" t="s">
        <v>26</v>
      </c>
      <c r="E2619" s="4" t="s">
        <v>5</v>
      </c>
      <c r="F2619" s="4" t="s">
        <v>16</v>
      </c>
      <c r="G2619" s="4" t="s">
        <v>10</v>
      </c>
      <c r="H2619" s="14" t="s">
        <v>27</v>
      </c>
      <c r="I2619" s="4" t="s">
        <v>16</v>
      </c>
      <c r="J2619" s="4" t="s">
        <v>25</v>
      </c>
    </row>
    <row r="2620" spans="1:9">
      <c r="A2620" t="n">
        <v>21947</v>
      </c>
      <c r="B2620" s="10" t="n">
        <v>5</v>
      </c>
      <c r="C2620" s="7" t="n">
        <v>28</v>
      </c>
      <c r="D2620" s="14" t="s">
        <v>3</v>
      </c>
      <c r="E2620" s="58" t="n">
        <v>64</v>
      </c>
      <c r="F2620" s="7" t="n">
        <v>5</v>
      </c>
      <c r="G2620" s="7" t="n">
        <v>1</v>
      </c>
      <c r="H2620" s="14" t="s">
        <v>3</v>
      </c>
      <c r="I2620" s="7" t="n">
        <v>1</v>
      </c>
      <c r="J2620" s="11" t="n">
        <f t="normal" ca="1">A2644</f>
        <v>0</v>
      </c>
    </row>
    <row r="2621" spans="1:9">
      <c r="A2621" t="s">
        <v>4</v>
      </c>
      <c r="B2621" s="4" t="s">
        <v>5</v>
      </c>
      <c r="C2621" s="4" t="s">
        <v>16</v>
      </c>
      <c r="D2621" s="4" t="s">
        <v>10</v>
      </c>
      <c r="E2621" s="4" t="s">
        <v>6</v>
      </c>
    </row>
    <row r="2622" spans="1:9">
      <c r="A2622" t="n">
        <v>21958</v>
      </c>
      <c r="B2622" s="54" t="n">
        <v>51</v>
      </c>
      <c r="C2622" s="7" t="n">
        <v>4</v>
      </c>
      <c r="D2622" s="7" t="n">
        <v>116</v>
      </c>
      <c r="E2622" s="7" t="s">
        <v>237</v>
      </c>
    </row>
    <row r="2623" spans="1:9">
      <c r="A2623" t="s">
        <v>4</v>
      </c>
      <c r="B2623" s="4" t="s">
        <v>5</v>
      </c>
      <c r="C2623" s="4" t="s">
        <v>10</v>
      </c>
    </row>
    <row r="2624" spans="1:9">
      <c r="A2624" t="n">
        <v>21971</v>
      </c>
      <c r="B2624" s="31" t="n">
        <v>16</v>
      </c>
      <c r="C2624" s="7" t="n">
        <v>0</v>
      </c>
    </row>
    <row r="2625" spans="1:15">
      <c r="A2625" t="s">
        <v>4</v>
      </c>
      <c r="B2625" s="4" t="s">
        <v>5</v>
      </c>
      <c r="C2625" s="4" t="s">
        <v>10</v>
      </c>
      <c r="D2625" s="4" t="s">
        <v>16</v>
      </c>
      <c r="E2625" s="4" t="s">
        <v>9</v>
      </c>
      <c r="F2625" s="4" t="s">
        <v>69</v>
      </c>
      <c r="G2625" s="4" t="s">
        <v>16</v>
      </c>
      <c r="H2625" s="4" t="s">
        <v>16</v>
      </c>
    </row>
    <row r="2626" spans="1:15">
      <c r="A2626" t="n">
        <v>21974</v>
      </c>
      <c r="B2626" s="55" t="n">
        <v>26</v>
      </c>
      <c r="C2626" s="7" t="n">
        <v>116</v>
      </c>
      <c r="D2626" s="7" t="n">
        <v>17</v>
      </c>
      <c r="E2626" s="7" t="n">
        <v>63498</v>
      </c>
      <c r="F2626" s="7" t="s">
        <v>243</v>
      </c>
      <c r="G2626" s="7" t="n">
        <v>2</v>
      </c>
      <c r="H2626" s="7" t="n">
        <v>0</v>
      </c>
    </row>
    <row r="2627" spans="1:15">
      <c r="A2627" t="s">
        <v>4</v>
      </c>
      <c r="B2627" s="4" t="s">
        <v>5</v>
      </c>
    </row>
    <row r="2628" spans="1:15">
      <c r="A2628" t="n">
        <v>22048</v>
      </c>
      <c r="B2628" s="29" t="n">
        <v>28</v>
      </c>
    </row>
    <row r="2629" spans="1:15">
      <c r="A2629" t="s">
        <v>4</v>
      </c>
      <c r="B2629" s="4" t="s">
        <v>5</v>
      </c>
      <c r="C2629" s="4" t="s">
        <v>16</v>
      </c>
      <c r="D2629" s="4" t="s">
        <v>10</v>
      </c>
      <c r="E2629" s="4" t="s">
        <v>10</v>
      </c>
      <c r="F2629" s="4" t="s">
        <v>16</v>
      </c>
    </row>
    <row r="2630" spans="1:15">
      <c r="A2630" t="n">
        <v>22049</v>
      </c>
      <c r="B2630" s="27" t="n">
        <v>25</v>
      </c>
      <c r="C2630" s="7" t="n">
        <v>1</v>
      </c>
      <c r="D2630" s="7" t="n">
        <v>60</v>
      </c>
      <c r="E2630" s="7" t="n">
        <v>640</v>
      </c>
      <c r="F2630" s="7" t="n">
        <v>2</v>
      </c>
    </row>
    <row r="2631" spans="1:15">
      <c r="A2631" t="s">
        <v>4</v>
      </c>
      <c r="B2631" s="4" t="s">
        <v>5</v>
      </c>
      <c r="C2631" s="4" t="s">
        <v>16</v>
      </c>
      <c r="D2631" s="4" t="s">
        <v>10</v>
      </c>
      <c r="E2631" s="4" t="s">
        <v>6</v>
      </c>
    </row>
    <row r="2632" spans="1:15">
      <c r="A2632" t="n">
        <v>22056</v>
      </c>
      <c r="B2632" s="54" t="n">
        <v>51</v>
      </c>
      <c r="C2632" s="7" t="n">
        <v>4</v>
      </c>
      <c r="D2632" s="7" t="n">
        <v>1</v>
      </c>
      <c r="E2632" s="7" t="s">
        <v>244</v>
      </c>
    </row>
    <row r="2633" spans="1:15">
      <c r="A2633" t="s">
        <v>4</v>
      </c>
      <c r="B2633" s="4" t="s">
        <v>5</v>
      </c>
      <c r="C2633" s="4" t="s">
        <v>10</v>
      </c>
    </row>
    <row r="2634" spans="1:15">
      <c r="A2634" t="n">
        <v>22070</v>
      </c>
      <c r="B2634" s="31" t="n">
        <v>16</v>
      </c>
      <c r="C2634" s="7" t="n">
        <v>0</v>
      </c>
    </row>
    <row r="2635" spans="1:15">
      <c r="A2635" t="s">
        <v>4</v>
      </c>
      <c r="B2635" s="4" t="s">
        <v>5</v>
      </c>
      <c r="C2635" s="4" t="s">
        <v>10</v>
      </c>
      <c r="D2635" s="4" t="s">
        <v>16</v>
      </c>
      <c r="E2635" s="4" t="s">
        <v>9</v>
      </c>
      <c r="F2635" s="4" t="s">
        <v>69</v>
      </c>
      <c r="G2635" s="4" t="s">
        <v>16</v>
      </c>
      <c r="H2635" s="4" t="s">
        <v>16</v>
      </c>
    </row>
    <row r="2636" spans="1:15">
      <c r="A2636" t="n">
        <v>22073</v>
      </c>
      <c r="B2636" s="55" t="n">
        <v>26</v>
      </c>
      <c r="C2636" s="7" t="n">
        <v>1</v>
      </c>
      <c r="D2636" s="7" t="n">
        <v>17</v>
      </c>
      <c r="E2636" s="7" t="n">
        <v>63499</v>
      </c>
      <c r="F2636" s="7" t="s">
        <v>245</v>
      </c>
      <c r="G2636" s="7" t="n">
        <v>2</v>
      </c>
      <c r="H2636" s="7" t="n">
        <v>0</v>
      </c>
    </row>
    <row r="2637" spans="1:15">
      <c r="A2637" t="s">
        <v>4</v>
      </c>
      <c r="B2637" s="4" t="s">
        <v>5</v>
      </c>
    </row>
    <row r="2638" spans="1:15">
      <c r="A2638" t="n">
        <v>22110</v>
      </c>
      <c r="B2638" s="29" t="n">
        <v>28</v>
      </c>
    </row>
    <row r="2639" spans="1:15">
      <c r="A2639" t="s">
        <v>4</v>
      </c>
      <c r="B2639" s="4" t="s">
        <v>5</v>
      </c>
      <c r="C2639" s="4" t="s">
        <v>16</v>
      </c>
      <c r="D2639" s="4" t="s">
        <v>10</v>
      </c>
      <c r="E2639" s="4" t="s">
        <v>10</v>
      </c>
      <c r="F2639" s="4" t="s">
        <v>16</v>
      </c>
    </row>
    <row r="2640" spans="1:15">
      <c r="A2640" t="n">
        <v>22111</v>
      </c>
      <c r="B2640" s="27" t="n">
        <v>25</v>
      </c>
      <c r="C2640" s="7" t="n">
        <v>1</v>
      </c>
      <c r="D2640" s="7" t="n">
        <v>65535</v>
      </c>
      <c r="E2640" s="7" t="n">
        <v>65535</v>
      </c>
      <c r="F2640" s="7" t="n">
        <v>0</v>
      </c>
    </row>
    <row r="2641" spans="1:8">
      <c r="A2641" t="s">
        <v>4</v>
      </c>
      <c r="B2641" s="4" t="s">
        <v>5</v>
      </c>
      <c r="C2641" s="4" t="s">
        <v>25</v>
      </c>
    </row>
    <row r="2642" spans="1:8">
      <c r="A2642" t="n">
        <v>22118</v>
      </c>
      <c r="B2642" s="13" t="n">
        <v>3</v>
      </c>
      <c r="C2642" s="11" t="n">
        <f t="normal" ca="1">A2652</f>
        <v>0</v>
      </c>
    </row>
    <row r="2643" spans="1:8">
      <c r="A2643" t="s">
        <v>4</v>
      </c>
      <c r="B2643" s="4" t="s">
        <v>5</v>
      </c>
      <c r="C2643" s="4" t="s">
        <v>16</v>
      </c>
      <c r="D2643" s="4" t="s">
        <v>10</v>
      </c>
      <c r="E2643" s="4" t="s">
        <v>6</v>
      </c>
    </row>
    <row r="2644" spans="1:8">
      <c r="A2644" t="n">
        <v>22123</v>
      </c>
      <c r="B2644" s="54" t="n">
        <v>51</v>
      </c>
      <c r="C2644" s="7" t="n">
        <v>4</v>
      </c>
      <c r="D2644" s="7" t="n">
        <v>116</v>
      </c>
      <c r="E2644" s="7" t="s">
        <v>246</v>
      </c>
    </row>
    <row r="2645" spans="1:8">
      <c r="A2645" t="s">
        <v>4</v>
      </c>
      <c r="B2645" s="4" t="s">
        <v>5</v>
      </c>
      <c r="C2645" s="4" t="s">
        <v>10</v>
      </c>
    </row>
    <row r="2646" spans="1:8">
      <c r="A2646" t="n">
        <v>22136</v>
      </c>
      <c r="B2646" s="31" t="n">
        <v>16</v>
      </c>
      <c r="C2646" s="7" t="n">
        <v>0</v>
      </c>
    </row>
    <row r="2647" spans="1:8">
      <c r="A2647" t="s">
        <v>4</v>
      </c>
      <c r="B2647" s="4" t="s">
        <v>5</v>
      </c>
      <c r="C2647" s="4" t="s">
        <v>10</v>
      </c>
      <c r="D2647" s="4" t="s">
        <v>16</v>
      </c>
      <c r="E2647" s="4" t="s">
        <v>9</v>
      </c>
      <c r="F2647" s="4" t="s">
        <v>69</v>
      </c>
      <c r="G2647" s="4" t="s">
        <v>16</v>
      </c>
      <c r="H2647" s="4" t="s">
        <v>16</v>
      </c>
    </row>
    <row r="2648" spans="1:8">
      <c r="A2648" t="n">
        <v>22139</v>
      </c>
      <c r="B2648" s="55" t="n">
        <v>26</v>
      </c>
      <c r="C2648" s="7" t="n">
        <v>116</v>
      </c>
      <c r="D2648" s="7" t="n">
        <v>17</v>
      </c>
      <c r="E2648" s="7" t="n">
        <v>63500</v>
      </c>
      <c r="F2648" s="7" t="s">
        <v>247</v>
      </c>
      <c r="G2648" s="7" t="n">
        <v>2</v>
      </c>
      <c r="H2648" s="7" t="n">
        <v>0</v>
      </c>
    </row>
    <row r="2649" spans="1:8">
      <c r="A2649" t="s">
        <v>4</v>
      </c>
      <c r="B2649" s="4" t="s">
        <v>5</v>
      </c>
    </row>
    <row r="2650" spans="1:8">
      <c r="A2650" t="n">
        <v>22209</v>
      </c>
      <c r="B2650" s="29" t="n">
        <v>28</v>
      </c>
    </row>
    <row r="2651" spans="1:8">
      <c r="A2651" t="s">
        <v>4</v>
      </c>
      <c r="B2651" s="4" t="s">
        <v>5</v>
      </c>
      <c r="C2651" s="4" t="s">
        <v>16</v>
      </c>
      <c r="D2651" s="4" t="s">
        <v>16</v>
      </c>
      <c r="E2651" s="4" t="s">
        <v>16</v>
      </c>
      <c r="F2651" s="4" t="s">
        <v>9</v>
      </c>
      <c r="G2651" s="4" t="s">
        <v>16</v>
      </c>
      <c r="H2651" s="4" t="s">
        <v>16</v>
      </c>
      <c r="I2651" s="4" t="s">
        <v>16</v>
      </c>
      <c r="J2651" s="4" t="s">
        <v>16</v>
      </c>
      <c r="K2651" s="4" t="s">
        <v>9</v>
      </c>
      <c r="L2651" s="4" t="s">
        <v>16</v>
      </c>
      <c r="M2651" s="4" t="s">
        <v>16</v>
      </c>
      <c r="N2651" s="4" t="s">
        <v>16</v>
      </c>
      <c r="O2651" s="4" t="s">
        <v>25</v>
      </c>
    </row>
    <row r="2652" spans="1:8">
      <c r="A2652" t="n">
        <v>22210</v>
      </c>
      <c r="B2652" s="10" t="n">
        <v>5</v>
      </c>
      <c r="C2652" s="7" t="n">
        <v>35</v>
      </c>
      <c r="D2652" s="7" t="n">
        <v>45</v>
      </c>
      <c r="E2652" s="7" t="n">
        <v>0</v>
      </c>
      <c r="F2652" s="7" t="n">
        <v>101</v>
      </c>
      <c r="G2652" s="7" t="n">
        <v>2</v>
      </c>
      <c r="H2652" s="7" t="n">
        <v>35</v>
      </c>
      <c r="I2652" s="7" t="n">
        <v>46</v>
      </c>
      <c r="J2652" s="7" t="n">
        <v>0</v>
      </c>
      <c r="K2652" s="7" t="n">
        <v>101</v>
      </c>
      <c r="L2652" s="7" t="n">
        <v>2</v>
      </c>
      <c r="M2652" s="7" t="n">
        <v>11</v>
      </c>
      <c r="N2652" s="7" t="n">
        <v>1</v>
      </c>
      <c r="O2652" s="11" t="n">
        <f t="normal" ca="1">A2688</f>
        <v>0</v>
      </c>
    </row>
    <row r="2653" spans="1:8">
      <c r="A2653" t="s">
        <v>4</v>
      </c>
      <c r="B2653" s="4" t="s">
        <v>5</v>
      </c>
      <c r="C2653" s="4" t="s">
        <v>10</v>
      </c>
      <c r="D2653" s="4" t="s">
        <v>10</v>
      </c>
      <c r="E2653" s="4" t="s">
        <v>10</v>
      </c>
    </row>
    <row r="2654" spans="1:8">
      <c r="A2654" t="n">
        <v>22233</v>
      </c>
      <c r="B2654" s="34" t="n">
        <v>61</v>
      </c>
      <c r="C2654" s="7" t="n">
        <v>101</v>
      </c>
      <c r="D2654" s="7" t="n">
        <v>0</v>
      </c>
      <c r="E2654" s="7" t="n">
        <v>1000</v>
      </c>
    </row>
    <row r="2655" spans="1:8">
      <c r="A2655" t="s">
        <v>4</v>
      </c>
      <c r="B2655" s="4" t="s">
        <v>5</v>
      </c>
      <c r="C2655" s="4" t="s">
        <v>16</v>
      </c>
      <c r="D2655" s="14" t="s">
        <v>26</v>
      </c>
      <c r="E2655" s="4" t="s">
        <v>5</v>
      </c>
      <c r="F2655" s="4" t="s">
        <v>16</v>
      </c>
      <c r="G2655" s="4" t="s">
        <v>10</v>
      </c>
      <c r="H2655" s="14" t="s">
        <v>27</v>
      </c>
      <c r="I2655" s="4" t="s">
        <v>16</v>
      </c>
      <c r="J2655" s="4" t="s">
        <v>25</v>
      </c>
    </row>
    <row r="2656" spans="1:8">
      <c r="A2656" t="n">
        <v>22240</v>
      </c>
      <c r="B2656" s="10" t="n">
        <v>5</v>
      </c>
      <c r="C2656" s="7" t="n">
        <v>28</v>
      </c>
      <c r="D2656" s="14" t="s">
        <v>3</v>
      </c>
      <c r="E2656" s="58" t="n">
        <v>64</v>
      </c>
      <c r="F2656" s="7" t="n">
        <v>5</v>
      </c>
      <c r="G2656" s="7" t="n">
        <v>6</v>
      </c>
      <c r="H2656" s="14" t="s">
        <v>3</v>
      </c>
      <c r="I2656" s="7" t="n">
        <v>1</v>
      </c>
      <c r="J2656" s="11" t="n">
        <f t="normal" ca="1">A2680</f>
        <v>0</v>
      </c>
    </row>
    <row r="2657" spans="1:15">
      <c r="A2657" t="s">
        <v>4</v>
      </c>
      <c r="B2657" s="4" t="s">
        <v>5</v>
      </c>
      <c r="C2657" s="4" t="s">
        <v>16</v>
      </c>
      <c r="D2657" s="4" t="s">
        <v>10</v>
      </c>
      <c r="E2657" s="4" t="s">
        <v>10</v>
      </c>
      <c r="F2657" s="4" t="s">
        <v>16</v>
      </c>
    </row>
    <row r="2658" spans="1:15">
      <c r="A2658" t="n">
        <v>22251</v>
      </c>
      <c r="B2658" s="27" t="n">
        <v>25</v>
      </c>
      <c r="C2658" s="7" t="n">
        <v>1</v>
      </c>
      <c r="D2658" s="7" t="n">
        <v>60</v>
      </c>
      <c r="E2658" s="7" t="n">
        <v>640</v>
      </c>
      <c r="F2658" s="7" t="n">
        <v>2</v>
      </c>
    </row>
    <row r="2659" spans="1:15">
      <c r="A2659" t="s">
        <v>4</v>
      </c>
      <c r="B2659" s="4" t="s">
        <v>5</v>
      </c>
      <c r="C2659" s="4" t="s">
        <v>16</v>
      </c>
      <c r="D2659" s="4" t="s">
        <v>10</v>
      </c>
      <c r="E2659" s="4" t="s">
        <v>6</v>
      </c>
    </row>
    <row r="2660" spans="1:15">
      <c r="A2660" t="n">
        <v>22258</v>
      </c>
      <c r="B2660" s="54" t="n">
        <v>51</v>
      </c>
      <c r="C2660" s="7" t="n">
        <v>4</v>
      </c>
      <c r="D2660" s="7" t="n">
        <v>6</v>
      </c>
      <c r="E2660" s="7" t="s">
        <v>248</v>
      </c>
    </row>
    <row r="2661" spans="1:15">
      <c r="A2661" t="s">
        <v>4</v>
      </c>
      <c r="B2661" s="4" t="s">
        <v>5</v>
      </c>
      <c r="C2661" s="4" t="s">
        <v>10</v>
      </c>
    </row>
    <row r="2662" spans="1:15">
      <c r="A2662" t="n">
        <v>22271</v>
      </c>
      <c r="B2662" s="31" t="n">
        <v>16</v>
      </c>
      <c r="C2662" s="7" t="n">
        <v>0</v>
      </c>
    </row>
    <row r="2663" spans="1:15">
      <c r="A2663" t="s">
        <v>4</v>
      </c>
      <c r="B2663" s="4" t="s">
        <v>5</v>
      </c>
      <c r="C2663" s="4" t="s">
        <v>10</v>
      </c>
      <c r="D2663" s="4" t="s">
        <v>16</v>
      </c>
      <c r="E2663" s="4" t="s">
        <v>9</v>
      </c>
      <c r="F2663" s="4" t="s">
        <v>69</v>
      </c>
      <c r="G2663" s="4" t="s">
        <v>16</v>
      </c>
      <c r="H2663" s="4" t="s">
        <v>16</v>
      </c>
    </row>
    <row r="2664" spans="1:15">
      <c r="A2664" t="n">
        <v>22274</v>
      </c>
      <c r="B2664" s="55" t="n">
        <v>26</v>
      </c>
      <c r="C2664" s="7" t="n">
        <v>6</v>
      </c>
      <c r="D2664" s="7" t="n">
        <v>17</v>
      </c>
      <c r="E2664" s="7" t="n">
        <v>63501</v>
      </c>
      <c r="F2664" s="7" t="s">
        <v>249</v>
      </c>
      <c r="G2664" s="7" t="n">
        <v>2</v>
      </c>
      <c r="H2664" s="7" t="n">
        <v>0</v>
      </c>
    </row>
    <row r="2665" spans="1:15">
      <c r="A2665" t="s">
        <v>4</v>
      </c>
      <c r="B2665" s="4" t="s">
        <v>5</v>
      </c>
    </row>
    <row r="2666" spans="1:15">
      <c r="A2666" t="n">
        <v>22330</v>
      </c>
      <c r="B2666" s="29" t="n">
        <v>28</v>
      </c>
    </row>
    <row r="2667" spans="1:15">
      <c r="A2667" t="s">
        <v>4</v>
      </c>
      <c r="B2667" s="4" t="s">
        <v>5</v>
      </c>
      <c r="C2667" s="4" t="s">
        <v>16</v>
      </c>
      <c r="D2667" s="4" t="s">
        <v>10</v>
      </c>
      <c r="E2667" s="4" t="s">
        <v>10</v>
      </c>
      <c r="F2667" s="4" t="s">
        <v>16</v>
      </c>
    </row>
    <row r="2668" spans="1:15">
      <c r="A2668" t="n">
        <v>22331</v>
      </c>
      <c r="B2668" s="27" t="n">
        <v>25</v>
      </c>
      <c r="C2668" s="7" t="n">
        <v>1</v>
      </c>
      <c r="D2668" s="7" t="n">
        <v>65535</v>
      </c>
      <c r="E2668" s="7" t="n">
        <v>65535</v>
      </c>
      <c r="F2668" s="7" t="n">
        <v>0</v>
      </c>
    </row>
    <row r="2669" spans="1:15">
      <c r="A2669" t="s">
        <v>4</v>
      </c>
      <c r="B2669" s="4" t="s">
        <v>5</v>
      </c>
      <c r="C2669" s="4" t="s">
        <v>16</v>
      </c>
      <c r="D2669" s="4" t="s">
        <v>10</v>
      </c>
      <c r="E2669" s="4" t="s">
        <v>6</v>
      </c>
    </row>
    <row r="2670" spans="1:15">
      <c r="A2670" t="n">
        <v>22338</v>
      </c>
      <c r="B2670" s="54" t="n">
        <v>51</v>
      </c>
      <c r="C2670" s="7" t="n">
        <v>4</v>
      </c>
      <c r="D2670" s="7" t="n">
        <v>101</v>
      </c>
      <c r="E2670" s="7" t="s">
        <v>250</v>
      </c>
    </row>
    <row r="2671" spans="1:15">
      <c r="A2671" t="s">
        <v>4</v>
      </c>
      <c r="B2671" s="4" t="s">
        <v>5</v>
      </c>
      <c r="C2671" s="4" t="s">
        <v>10</v>
      </c>
    </row>
    <row r="2672" spans="1:15">
      <c r="A2672" t="n">
        <v>22352</v>
      </c>
      <c r="B2672" s="31" t="n">
        <v>16</v>
      </c>
      <c r="C2672" s="7" t="n">
        <v>0</v>
      </c>
    </row>
    <row r="2673" spans="1:8">
      <c r="A2673" t="s">
        <v>4</v>
      </c>
      <c r="B2673" s="4" t="s">
        <v>5</v>
      </c>
      <c r="C2673" s="4" t="s">
        <v>10</v>
      </c>
      <c r="D2673" s="4" t="s">
        <v>16</v>
      </c>
      <c r="E2673" s="4" t="s">
        <v>9</v>
      </c>
      <c r="F2673" s="4" t="s">
        <v>69</v>
      </c>
      <c r="G2673" s="4" t="s">
        <v>16</v>
      </c>
      <c r="H2673" s="4" t="s">
        <v>16</v>
      </c>
    </row>
    <row r="2674" spans="1:8">
      <c r="A2674" t="n">
        <v>22355</v>
      </c>
      <c r="B2674" s="55" t="n">
        <v>26</v>
      </c>
      <c r="C2674" s="7" t="n">
        <v>101</v>
      </c>
      <c r="D2674" s="7" t="n">
        <v>17</v>
      </c>
      <c r="E2674" s="7" t="n">
        <v>63502</v>
      </c>
      <c r="F2674" s="7" t="s">
        <v>251</v>
      </c>
      <c r="G2674" s="7" t="n">
        <v>2</v>
      </c>
      <c r="H2674" s="7" t="n">
        <v>0</v>
      </c>
    </row>
    <row r="2675" spans="1:8">
      <c r="A2675" t="s">
        <v>4</v>
      </c>
      <c r="B2675" s="4" t="s">
        <v>5</v>
      </c>
    </row>
    <row r="2676" spans="1:8">
      <c r="A2676" t="n">
        <v>22418</v>
      </c>
      <c r="B2676" s="29" t="n">
        <v>28</v>
      </c>
    </row>
    <row r="2677" spans="1:8">
      <c r="A2677" t="s">
        <v>4</v>
      </c>
      <c r="B2677" s="4" t="s">
        <v>5</v>
      </c>
      <c r="C2677" s="4" t="s">
        <v>25</v>
      </c>
    </row>
    <row r="2678" spans="1:8">
      <c r="A2678" t="n">
        <v>22419</v>
      </c>
      <c r="B2678" s="13" t="n">
        <v>3</v>
      </c>
      <c r="C2678" s="11" t="n">
        <f t="normal" ca="1">A2688</f>
        <v>0</v>
      </c>
    </row>
    <row r="2679" spans="1:8">
      <c r="A2679" t="s">
        <v>4</v>
      </c>
      <c r="B2679" s="4" t="s">
        <v>5</v>
      </c>
      <c r="C2679" s="4" t="s">
        <v>16</v>
      </c>
      <c r="D2679" s="4" t="s">
        <v>10</v>
      </c>
      <c r="E2679" s="4" t="s">
        <v>6</v>
      </c>
    </row>
    <row r="2680" spans="1:8">
      <c r="A2680" t="n">
        <v>22424</v>
      </c>
      <c r="B2680" s="54" t="n">
        <v>51</v>
      </c>
      <c r="C2680" s="7" t="n">
        <v>4</v>
      </c>
      <c r="D2680" s="7" t="n">
        <v>101</v>
      </c>
      <c r="E2680" s="7" t="s">
        <v>250</v>
      </c>
    </row>
    <row r="2681" spans="1:8">
      <c r="A2681" t="s">
        <v>4</v>
      </c>
      <c r="B2681" s="4" t="s">
        <v>5</v>
      </c>
      <c r="C2681" s="4" t="s">
        <v>10</v>
      </c>
    </row>
    <row r="2682" spans="1:8">
      <c r="A2682" t="n">
        <v>22438</v>
      </c>
      <c r="B2682" s="31" t="n">
        <v>16</v>
      </c>
      <c r="C2682" s="7" t="n">
        <v>0</v>
      </c>
    </row>
    <row r="2683" spans="1:8">
      <c r="A2683" t="s">
        <v>4</v>
      </c>
      <c r="B2683" s="4" t="s">
        <v>5</v>
      </c>
      <c r="C2683" s="4" t="s">
        <v>10</v>
      </c>
      <c r="D2683" s="4" t="s">
        <v>16</v>
      </c>
      <c r="E2683" s="4" t="s">
        <v>9</v>
      </c>
      <c r="F2683" s="4" t="s">
        <v>69</v>
      </c>
      <c r="G2683" s="4" t="s">
        <v>16</v>
      </c>
      <c r="H2683" s="4" t="s">
        <v>16</v>
      </c>
    </row>
    <row r="2684" spans="1:8">
      <c r="A2684" t="n">
        <v>22441</v>
      </c>
      <c r="B2684" s="55" t="n">
        <v>26</v>
      </c>
      <c r="C2684" s="7" t="n">
        <v>101</v>
      </c>
      <c r="D2684" s="7" t="n">
        <v>17</v>
      </c>
      <c r="E2684" s="7" t="n">
        <v>63503</v>
      </c>
      <c r="F2684" s="7" t="s">
        <v>252</v>
      </c>
      <c r="G2684" s="7" t="n">
        <v>2</v>
      </c>
      <c r="H2684" s="7" t="n">
        <v>0</v>
      </c>
    </row>
    <row r="2685" spans="1:8">
      <c r="A2685" t="s">
        <v>4</v>
      </c>
      <c r="B2685" s="4" t="s">
        <v>5</v>
      </c>
    </row>
    <row r="2686" spans="1:8">
      <c r="A2686" t="n">
        <v>22496</v>
      </c>
      <c r="B2686" s="29" t="n">
        <v>28</v>
      </c>
    </row>
    <row r="2687" spans="1:8">
      <c r="A2687" t="s">
        <v>4</v>
      </c>
      <c r="B2687" s="4" t="s">
        <v>5</v>
      </c>
      <c r="C2687" s="4" t="s">
        <v>16</v>
      </c>
      <c r="D2687" s="4" t="s">
        <v>16</v>
      </c>
      <c r="E2687" s="4" t="s">
        <v>16</v>
      </c>
      <c r="F2687" s="4" t="s">
        <v>9</v>
      </c>
      <c r="G2687" s="4" t="s">
        <v>16</v>
      </c>
      <c r="H2687" s="4" t="s">
        <v>16</v>
      </c>
      <c r="I2687" s="4" t="s">
        <v>16</v>
      </c>
      <c r="J2687" s="4" t="s">
        <v>16</v>
      </c>
      <c r="K2687" s="4" t="s">
        <v>9</v>
      </c>
      <c r="L2687" s="4" t="s">
        <v>16</v>
      </c>
      <c r="M2687" s="4" t="s">
        <v>16</v>
      </c>
      <c r="N2687" s="4" t="s">
        <v>16</v>
      </c>
      <c r="O2687" s="4" t="s">
        <v>25</v>
      </c>
    </row>
    <row r="2688" spans="1:8">
      <c r="A2688" t="n">
        <v>22497</v>
      </c>
      <c r="B2688" s="10" t="n">
        <v>5</v>
      </c>
      <c r="C2688" s="7" t="n">
        <v>35</v>
      </c>
      <c r="D2688" s="7" t="n">
        <v>45</v>
      </c>
      <c r="E2688" s="7" t="n">
        <v>0</v>
      </c>
      <c r="F2688" s="7" t="n">
        <v>120</v>
      </c>
      <c r="G2688" s="7" t="n">
        <v>2</v>
      </c>
      <c r="H2688" s="7" t="n">
        <v>35</v>
      </c>
      <c r="I2688" s="7" t="n">
        <v>46</v>
      </c>
      <c r="J2688" s="7" t="n">
        <v>0</v>
      </c>
      <c r="K2688" s="7" t="n">
        <v>120</v>
      </c>
      <c r="L2688" s="7" t="n">
        <v>2</v>
      </c>
      <c r="M2688" s="7" t="n">
        <v>11</v>
      </c>
      <c r="N2688" s="7" t="n">
        <v>1</v>
      </c>
      <c r="O2688" s="11" t="n">
        <f t="normal" ca="1">A2724</f>
        <v>0</v>
      </c>
    </row>
    <row r="2689" spans="1:15">
      <c r="A2689" t="s">
        <v>4</v>
      </c>
      <c r="B2689" s="4" t="s">
        <v>5</v>
      </c>
      <c r="C2689" s="4" t="s">
        <v>10</v>
      </c>
      <c r="D2689" s="4" t="s">
        <v>10</v>
      </c>
      <c r="E2689" s="4" t="s">
        <v>10</v>
      </c>
    </row>
    <row r="2690" spans="1:15">
      <c r="A2690" t="n">
        <v>22520</v>
      </c>
      <c r="B2690" s="34" t="n">
        <v>61</v>
      </c>
      <c r="C2690" s="7" t="n">
        <v>120</v>
      </c>
      <c r="D2690" s="7" t="n">
        <v>0</v>
      </c>
      <c r="E2690" s="7" t="n">
        <v>1000</v>
      </c>
    </row>
    <row r="2691" spans="1:15">
      <c r="A2691" t="s">
        <v>4</v>
      </c>
      <c r="B2691" s="4" t="s">
        <v>5</v>
      </c>
      <c r="C2691" s="4" t="s">
        <v>16</v>
      </c>
      <c r="D2691" s="14" t="s">
        <v>26</v>
      </c>
      <c r="E2691" s="4" t="s">
        <v>5</v>
      </c>
      <c r="F2691" s="4" t="s">
        <v>16</v>
      </c>
      <c r="G2691" s="4" t="s">
        <v>10</v>
      </c>
      <c r="H2691" s="14" t="s">
        <v>27</v>
      </c>
      <c r="I2691" s="4" t="s">
        <v>16</v>
      </c>
      <c r="J2691" s="4" t="s">
        <v>25</v>
      </c>
    </row>
    <row r="2692" spans="1:15">
      <c r="A2692" t="n">
        <v>22527</v>
      </c>
      <c r="B2692" s="10" t="n">
        <v>5</v>
      </c>
      <c r="C2692" s="7" t="n">
        <v>28</v>
      </c>
      <c r="D2692" s="14" t="s">
        <v>3</v>
      </c>
      <c r="E2692" s="58" t="n">
        <v>64</v>
      </c>
      <c r="F2692" s="7" t="n">
        <v>5</v>
      </c>
      <c r="G2692" s="7" t="n">
        <v>7</v>
      </c>
      <c r="H2692" s="14" t="s">
        <v>3</v>
      </c>
      <c r="I2692" s="7" t="n">
        <v>1</v>
      </c>
      <c r="J2692" s="11" t="n">
        <f t="normal" ca="1">A2716</f>
        <v>0</v>
      </c>
    </row>
    <row r="2693" spans="1:15">
      <c r="A2693" t="s">
        <v>4</v>
      </c>
      <c r="B2693" s="4" t="s">
        <v>5</v>
      </c>
      <c r="C2693" s="4" t="s">
        <v>16</v>
      </c>
      <c r="D2693" s="4" t="s">
        <v>10</v>
      </c>
      <c r="E2693" s="4" t="s">
        <v>10</v>
      </c>
      <c r="F2693" s="4" t="s">
        <v>16</v>
      </c>
    </row>
    <row r="2694" spans="1:15">
      <c r="A2694" t="n">
        <v>22538</v>
      </c>
      <c r="B2694" s="27" t="n">
        <v>25</v>
      </c>
      <c r="C2694" s="7" t="n">
        <v>1</v>
      </c>
      <c r="D2694" s="7" t="n">
        <v>60</v>
      </c>
      <c r="E2694" s="7" t="n">
        <v>640</v>
      </c>
      <c r="F2694" s="7" t="n">
        <v>2</v>
      </c>
    </row>
    <row r="2695" spans="1:15">
      <c r="A2695" t="s">
        <v>4</v>
      </c>
      <c r="B2695" s="4" t="s">
        <v>5</v>
      </c>
      <c r="C2695" s="4" t="s">
        <v>16</v>
      </c>
      <c r="D2695" s="4" t="s">
        <v>10</v>
      </c>
      <c r="E2695" s="4" t="s">
        <v>6</v>
      </c>
    </row>
    <row r="2696" spans="1:15">
      <c r="A2696" t="n">
        <v>22545</v>
      </c>
      <c r="B2696" s="54" t="n">
        <v>51</v>
      </c>
      <c r="C2696" s="7" t="n">
        <v>4</v>
      </c>
      <c r="D2696" s="7" t="n">
        <v>7</v>
      </c>
      <c r="E2696" s="7" t="s">
        <v>253</v>
      </c>
    </row>
    <row r="2697" spans="1:15">
      <c r="A2697" t="s">
        <v>4</v>
      </c>
      <c r="B2697" s="4" t="s">
        <v>5</v>
      </c>
      <c r="C2697" s="4" t="s">
        <v>10</v>
      </c>
    </row>
    <row r="2698" spans="1:15">
      <c r="A2698" t="n">
        <v>22558</v>
      </c>
      <c r="B2698" s="31" t="n">
        <v>16</v>
      </c>
      <c r="C2698" s="7" t="n">
        <v>0</v>
      </c>
    </row>
    <row r="2699" spans="1:15">
      <c r="A2699" t="s">
        <v>4</v>
      </c>
      <c r="B2699" s="4" t="s">
        <v>5</v>
      </c>
      <c r="C2699" s="4" t="s">
        <v>10</v>
      </c>
      <c r="D2699" s="4" t="s">
        <v>16</v>
      </c>
      <c r="E2699" s="4" t="s">
        <v>9</v>
      </c>
      <c r="F2699" s="4" t="s">
        <v>69</v>
      </c>
      <c r="G2699" s="4" t="s">
        <v>16</v>
      </c>
      <c r="H2699" s="4" t="s">
        <v>16</v>
      </c>
    </row>
    <row r="2700" spans="1:15">
      <c r="A2700" t="n">
        <v>22561</v>
      </c>
      <c r="B2700" s="55" t="n">
        <v>26</v>
      </c>
      <c r="C2700" s="7" t="n">
        <v>7</v>
      </c>
      <c r="D2700" s="7" t="n">
        <v>17</v>
      </c>
      <c r="E2700" s="7" t="n">
        <v>63504</v>
      </c>
      <c r="F2700" s="7" t="s">
        <v>254</v>
      </c>
      <c r="G2700" s="7" t="n">
        <v>2</v>
      </c>
      <c r="H2700" s="7" t="n">
        <v>0</v>
      </c>
    </row>
    <row r="2701" spans="1:15">
      <c r="A2701" t="s">
        <v>4</v>
      </c>
      <c r="B2701" s="4" t="s">
        <v>5</v>
      </c>
    </row>
    <row r="2702" spans="1:15">
      <c r="A2702" t="n">
        <v>22583</v>
      </c>
      <c r="B2702" s="29" t="n">
        <v>28</v>
      </c>
    </row>
    <row r="2703" spans="1:15">
      <c r="A2703" t="s">
        <v>4</v>
      </c>
      <c r="B2703" s="4" t="s">
        <v>5</v>
      </c>
      <c r="C2703" s="4" t="s">
        <v>16</v>
      </c>
      <c r="D2703" s="4" t="s">
        <v>10</v>
      </c>
      <c r="E2703" s="4" t="s">
        <v>10</v>
      </c>
      <c r="F2703" s="4" t="s">
        <v>16</v>
      </c>
    </row>
    <row r="2704" spans="1:15">
      <c r="A2704" t="n">
        <v>22584</v>
      </c>
      <c r="B2704" s="27" t="n">
        <v>25</v>
      </c>
      <c r="C2704" s="7" t="n">
        <v>1</v>
      </c>
      <c r="D2704" s="7" t="n">
        <v>65535</v>
      </c>
      <c r="E2704" s="7" t="n">
        <v>65535</v>
      </c>
      <c r="F2704" s="7" t="n">
        <v>0</v>
      </c>
    </row>
    <row r="2705" spans="1:10">
      <c r="A2705" t="s">
        <v>4</v>
      </c>
      <c r="B2705" s="4" t="s">
        <v>5</v>
      </c>
      <c r="C2705" s="4" t="s">
        <v>16</v>
      </c>
      <c r="D2705" s="4" t="s">
        <v>10</v>
      </c>
      <c r="E2705" s="4" t="s">
        <v>6</v>
      </c>
    </row>
    <row r="2706" spans="1:10">
      <c r="A2706" t="n">
        <v>22591</v>
      </c>
      <c r="B2706" s="54" t="n">
        <v>51</v>
      </c>
      <c r="C2706" s="7" t="n">
        <v>4</v>
      </c>
      <c r="D2706" s="7" t="n">
        <v>120</v>
      </c>
      <c r="E2706" s="7" t="s">
        <v>255</v>
      </c>
    </row>
    <row r="2707" spans="1:10">
      <c r="A2707" t="s">
        <v>4</v>
      </c>
      <c r="B2707" s="4" t="s">
        <v>5</v>
      </c>
      <c r="C2707" s="4" t="s">
        <v>10</v>
      </c>
    </row>
    <row r="2708" spans="1:10">
      <c r="A2708" t="n">
        <v>22604</v>
      </c>
      <c r="B2708" s="31" t="n">
        <v>16</v>
      </c>
      <c r="C2708" s="7" t="n">
        <v>0</v>
      </c>
    </row>
    <row r="2709" spans="1:10">
      <c r="A2709" t="s">
        <v>4</v>
      </c>
      <c r="B2709" s="4" t="s">
        <v>5</v>
      </c>
      <c r="C2709" s="4" t="s">
        <v>10</v>
      </c>
      <c r="D2709" s="4" t="s">
        <v>16</v>
      </c>
      <c r="E2709" s="4" t="s">
        <v>9</v>
      </c>
      <c r="F2709" s="4" t="s">
        <v>69</v>
      </c>
      <c r="G2709" s="4" t="s">
        <v>16</v>
      </c>
      <c r="H2709" s="4" t="s">
        <v>16</v>
      </c>
      <c r="I2709" s="4" t="s">
        <v>16</v>
      </c>
      <c r="J2709" s="4" t="s">
        <v>9</v>
      </c>
      <c r="K2709" s="4" t="s">
        <v>69</v>
      </c>
      <c r="L2709" s="4" t="s">
        <v>16</v>
      </c>
      <c r="M2709" s="4" t="s">
        <v>16</v>
      </c>
    </row>
    <row r="2710" spans="1:10">
      <c r="A2710" t="n">
        <v>22607</v>
      </c>
      <c r="B2710" s="55" t="n">
        <v>26</v>
      </c>
      <c r="C2710" s="7" t="n">
        <v>120</v>
      </c>
      <c r="D2710" s="7" t="n">
        <v>17</v>
      </c>
      <c r="E2710" s="7" t="n">
        <v>63505</v>
      </c>
      <c r="F2710" s="7" t="s">
        <v>256</v>
      </c>
      <c r="G2710" s="7" t="n">
        <v>2</v>
      </c>
      <c r="H2710" s="7" t="n">
        <v>3</v>
      </c>
      <c r="I2710" s="7" t="n">
        <v>17</v>
      </c>
      <c r="J2710" s="7" t="n">
        <v>63506</v>
      </c>
      <c r="K2710" s="7" t="s">
        <v>257</v>
      </c>
      <c r="L2710" s="7" t="n">
        <v>2</v>
      </c>
      <c r="M2710" s="7" t="n">
        <v>0</v>
      </c>
    </row>
    <row r="2711" spans="1:10">
      <c r="A2711" t="s">
        <v>4</v>
      </c>
      <c r="B2711" s="4" t="s">
        <v>5</v>
      </c>
    </row>
    <row r="2712" spans="1:10">
      <c r="A2712" t="n">
        <v>22723</v>
      </c>
      <c r="B2712" s="29" t="n">
        <v>28</v>
      </c>
    </row>
    <row r="2713" spans="1:10">
      <c r="A2713" t="s">
        <v>4</v>
      </c>
      <c r="B2713" s="4" t="s">
        <v>5</v>
      </c>
      <c r="C2713" s="4" t="s">
        <v>25</v>
      </c>
    </row>
    <row r="2714" spans="1:10">
      <c r="A2714" t="n">
        <v>22724</v>
      </c>
      <c r="B2714" s="13" t="n">
        <v>3</v>
      </c>
      <c r="C2714" s="11" t="n">
        <f t="normal" ca="1">A2724</f>
        <v>0</v>
      </c>
    </row>
    <row r="2715" spans="1:10">
      <c r="A2715" t="s">
        <v>4</v>
      </c>
      <c r="B2715" s="4" t="s">
        <v>5</v>
      </c>
      <c r="C2715" s="4" t="s">
        <v>16</v>
      </c>
      <c r="D2715" s="4" t="s">
        <v>10</v>
      </c>
      <c r="E2715" s="4" t="s">
        <v>6</v>
      </c>
    </row>
    <row r="2716" spans="1:10">
      <c r="A2716" t="n">
        <v>22729</v>
      </c>
      <c r="B2716" s="54" t="n">
        <v>51</v>
      </c>
      <c r="C2716" s="7" t="n">
        <v>4</v>
      </c>
      <c r="D2716" s="7" t="n">
        <v>120</v>
      </c>
      <c r="E2716" s="7" t="s">
        <v>258</v>
      </c>
    </row>
    <row r="2717" spans="1:10">
      <c r="A2717" t="s">
        <v>4</v>
      </c>
      <c r="B2717" s="4" t="s">
        <v>5</v>
      </c>
      <c r="C2717" s="4" t="s">
        <v>10</v>
      </c>
    </row>
    <row r="2718" spans="1:10">
      <c r="A2718" t="n">
        <v>22743</v>
      </c>
      <c r="B2718" s="31" t="n">
        <v>16</v>
      </c>
      <c r="C2718" s="7" t="n">
        <v>0</v>
      </c>
    </row>
    <row r="2719" spans="1:10">
      <c r="A2719" t="s">
        <v>4</v>
      </c>
      <c r="B2719" s="4" t="s">
        <v>5</v>
      </c>
      <c r="C2719" s="4" t="s">
        <v>10</v>
      </c>
      <c r="D2719" s="4" t="s">
        <v>16</v>
      </c>
      <c r="E2719" s="4" t="s">
        <v>9</v>
      </c>
      <c r="F2719" s="4" t="s">
        <v>69</v>
      </c>
      <c r="G2719" s="4" t="s">
        <v>16</v>
      </c>
      <c r="H2719" s="4" t="s">
        <v>16</v>
      </c>
    </row>
    <row r="2720" spans="1:10">
      <c r="A2720" t="n">
        <v>22746</v>
      </c>
      <c r="B2720" s="55" t="n">
        <v>26</v>
      </c>
      <c r="C2720" s="7" t="n">
        <v>120</v>
      </c>
      <c r="D2720" s="7" t="n">
        <v>17</v>
      </c>
      <c r="E2720" s="7" t="n">
        <v>63507</v>
      </c>
      <c r="F2720" s="7" t="s">
        <v>259</v>
      </c>
      <c r="G2720" s="7" t="n">
        <v>2</v>
      </c>
      <c r="H2720" s="7" t="n">
        <v>0</v>
      </c>
    </row>
    <row r="2721" spans="1:13">
      <c r="A2721" t="s">
        <v>4</v>
      </c>
      <c r="B2721" s="4" t="s">
        <v>5</v>
      </c>
    </row>
    <row r="2722" spans="1:13">
      <c r="A2722" t="n">
        <v>22812</v>
      </c>
      <c r="B2722" s="29" t="n">
        <v>28</v>
      </c>
    </row>
    <row r="2723" spans="1:13">
      <c r="A2723" t="s">
        <v>4</v>
      </c>
      <c r="B2723" s="4" t="s">
        <v>5</v>
      </c>
      <c r="C2723" s="4" t="s">
        <v>16</v>
      </c>
      <c r="D2723" s="4" t="s">
        <v>16</v>
      </c>
      <c r="E2723" s="4" t="s">
        <v>16</v>
      </c>
      <c r="F2723" s="4" t="s">
        <v>9</v>
      </c>
      <c r="G2723" s="4" t="s">
        <v>16</v>
      </c>
      <c r="H2723" s="4" t="s">
        <v>16</v>
      </c>
      <c r="I2723" s="4" t="s">
        <v>16</v>
      </c>
      <c r="J2723" s="4" t="s">
        <v>16</v>
      </c>
      <c r="K2723" s="4" t="s">
        <v>9</v>
      </c>
      <c r="L2723" s="4" t="s">
        <v>16</v>
      </c>
      <c r="M2723" s="4" t="s">
        <v>16</v>
      </c>
      <c r="N2723" s="4" t="s">
        <v>16</v>
      </c>
      <c r="O2723" s="4" t="s">
        <v>25</v>
      </c>
    </row>
    <row r="2724" spans="1:13">
      <c r="A2724" t="n">
        <v>22813</v>
      </c>
      <c r="B2724" s="10" t="n">
        <v>5</v>
      </c>
      <c r="C2724" s="7" t="n">
        <v>35</v>
      </c>
      <c r="D2724" s="7" t="n">
        <v>45</v>
      </c>
      <c r="E2724" s="7" t="n">
        <v>0</v>
      </c>
      <c r="F2724" s="7" t="n">
        <v>118</v>
      </c>
      <c r="G2724" s="7" t="n">
        <v>2</v>
      </c>
      <c r="H2724" s="7" t="n">
        <v>35</v>
      </c>
      <c r="I2724" s="7" t="n">
        <v>46</v>
      </c>
      <c r="J2724" s="7" t="n">
        <v>0</v>
      </c>
      <c r="K2724" s="7" t="n">
        <v>118</v>
      </c>
      <c r="L2724" s="7" t="n">
        <v>2</v>
      </c>
      <c r="M2724" s="7" t="n">
        <v>11</v>
      </c>
      <c r="N2724" s="7" t="n">
        <v>1</v>
      </c>
      <c r="O2724" s="11" t="n">
        <f t="normal" ca="1">A2750</f>
        <v>0</v>
      </c>
    </row>
    <row r="2725" spans="1:13">
      <c r="A2725" t="s">
        <v>4</v>
      </c>
      <c r="B2725" s="4" t="s">
        <v>5</v>
      </c>
      <c r="C2725" s="4" t="s">
        <v>10</v>
      </c>
      <c r="D2725" s="4" t="s">
        <v>10</v>
      </c>
      <c r="E2725" s="4" t="s">
        <v>10</v>
      </c>
    </row>
    <row r="2726" spans="1:13">
      <c r="A2726" t="n">
        <v>22836</v>
      </c>
      <c r="B2726" s="34" t="n">
        <v>61</v>
      </c>
      <c r="C2726" s="7" t="n">
        <v>118</v>
      </c>
      <c r="D2726" s="7" t="n">
        <v>0</v>
      </c>
      <c r="E2726" s="7" t="n">
        <v>1000</v>
      </c>
    </row>
    <row r="2727" spans="1:13">
      <c r="A2727" t="s">
        <v>4</v>
      </c>
      <c r="B2727" s="4" t="s">
        <v>5</v>
      </c>
      <c r="C2727" s="4" t="s">
        <v>16</v>
      </c>
      <c r="D2727" s="4" t="s">
        <v>10</v>
      </c>
      <c r="E2727" s="4" t="s">
        <v>6</v>
      </c>
    </row>
    <row r="2728" spans="1:13">
      <c r="A2728" t="n">
        <v>22843</v>
      </c>
      <c r="B2728" s="54" t="n">
        <v>51</v>
      </c>
      <c r="C2728" s="7" t="n">
        <v>4</v>
      </c>
      <c r="D2728" s="7" t="n">
        <v>118</v>
      </c>
      <c r="E2728" s="7" t="s">
        <v>260</v>
      </c>
    </row>
    <row r="2729" spans="1:13">
      <c r="A2729" t="s">
        <v>4</v>
      </c>
      <c r="B2729" s="4" t="s">
        <v>5</v>
      </c>
      <c r="C2729" s="4" t="s">
        <v>10</v>
      </c>
    </row>
    <row r="2730" spans="1:13">
      <c r="A2730" t="n">
        <v>22857</v>
      </c>
      <c r="B2730" s="31" t="n">
        <v>16</v>
      </c>
      <c r="C2730" s="7" t="n">
        <v>0</v>
      </c>
    </row>
    <row r="2731" spans="1:13">
      <c r="A2731" t="s">
        <v>4</v>
      </c>
      <c r="B2731" s="4" t="s">
        <v>5</v>
      </c>
      <c r="C2731" s="4" t="s">
        <v>10</v>
      </c>
      <c r="D2731" s="4" t="s">
        <v>16</v>
      </c>
      <c r="E2731" s="4" t="s">
        <v>9</v>
      </c>
      <c r="F2731" s="4" t="s">
        <v>69</v>
      </c>
      <c r="G2731" s="4" t="s">
        <v>16</v>
      </c>
      <c r="H2731" s="4" t="s">
        <v>16</v>
      </c>
      <c r="I2731" s="4" t="s">
        <v>16</v>
      </c>
      <c r="J2731" s="4" t="s">
        <v>9</v>
      </c>
      <c r="K2731" s="4" t="s">
        <v>69</v>
      </c>
      <c r="L2731" s="4" t="s">
        <v>16</v>
      </c>
      <c r="M2731" s="4" t="s">
        <v>16</v>
      </c>
    </row>
    <row r="2732" spans="1:13">
      <c r="A2732" t="n">
        <v>22860</v>
      </c>
      <c r="B2732" s="55" t="n">
        <v>26</v>
      </c>
      <c r="C2732" s="7" t="n">
        <v>118</v>
      </c>
      <c r="D2732" s="7" t="n">
        <v>17</v>
      </c>
      <c r="E2732" s="7" t="n">
        <v>63508</v>
      </c>
      <c r="F2732" s="7" t="s">
        <v>261</v>
      </c>
      <c r="G2732" s="7" t="n">
        <v>2</v>
      </c>
      <c r="H2732" s="7" t="n">
        <v>3</v>
      </c>
      <c r="I2732" s="7" t="n">
        <v>17</v>
      </c>
      <c r="J2732" s="7" t="n">
        <v>63509</v>
      </c>
      <c r="K2732" s="7" t="s">
        <v>262</v>
      </c>
      <c r="L2732" s="7" t="n">
        <v>2</v>
      </c>
      <c r="M2732" s="7" t="n">
        <v>0</v>
      </c>
    </row>
    <row r="2733" spans="1:13">
      <c r="A2733" t="s">
        <v>4</v>
      </c>
      <c r="B2733" s="4" t="s">
        <v>5</v>
      </c>
    </row>
    <row r="2734" spans="1:13">
      <c r="A2734" t="n">
        <v>23030</v>
      </c>
      <c r="B2734" s="29" t="n">
        <v>28</v>
      </c>
    </row>
    <row r="2735" spans="1:13">
      <c r="A2735" t="s">
        <v>4</v>
      </c>
      <c r="B2735" s="4" t="s">
        <v>5</v>
      </c>
      <c r="C2735" s="4" t="s">
        <v>16</v>
      </c>
      <c r="D2735" s="14" t="s">
        <v>26</v>
      </c>
      <c r="E2735" s="4" t="s">
        <v>5</v>
      </c>
      <c r="F2735" s="4" t="s">
        <v>16</v>
      </c>
      <c r="G2735" s="4" t="s">
        <v>10</v>
      </c>
      <c r="H2735" s="14" t="s">
        <v>27</v>
      </c>
      <c r="I2735" s="4" t="s">
        <v>16</v>
      </c>
      <c r="J2735" s="4" t="s">
        <v>25</v>
      </c>
    </row>
    <row r="2736" spans="1:13">
      <c r="A2736" t="n">
        <v>23031</v>
      </c>
      <c r="B2736" s="10" t="n">
        <v>5</v>
      </c>
      <c r="C2736" s="7" t="n">
        <v>28</v>
      </c>
      <c r="D2736" s="14" t="s">
        <v>3</v>
      </c>
      <c r="E2736" s="58" t="n">
        <v>64</v>
      </c>
      <c r="F2736" s="7" t="n">
        <v>5</v>
      </c>
      <c r="G2736" s="7" t="n">
        <v>3</v>
      </c>
      <c r="H2736" s="14" t="s">
        <v>3</v>
      </c>
      <c r="I2736" s="7" t="n">
        <v>1</v>
      </c>
      <c r="J2736" s="11" t="n">
        <f t="normal" ca="1">A2750</f>
        <v>0</v>
      </c>
    </row>
    <row r="2737" spans="1:15">
      <c r="A2737" t="s">
        <v>4</v>
      </c>
      <c r="B2737" s="4" t="s">
        <v>5</v>
      </c>
      <c r="C2737" s="4" t="s">
        <v>16</v>
      </c>
      <c r="D2737" s="4" t="s">
        <v>10</v>
      </c>
      <c r="E2737" s="4" t="s">
        <v>10</v>
      </c>
      <c r="F2737" s="4" t="s">
        <v>16</v>
      </c>
    </row>
    <row r="2738" spans="1:15">
      <c r="A2738" t="n">
        <v>23042</v>
      </c>
      <c r="B2738" s="27" t="n">
        <v>25</v>
      </c>
      <c r="C2738" s="7" t="n">
        <v>1</v>
      </c>
      <c r="D2738" s="7" t="n">
        <v>60</v>
      </c>
      <c r="E2738" s="7" t="n">
        <v>640</v>
      </c>
      <c r="F2738" s="7" t="n">
        <v>2</v>
      </c>
    </row>
    <row r="2739" spans="1:15">
      <c r="A2739" t="s">
        <v>4</v>
      </c>
      <c r="B2739" s="4" t="s">
        <v>5</v>
      </c>
      <c r="C2739" s="4" t="s">
        <v>16</v>
      </c>
      <c r="D2739" s="4" t="s">
        <v>10</v>
      </c>
      <c r="E2739" s="4" t="s">
        <v>6</v>
      </c>
    </row>
    <row r="2740" spans="1:15">
      <c r="A2740" t="n">
        <v>23049</v>
      </c>
      <c r="B2740" s="54" t="n">
        <v>51</v>
      </c>
      <c r="C2740" s="7" t="n">
        <v>4</v>
      </c>
      <c r="D2740" s="7" t="n">
        <v>3</v>
      </c>
      <c r="E2740" s="7" t="s">
        <v>248</v>
      </c>
    </row>
    <row r="2741" spans="1:15">
      <c r="A2741" t="s">
        <v>4</v>
      </c>
      <c r="B2741" s="4" t="s">
        <v>5</v>
      </c>
      <c r="C2741" s="4" t="s">
        <v>10</v>
      </c>
    </row>
    <row r="2742" spans="1:15">
      <c r="A2742" t="n">
        <v>23062</v>
      </c>
      <c r="B2742" s="31" t="n">
        <v>16</v>
      </c>
      <c r="C2742" s="7" t="n">
        <v>0</v>
      </c>
    </row>
    <row r="2743" spans="1:15">
      <c r="A2743" t="s">
        <v>4</v>
      </c>
      <c r="B2743" s="4" t="s">
        <v>5</v>
      </c>
      <c r="C2743" s="4" t="s">
        <v>10</v>
      </c>
      <c r="D2743" s="4" t="s">
        <v>16</v>
      </c>
      <c r="E2743" s="4" t="s">
        <v>9</v>
      </c>
      <c r="F2743" s="4" t="s">
        <v>69</v>
      </c>
      <c r="G2743" s="4" t="s">
        <v>16</v>
      </c>
      <c r="H2743" s="4" t="s">
        <v>16</v>
      </c>
    </row>
    <row r="2744" spans="1:15">
      <c r="A2744" t="n">
        <v>23065</v>
      </c>
      <c r="B2744" s="55" t="n">
        <v>26</v>
      </c>
      <c r="C2744" s="7" t="n">
        <v>3</v>
      </c>
      <c r="D2744" s="7" t="n">
        <v>17</v>
      </c>
      <c r="E2744" s="7" t="n">
        <v>63510</v>
      </c>
      <c r="F2744" s="7" t="s">
        <v>263</v>
      </c>
      <c r="G2744" s="7" t="n">
        <v>2</v>
      </c>
      <c r="H2744" s="7" t="n">
        <v>0</v>
      </c>
    </row>
    <row r="2745" spans="1:15">
      <c r="A2745" t="s">
        <v>4</v>
      </c>
      <c r="B2745" s="4" t="s">
        <v>5</v>
      </c>
    </row>
    <row r="2746" spans="1:15">
      <c r="A2746" t="n">
        <v>23152</v>
      </c>
      <c r="B2746" s="29" t="n">
        <v>28</v>
      </c>
    </row>
    <row r="2747" spans="1:15">
      <c r="A2747" t="s">
        <v>4</v>
      </c>
      <c r="B2747" s="4" t="s">
        <v>5</v>
      </c>
      <c r="C2747" s="4" t="s">
        <v>16</v>
      </c>
      <c r="D2747" s="4" t="s">
        <v>10</v>
      </c>
      <c r="E2747" s="4" t="s">
        <v>10</v>
      </c>
      <c r="F2747" s="4" t="s">
        <v>16</v>
      </c>
    </row>
    <row r="2748" spans="1:15">
      <c r="A2748" t="n">
        <v>23153</v>
      </c>
      <c r="B2748" s="27" t="n">
        <v>25</v>
      </c>
      <c r="C2748" s="7" t="n">
        <v>1</v>
      </c>
      <c r="D2748" s="7" t="n">
        <v>65535</v>
      </c>
      <c r="E2748" s="7" t="n">
        <v>65535</v>
      </c>
      <c r="F2748" s="7" t="n">
        <v>0</v>
      </c>
    </row>
    <row r="2749" spans="1:15">
      <c r="A2749" t="s">
        <v>4</v>
      </c>
      <c r="B2749" s="4" t="s">
        <v>5</v>
      </c>
      <c r="C2749" s="4" t="s">
        <v>10</v>
      </c>
      <c r="D2749" s="4" t="s">
        <v>16</v>
      </c>
    </row>
    <row r="2750" spans="1:15">
      <c r="A2750" t="n">
        <v>23160</v>
      </c>
      <c r="B2750" s="66" t="n">
        <v>89</v>
      </c>
      <c r="C2750" s="7" t="n">
        <v>65533</v>
      </c>
      <c r="D2750" s="7" t="n">
        <v>1</v>
      </c>
    </row>
    <row r="2751" spans="1:15">
      <c r="A2751" t="s">
        <v>4</v>
      </c>
      <c r="B2751" s="4" t="s">
        <v>5</v>
      </c>
      <c r="C2751" s="4" t="s">
        <v>16</v>
      </c>
      <c r="D2751" s="4" t="s">
        <v>10</v>
      </c>
      <c r="E2751" s="4" t="s">
        <v>30</v>
      </c>
    </row>
    <row r="2752" spans="1:15">
      <c r="A2752" t="n">
        <v>23164</v>
      </c>
      <c r="B2752" s="37" t="n">
        <v>58</v>
      </c>
      <c r="C2752" s="7" t="n">
        <v>101</v>
      </c>
      <c r="D2752" s="7" t="n">
        <v>500</v>
      </c>
      <c r="E2752" s="7" t="n">
        <v>1</v>
      </c>
    </row>
    <row r="2753" spans="1:8">
      <c r="A2753" t="s">
        <v>4</v>
      </c>
      <c r="B2753" s="4" t="s">
        <v>5</v>
      </c>
      <c r="C2753" s="4" t="s">
        <v>16</v>
      </c>
      <c r="D2753" s="4" t="s">
        <v>10</v>
      </c>
    </row>
    <row r="2754" spans="1:8">
      <c r="A2754" t="n">
        <v>23172</v>
      </c>
      <c r="B2754" s="37" t="n">
        <v>58</v>
      </c>
      <c r="C2754" s="7" t="n">
        <v>254</v>
      </c>
      <c r="D2754" s="7" t="n">
        <v>0</v>
      </c>
    </row>
    <row r="2755" spans="1:8">
      <c r="A2755" t="s">
        <v>4</v>
      </c>
      <c r="B2755" s="4" t="s">
        <v>5</v>
      </c>
      <c r="C2755" s="4" t="s">
        <v>10</v>
      </c>
      <c r="D2755" s="4" t="s">
        <v>30</v>
      </c>
      <c r="E2755" s="4" t="s">
        <v>30</v>
      </c>
      <c r="F2755" s="4" t="s">
        <v>30</v>
      </c>
      <c r="G2755" s="4" t="s">
        <v>30</v>
      </c>
    </row>
    <row r="2756" spans="1:8">
      <c r="A2756" t="n">
        <v>23176</v>
      </c>
      <c r="B2756" s="43" t="n">
        <v>46</v>
      </c>
      <c r="C2756" s="7" t="n">
        <v>61507</v>
      </c>
      <c r="D2756" s="7" t="n">
        <v>-0.870000004768372</v>
      </c>
      <c r="E2756" s="7" t="n">
        <v>-0.25</v>
      </c>
      <c r="F2756" s="7" t="n">
        <v>-2.30999994277954</v>
      </c>
      <c r="G2756" s="7" t="n">
        <v>0</v>
      </c>
    </row>
    <row r="2757" spans="1:8">
      <c r="A2757" t="s">
        <v>4</v>
      </c>
      <c r="B2757" s="4" t="s">
        <v>5</v>
      </c>
      <c r="C2757" s="4" t="s">
        <v>10</v>
      </c>
      <c r="D2757" s="4" t="s">
        <v>30</v>
      </c>
      <c r="E2757" s="4" t="s">
        <v>30</v>
      </c>
      <c r="F2757" s="4" t="s">
        <v>30</v>
      </c>
      <c r="G2757" s="4" t="s">
        <v>30</v>
      </c>
    </row>
    <row r="2758" spans="1:8">
      <c r="A2758" t="n">
        <v>23195</v>
      </c>
      <c r="B2758" s="43" t="n">
        <v>46</v>
      </c>
      <c r="C2758" s="7" t="n">
        <v>61508</v>
      </c>
      <c r="D2758" s="7" t="n">
        <v>1.42999994754791</v>
      </c>
      <c r="E2758" s="7" t="n">
        <v>-0.25</v>
      </c>
      <c r="F2758" s="7" t="n">
        <v>-2.39000010490417</v>
      </c>
      <c r="G2758" s="7" t="n">
        <v>0</v>
      </c>
    </row>
    <row r="2759" spans="1:8">
      <c r="A2759" t="s">
        <v>4</v>
      </c>
      <c r="B2759" s="4" t="s">
        <v>5</v>
      </c>
      <c r="C2759" s="4" t="s">
        <v>16</v>
      </c>
      <c r="D2759" s="4" t="s">
        <v>10</v>
      </c>
      <c r="E2759" s="4" t="s">
        <v>6</v>
      </c>
      <c r="F2759" s="4" t="s">
        <v>6</v>
      </c>
      <c r="G2759" s="4" t="s">
        <v>6</v>
      </c>
      <c r="H2759" s="4" t="s">
        <v>6</v>
      </c>
    </row>
    <row r="2760" spans="1:8">
      <c r="A2760" t="n">
        <v>23214</v>
      </c>
      <c r="B2760" s="54" t="n">
        <v>51</v>
      </c>
      <c r="C2760" s="7" t="n">
        <v>3</v>
      </c>
      <c r="D2760" s="7" t="n">
        <v>61507</v>
      </c>
      <c r="E2760" s="7" t="s">
        <v>226</v>
      </c>
      <c r="F2760" s="7" t="s">
        <v>226</v>
      </c>
      <c r="G2760" s="7" t="s">
        <v>225</v>
      </c>
      <c r="H2760" s="7" t="s">
        <v>226</v>
      </c>
    </row>
    <row r="2761" spans="1:8">
      <c r="A2761" t="s">
        <v>4</v>
      </c>
      <c r="B2761" s="4" t="s">
        <v>5</v>
      </c>
      <c r="C2761" s="4" t="s">
        <v>16</v>
      </c>
      <c r="D2761" s="4" t="s">
        <v>10</v>
      </c>
      <c r="E2761" s="4" t="s">
        <v>6</v>
      </c>
      <c r="F2761" s="4" t="s">
        <v>6</v>
      </c>
      <c r="G2761" s="4" t="s">
        <v>6</v>
      </c>
      <c r="H2761" s="4" t="s">
        <v>6</v>
      </c>
    </row>
    <row r="2762" spans="1:8">
      <c r="A2762" t="n">
        <v>23227</v>
      </c>
      <c r="B2762" s="54" t="n">
        <v>51</v>
      </c>
      <c r="C2762" s="7" t="n">
        <v>3</v>
      </c>
      <c r="D2762" s="7" t="n">
        <v>61508</v>
      </c>
      <c r="E2762" s="7" t="s">
        <v>226</v>
      </c>
      <c r="F2762" s="7" t="s">
        <v>226</v>
      </c>
      <c r="G2762" s="7" t="s">
        <v>225</v>
      </c>
      <c r="H2762" s="7" t="s">
        <v>226</v>
      </c>
    </row>
    <row r="2763" spans="1:8">
      <c r="A2763" t="s">
        <v>4</v>
      </c>
      <c r="B2763" s="4" t="s">
        <v>5</v>
      </c>
      <c r="C2763" s="4" t="s">
        <v>10</v>
      </c>
      <c r="D2763" s="4" t="s">
        <v>30</v>
      </c>
      <c r="E2763" s="4" t="s">
        <v>30</v>
      </c>
      <c r="F2763" s="4" t="s">
        <v>30</v>
      </c>
      <c r="G2763" s="4" t="s">
        <v>30</v>
      </c>
    </row>
    <row r="2764" spans="1:8">
      <c r="A2764" t="n">
        <v>23240</v>
      </c>
      <c r="B2764" s="43" t="n">
        <v>46</v>
      </c>
      <c r="C2764" s="7" t="n">
        <v>0</v>
      </c>
      <c r="D2764" s="7" t="n">
        <v>0.319999992847443</v>
      </c>
      <c r="E2764" s="7" t="n">
        <v>-0.25</v>
      </c>
      <c r="F2764" s="7" t="n">
        <v>2.79999995231628</v>
      </c>
      <c r="G2764" s="7" t="n">
        <v>180</v>
      </c>
    </row>
    <row r="2765" spans="1:8">
      <c r="A2765" t="s">
        <v>4</v>
      </c>
      <c r="B2765" s="4" t="s">
        <v>5</v>
      </c>
      <c r="C2765" s="4" t="s">
        <v>10</v>
      </c>
      <c r="D2765" s="4" t="s">
        <v>30</v>
      </c>
      <c r="E2765" s="4" t="s">
        <v>30</v>
      </c>
      <c r="F2765" s="4" t="s">
        <v>30</v>
      </c>
      <c r="G2765" s="4" t="s">
        <v>30</v>
      </c>
    </row>
    <row r="2766" spans="1:8">
      <c r="A2766" t="n">
        <v>23259</v>
      </c>
      <c r="B2766" s="43" t="n">
        <v>46</v>
      </c>
      <c r="C2766" s="7" t="n">
        <v>13</v>
      </c>
      <c r="D2766" s="7" t="n">
        <v>-0.449999988079071</v>
      </c>
      <c r="E2766" s="7" t="n">
        <v>-0.25</v>
      </c>
      <c r="F2766" s="7" t="n">
        <v>2.89000010490417</v>
      </c>
      <c r="G2766" s="7" t="n">
        <v>180</v>
      </c>
    </row>
    <row r="2767" spans="1:8">
      <c r="A2767" t="s">
        <v>4</v>
      </c>
      <c r="B2767" s="4" t="s">
        <v>5</v>
      </c>
      <c r="C2767" s="4" t="s">
        <v>16</v>
      </c>
      <c r="D2767" s="14" t="s">
        <v>26</v>
      </c>
      <c r="E2767" s="4" t="s">
        <v>5</v>
      </c>
      <c r="F2767" s="4" t="s">
        <v>16</v>
      </c>
      <c r="G2767" s="4" t="s">
        <v>10</v>
      </c>
      <c r="H2767" s="14" t="s">
        <v>27</v>
      </c>
      <c r="I2767" s="4" t="s">
        <v>16</v>
      </c>
      <c r="J2767" s="4" t="s">
        <v>25</v>
      </c>
    </row>
    <row r="2768" spans="1:8">
      <c r="A2768" t="n">
        <v>23278</v>
      </c>
      <c r="B2768" s="10" t="n">
        <v>5</v>
      </c>
      <c r="C2768" s="7" t="n">
        <v>28</v>
      </c>
      <c r="D2768" s="14" t="s">
        <v>3</v>
      </c>
      <c r="E2768" s="58" t="n">
        <v>64</v>
      </c>
      <c r="F2768" s="7" t="n">
        <v>5</v>
      </c>
      <c r="G2768" s="7" t="n">
        <v>5</v>
      </c>
      <c r="H2768" s="14" t="s">
        <v>3</v>
      </c>
      <c r="I2768" s="7" t="n">
        <v>1</v>
      </c>
      <c r="J2768" s="11" t="n">
        <f t="normal" ca="1">A2772</f>
        <v>0</v>
      </c>
    </row>
    <row r="2769" spans="1:10">
      <c r="A2769" t="s">
        <v>4</v>
      </c>
      <c r="B2769" s="4" t="s">
        <v>5</v>
      </c>
      <c r="C2769" s="4" t="s">
        <v>10</v>
      </c>
      <c r="D2769" s="4" t="s">
        <v>30</v>
      </c>
      <c r="E2769" s="4" t="s">
        <v>30</v>
      </c>
      <c r="F2769" s="4" t="s">
        <v>30</v>
      </c>
      <c r="G2769" s="4" t="s">
        <v>30</v>
      </c>
    </row>
    <row r="2770" spans="1:10">
      <c r="A2770" t="n">
        <v>23289</v>
      </c>
      <c r="B2770" s="43" t="n">
        <v>46</v>
      </c>
      <c r="C2770" s="7" t="n">
        <v>7032</v>
      </c>
      <c r="D2770" s="7" t="n">
        <v>0.990000009536743</v>
      </c>
      <c r="E2770" s="7" t="n">
        <v>-0.25</v>
      </c>
      <c r="F2770" s="7" t="n">
        <v>2.47000002861023</v>
      </c>
      <c r="G2770" s="7" t="n">
        <v>180</v>
      </c>
    </row>
    <row r="2771" spans="1:10">
      <c r="A2771" t="s">
        <v>4</v>
      </c>
      <c r="B2771" s="4" t="s">
        <v>5</v>
      </c>
      <c r="C2771" s="4" t="s">
        <v>10</v>
      </c>
      <c r="D2771" s="4" t="s">
        <v>30</v>
      </c>
      <c r="E2771" s="4" t="s">
        <v>30</v>
      </c>
      <c r="F2771" s="4" t="s">
        <v>30</v>
      </c>
      <c r="G2771" s="4" t="s">
        <v>30</v>
      </c>
    </row>
    <row r="2772" spans="1:10">
      <c r="A2772" t="n">
        <v>23308</v>
      </c>
      <c r="B2772" s="43" t="n">
        <v>46</v>
      </c>
      <c r="C2772" s="7" t="n">
        <v>61491</v>
      </c>
      <c r="D2772" s="7" t="n">
        <v>0.970000028610229</v>
      </c>
      <c r="E2772" s="7" t="n">
        <v>-0.25</v>
      </c>
      <c r="F2772" s="7" t="n">
        <v>4.28999996185303</v>
      </c>
      <c r="G2772" s="7" t="n">
        <v>180</v>
      </c>
    </row>
    <row r="2773" spans="1:10">
      <c r="A2773" t="s">
        <v>4</v>
      </c>
      <c r="B2773" s="4" t="s">
        <v>5</v>
      </c>
      <c r="C2773" s="4" t="s">
        <v>10</v>
      </c>
      <c r="D2773" s="4" t="s">
        <v>30</v>
      </c>
      <c r="E2773" s="4" t="s">
        <v>30</v>
      </c>
      <c r="F2773" s="4" t="s">
        <v>30</v>
      </c>
      <c r="G2773" s="4" t="s">
        <v>30</v>
      </c>
    </row>
    <row r="2774" spans="1:10">
      <c r="A2774" t="n">
        <v>23327</v>
      </c>
      <c r="B2774" s="43" t="n">
        <v>46</v>
      </c>
      <c r="C2774" s="7" t="n">
        <v>61492</v>
      </c>
      <c r="D2774" s="7" t="n">
        <v>-0.0299999993294477</v>
      </c>
      <c r="E2774" s="7" t="n">
        <v>-0.25</v>
      </c>
      <c r="F2774" s="7" t="n">
        <v>3.96000003814697</v>
      </c>
      <c r="G2774" s="7" t="n">
        <v>180</v>
      </c>
    </row>
    <row r="2775" spans="1:10">
      <c r="A2775" t="s">
        <v>4</v>
      </c>
      <c r="B2775" s="4" t="s">
        <v>5</v>
      </c>
      <c r="C2775" s="4" t="s">
        <v>10</v>
      </c>
      <c r="D2775" s="4" t="s">
        <v>30</v>
      </c>
      <c r="E2775" s="4" t="s">
        <v>30</v>
      </c>
      <c r="F2775" s="4" t="s">
        <v>30</v>
      </c>
      <c r="G2775" s="4" t="s">
        <v>30</v>
      </c>
    </row>
    <row r="2776" spans="1:10">
      <c r="A2776" t="n">
        <v>23346</v>
      </c>
      <c r="B2776" s="43" t="n">
        <v>46</v>
      </c>
      <c r="C2776" s="7" t="n">
        <v>61493</v>
      </c>
      <c r="D2776" s="7" t="n">
        <v>1.25</v>
      </c>
      <c r="E2776" s="7" t="n">
        <v>-0.25</v>
      </c>
      <c r="F2776" s="7" t="n">
        <v>3.20000004768372</v>
      </c>
      <c r="G2776" s="7" t="n">
        <v>180</v>
      </c>
    </row>
    <row r="2777" spans="1:10">
      <c r="A2777" t="s">
        <v>4</v>
      </c>
      <c r="B2777" s="4" t="s">
        <v>5</v>
      </c>
      <c r="C2777" s="4" t="s">
        <v>10</v>
      </c>
      <c r="D2777" s="4" t="s">
        <v>30</v>
      </c>
      <c r="E2777" s="4" t="s">
        <v>30</v>
      </c>
      <c r="F2777" s="4" t="s">
        <v>30</v>
      </c>
      <c r="G2777" s="4" t="s">
        <v>30</v>
      </c>
    </row>
    <row r="2778" spans="1:10">
      <c r="A2778" t="n">
        <v>23365</v>
      </c>
      <c r="B2778" s="43" t="n">
        <v>46</v>
      </c>
      <c r="C2778" s="7" t="n">
        <v>61494</v>
      </c>
      <c r="D2778" s="7" t="n">
        <v>-0.829999983310699</v>
      </c>
      <c r="E2778" s="7" t="n">
        <v>-0.25</v>
      </c>
      <c r="F2778" s="7" t="n">
        <v>4.32999992370605</v>
      </c>
      <c r="G2778" s="7" t="n">
        <v>180</v>
      </c>
    </row>
    <row r="2779" spans="1:10">
      <c r="A2779" t="s">
        <v>4</v>
      </c>
      <c r="B2779" s="4" t="s">
        <v>5</v>
      </c>
      <c r="C2779" s="4" t="s">
        <v>16</v>
      </c>
      <c r="D2779" s="4" t="s">
        <v>16</v>
      </c>
      <c r="E2779" s="4" t="s">
        <v>30</v>
      </c>
      <c r="F2779" s="4" t="s">
        <v>30</v>
      </c>
      <c r="G2779" s="4" t="s">
        <v>30</v>
      </c>
      <c r="H2779" s="4" t="s">
        <v>10</v>
      </c>
    </row>
    <row r="2780" spans="1:10">
      <c r="A2780" t="n">
        <v>23384</v>
      </c>
      <c r="B2780" s="38" t="n">
        <v>45</v>
      </c>
      <c r="C2780" s="7" t="n">
        <v>2</v>
      </c>
      <c r="D2780" s="7" t="n">
        <v>3</v>
      </c>
      <c r="E2780" s="7" t="n">
        <v>0.529999971389771</v>
      </c>
      <c r="F2780" s="7" t="n">
        <v>0.740000009536743</v>
      </c>
      <c r="G2780" s="7" t="n">
        <v>-0.239999994635582</v>
      </c>
      <c r="H2780" s="7" t="n">
        <v>0</v>
      </c>
    </row>
    <row r="2781" spans="1:10">
      <c r="A2781" t="s">
        <v>4</v>
      </c>
      <c r="B2781" s="4" t="s">
        <v>5</v>
      </c>
      <c r="C2781" s="4" t="s">
        <v>16</v>
      </c>
      <c r="D2781" s="4" t="s">
        <v>16</v>
      </c>
      <c r="E2781" s="4" t="s">
        <v>30</v>
      </c>
      <c r="F2781" s="4" t="s">
        <v>30</v>
      </c>
      <c r="G2781" s="4" t="s">
        <v>30</v>
      </c>
      <c r="H2781" s="4" t="s">
        <v>10</v>
      </c>
      <c r="I2781" s="4" t="s">
        <v>16</v>
      </c>
    </row>
    <row r="2782" spans="1:10">
      <c r="A2782" t="n">
        <v>23401</v>
      </c>
      <c r="B2782" s="38" t="n">
        <v>45</v>
      </c>
      <c r="C2782" s="7" t="n">
        <v>4</v>
      </c>
      <c r="D2782" s="7" t="n">
        <v>3</v>
      </c>
      <c r="E2782" s="7" t="n">
        <v>9.36999988555908</v>
      </c>
      <c r="F2782" s="7" t="n">
        <v>348.920013427734</v>
      </c>
      <c r="G2782" s="7" t="n">
        <v>4</v>
      </c>
      <c r="H2782" s="7" t="n">
        <v>0</v>
      </c>
      <c r="I2782" s="7" t="n">
        <v>0</v>
      </c>
    </row>
    <row r="2783" spans="1:10">
      <c r="A2783" t="s">
        <v>4</v>
      </c>
      <c r="B2783" s="4" t="s">
        <v>5</v>
      </c>
      <c r="C2783" s="4" t="s">
        <v>16</v>
      </c>
      <c r="D2783" s="4" t="s">
        <v>16</v>
      </c>
      <c r="E2783" s="4" t="s">
        <v>30</v>
      </c>
      <c r="F2783" s="4" t="s">
        <v>10</v>
      </c>
    </row>
    <row r="2784" spans="1:10">
      <c r="A2784" t="n">
        <v>23419</v>
      </c>
      <c r="B2784" s="38" t="n">
        <v>45</v>
      </c>
      <c r="C2784" s="7" t="n">
        <v>5</v>
      </c>
      <c r="D2784" s="7" t="n">
        <v>3</v>
      </c>
      <c r="E2784" s="7" t="n">
        <v>6</v>
      </c>
      <c r="F2784" s="7" t="n">
        <v>0</v>
      </c>
    </row>
    <row r="2785" spans="1:9">
      <c r="A2785" t="s">
        <v>4</v>
      </c>
      <c r="B2785" s="4" t="s">
        <v>5</v>
      </c>
      <c r="C2785" s="4" t="s">
        <v>16</v>
      </c>
      <c r="D2785" s="4" t="s">
        <v>16</v>
      </c>
      <c r="E2785" s="4" t="s">
        <v>30</v>
      </c>
      <c r="F2785" s="4" t="s">
        <v>10</v>
      </c>
    </row>
    <row r="2786" spans="1:9">
      <c r="A2786" t="n">
        <v>23428</v>
      </c>
      <c r="B2786" s="38" t="n">
        <v>45</v>
      </c>
      <c r="C2786" s="7" t="n">
        <v>11</v>
      </c>
      <c r="D2786" s="7" t="n">
        <v>3</v>
      </c>
      <c r="E2786" s="7" t="n">
        <v>33.4000015258789</v>
      </c>
      <c r="F2786" s="7" t="n">
        <v>0</v>
      </c>
    </row>
    <row r="2787" spans="1:9">
      <c r="A2787" t="s">
        <v>4</v>
      </c>
      <c r="B2787" s="4" t="s">
        <v>5</v>
      </c>
      <c r="C2787" s="4" t="s">
        <v>16</v>
      </c>
      <c r="D2787" s="4" t="s">
        <v>16</v>
      </c>
      <c r="E2787" s="4" t="s">
        <v>30</v>
      </c>
      <c r="F2787" s="4" t="s">
        <v>10</v>
      </c>
    </row>
    <row r="2788" spans="1:9">
      <c r="A2788" t="n">
        <v>23437</v>
      </c>
      <c r="B2788" s="38" t="n">
        <v>45</v>
      </c>
      <c r="C2788" s="7" t="n">
        <v>5</v>
      </c>
      <c r="D2788" s="7" t="n">
        <v>3</v>
      </c>
      <c r="E2788" s="7" t="n">
        <v>5.69999980926514</v>
      </c>
      <c r="F2788" s="7" t="n">
        <v>3000</v>
      </c>
    </row>
    <row r="2789" spans="1:9">
      <c r="A2789" t="s">
        <v>4</v>
      </c>
      <c r="B2789" s="4" t="s">
        <v>5</v>
      </c>
      <c r="C2789" s="4" t="s">
        <v>16</v>
      </c>
      <c r="D2789" s="4" t="s">
        <v>10</v>
      </c>
    </row>
    <row r="2790" spans="1:9">
      <c r="A2790" t="n">
        <v>23446</v>
      </c>
      <c r="B2790" s="37" t="n">
        <v>58</v>
      </c>
      <c r="C2790" s="7" t="n">
        <v>255</v>
      </c>
      <c r="D2790" s="7" t="n">
        <v>0</v>
      </c>
    </row>
    <row r="2791" spans="1:9">
      <c r="A2791" t="s">
        <v>4</v>
      </c>
      <c r="B2791" s="4" t="s">
        <v>5</v>
      </c>
      <c r="C2791" s="4" t="s">
        <v>16</v>
      </c>
      <c r="D2791" s="4" t="s">
        <v>10</v>
      </c>
      <c r="E2791" s="4" t="s">
        <v>6</v>
      </c>
    </row>
    <row r="2792" spans="1:9">
      <c r="A2792" t="n">
        <v>23450</v>
      </c>
      <c r="B2792" s="54" t="n">
        <v>51</v>
      </c>
      <c r="C2792" s="7" t="n">
        <v>4</v>
      </c>
      <c r="D2792" s="7" t="n">
        <v>0</v>
      </c>
      <c r="E2792" s="7" t="s">
        <v>248</v>
      </c>
    </row>
    <row r="2793" spans="1:9">
      <c r="A2793" t="s">
        <v>4</v>
      </c>
      <c r="B2793" s="4" t="s">
        <v>5</v>
      </c>
      <c r="C2793" s="4" t="s">
        <v>10</v>
      </c>
    </row>
    <row r="2794" spans="1:9">
      <c r="A2794" t="n">
        <v>23463</v>
      </c>
      <c r="B2794" s="31" t="n">
        <v>16</v>
      </c>
      <c r="C2794" s="7" t="n">
        <v>0</v>
      </c>
    </row>
    <row r="2795" spans="1:9">
      <c r="A2795" t="s">
        <v>4</v>
      </c>
      <c r="B2795" s="4" t="s">
        <v>5</v>
      </c>
      <c r="C2795" s="4" t="s">
        <v>10</v>
      </c>
      <c r="D2795" s="4" t="s">
        <v>16</v>
      </c>
      <c r="E2795" s="4" t="s">
        <v>9</v>
      </c>
      <c r="F2795" s="4" t="s">
        <v>69</v>
      </c>
      <c r="G2795" s="4" t="s">
        <v>16</v>
      </c>
      <c r="H2795" s="4" t="s">
        <v>16</v>
      </c>
      <c r="I2795" s="4" t="s">
        <v>16</v>
      </c>
      <c r="J2795" s="4" t="s">
        <v>9</v>
      </c>
      <c r="K2795" s="4" t="s">
        <v>69</v>
      </c>
      <c r="L2795" s="4" t="s">
        <v>16</v>
      </c>
      <c r="M2795" s="4" t="s">
        <v>16</v>
      </c>
      <c r="N2795" s="4" t="s">
        <v>16</v>
      </c>
      <c r="O2795" s="4" t="s">
        <v>9</v>
      </c>
      <c r="P2795" s="4" t="s">
        <v>69</v>
      </c>
      <c r="Q2795" s="4" t="s">
        <v>16</v>
      </c>
      <c r="R2795" s="4" t="s">
        <v>16</v>
      </c>
    </row>
    <row r="2796" spans="1:9">
      <c r="A2796" t="n">
        <v>23466</v>
      </c>
      <c r="B2796" s="55" t="n">
        <v>26</v>
      </c>
      <c r="C2796" s="7" t="n">
        <v>0</v>
      </c>
      <c r="D2796" s="7" t="n">
        <v>17</v>
      </c>
      <c r="E2796" s="7" t="n">
        <v>63511</v>
      </c>
      <c r="F2796" s="7" t="s">
        <v>264</v>
      </c>
      <c r="G2796" s="7" t="n">
        <v>2</v>
      </c>
      <c r="H2796" s="7" t="n">
        <v>3</v>
      </c>
      <c r="I2796" s="7" t="n">
        <v>17</v>
      </c>
      <c r="J2796" s="7" t="n">
        <v>63512</v>
      </c>
      <c r="K2796" s="7" t="s">
        <v>265</v>
      </c>
      <c r="L2796" s="7" t="n">
        <v>2</v>
      </c>
      <c r="M2796" s="7" t="n">
        <v>3</v>
      </c>
      <c r="N2796" s="7" t="n">
        <v>17</v>
      </c>
      <c r="O2796" s="7" t="n">
        <v>63513</v>
      </c>
      <c r="P2796" s="7" t="s">
        <v>266</v>
      </c>
      <c r="Q2796" s="7" t="n">
        <v>2</v>
      </c>
      <c r="R2796" s="7" t="n">
        <v>0</v>
      </c>
    </row>
    <row r="2797" spans="1:9">
      <c r="A2797" t="s">
        <v>4</v>
      </c>
      <c r="B2797" s="4" t="s">
        <v>5</v>
      </c>
    </row>
    <row r="2798" spans="1:9">
      <c r="A2798" t="n">
        <v>23693</v>
      </c>
      <c r="B2798" s="29" t="n">
        <v>28</v>
      </c>
    </row>
    <row r="2799" spans="1:9">
      <c r="A2799" t="s">
        <v>4</v>
      </c>
      <c r="B2799" s="4" t="s">
        <v>5</v>
      </c>
      <c r="C2799" s="4" t="s">
        <v>16</v>
      </c>
      <c r="D2799" s="4" t="s">
        <v>10</v>
      </c>
      <c r="E2799" s="4" t="s">
        <v>6</v>
      </c>
    </row>
    <row r="2800" spans="1:9">
      <c r="A2800" t="n">
        <v>23694</v>
      </c>
      <c r="B2800" s="54" t="n">
        <v>51</v>
      </c>
      <c r="C2800" s="7" t="n">
        <v>4</v>
      </c>
      <c r="D2800" s="7" t="n">
        <v>30</v>
      </c>
      <c r="E2800" s="7" t="s">
        <v>136</v>
      </c>
    </row>
    <row r="2801" spans="1:18">
      <c r="A2801" t="s">
        <v>4</v>
      </c>
      <c r="B2801" s="4" t="s">
        <v>5</v>
      </c>
      <c r="C2801" s="4" t="s">
        <v>10</v>
      </c>
    </row>
    <row r="2802" spans="1:18">
      <c r="A2802" t="n">
        <v>23708</v>
      </c>
      <c r="B2802" s="31" t="n">
        <v>16</v>
      </c>
      <c r="C2802" s="7" t="n">
        <v>0</v>
      </c>
    </row>
    <row r="2803" spans="1:18">
      <c r="A2803" t="s">
        <v>4</v>
      </c>
      <c r="B2803" s="4" t="s">
        <v>5</v>
      </c>
      <c r="C2803" s="4" t="s">
        <v>10</v>
      </c>
      <c r="D2803" s="4" t="s">
        <v>16</v>
      </c>
      <c r="E2803" s="4" t="s">
        <v>9</v>
      </c>
      <c r="F2803" s="4" t="s">
        <v>69</v>
      </c>
      <c r="G2803" s="4" t="s">
        <v>16</v>
      </c>
      <c r="H2803" s="4" t="s">
        <v>16</v>
      </c>
      <c r="I2803" s="4" t="s">
        <v>16</v>
      </c>
      <c r="J2803" s="4" t="s">
        <v>9</v>
      </c>
      <c r="K2803" s="4" t="s">
        <v>69</v>
      </c>
      <c r="L2803" s="4" t="s">
        <v>16</v>
      </c>
      <c r="M2803" s="4" t="s">
        <v>16</v>
      </c>
      <c r="N2803" s="4" t="s">
        <v>16</v>
      </c>
      <c r="O2803" s="4" t="s">
        <v>9</v>
      </c>
      <c r="P2803" s="4" t="s">
        <v>69</v>
      </c>
      <c r="Q2803" s="4" t="s">
        <v>16</v>
      </c>
      <c r="R2803" s="4" t="s">
        <v>16</v>
      </c>
    </row>
    <row r="2804" spans="1:18">
      <c r="A2804" t="n">
        <v>23711</v>
      </c>
      <c r="B2804" s="55" t="n">
        <v>26</v>
      </c>
      <c r="C2804" s="7" t="n">
        <v>30</v>
      </c>
      <c r="D2804" s="7" t="n">
        <v>17</v>
      </c>
      <c r="E2804" s="7" t="n">
        <v>63514</v>
      </c>
      <c r="F2804" s="7" t="s">
        <v>267</v>
      </c>
      <c r="G2804" s="7" t="n">
        <v>2</v>
      </c>
      <c r="H2804" s="7" t="n">
        <v>3</v>
      </c>
      <c r="I2804" s="7" t="n">
        <v>17</v>
      </c>
      <c r="J2804" s="7" t="n">
        <v>63515</v>
      </c>
      <c r="K2804" s="7" t="s">
        <v>268</v>
      </c>
      <c r="L2804" s="7" t="n">
        <v>2</v>
      </c>
      <c r="M2804" s="7" t="n">
        <v>3</v>
      </c>
      <c r="N2804" s="7" t="n">
        <v>17</v>
      </c>
      <c r="O2804" s="7" t="n">
        <v>63516</v>
      </c>
      <c r="P2804" s="7" t="s">
        <v>269</v>
      </c>
      <c r="Q2804" s="7" t="n">
        <v>2</v>
      </c>
      <c r="R2804" s="7" t="n">
        <v>0</v>
      </c>
    </row>
    <row r="2805" spans="1:18">
      <c r="A2805" t="s">
        <v>4</v>
      </c>
      <c r="B2805" s="4" t="s">
        <v>5</v>
      </c>
    </row>
    <row r="2806" spans="1:18">
      <c r="A2806" t="n">
        <v>23937</v>
      </c>
      <c r="B2806" s="29" t="n">
        <v>28</v>
      </c>
    </row>
    <row r="2807" spans="1:18">
      <c r="A2807" t="s">
        <v>4</v>
      </c>
      <c r="B2807" s="4" t="s">
        <v>5</v>
      </c>
      <c r="C2807" s="4" t="s">
        <v>10</v>
      </c>
      <c r="D2807" s="4" t="s">
        <v>16</v>
      </c>
      <c r="E2807" s="4" t="s">
        <v>6</v>
      </c>
      <c r="F2807" s="4" t="s">
        <v>30</v>
      </c>
      <c r="G2807" s="4" t="s">
        <v>30</v>
      </c>
      <c r="H2807" s="4" t="s">
        <v>30</v>
      </c>
    </row>
    <row r="2808" spans="1:18">
      <c r="A2808" t="n">
        <v>23938</v>
      </c>
      <c r="B2808" s="45" t="n">
        <v>48</v>
      </c>
      <c r="C2808" s="7" t="n">
        <v>89</v>
      </c>
      <c r="D2808" s="7" t="n">
        <v>0</v>
      </c>
      <c r="E2808" s="7" t="s">
        <v>222</v>
      </c>
      <c r="F2808" s="7" t="n">
        <v>-1</v>
      </c>
      <c r="G2808" s="7" t="n">
        <v>1</v>
      </c>
      <c r="H2808" s="7" t="n">
        <v>0</v>
      </c>
    </row>
    <row r="2809" spans="1:18">
      <c r="A2809" t="s">
        <v>4</v>
      </c>
      <c r="B2809" s="4" t="s">
        <v>5</v>
      </c>
      <c r="C2809" s="4" t="s">
        <v>16</v>
      </c>
      <c r="D2809" s="4" t="s">
        <v>10</v>
      </c>
      <c r="E2809" s="4" t="s">
        <v>6</v>
      </c>
    </row>
    <row r="2810" spans="1:18">
      <c r="A2810" t="n">
        <v>23966</v>
      </c>
      <c r="B2810" s="54" t="n">
        <v>51</v>
      </c>
      <c r="C2810" s="7" t="n">
        <v>4</v>
      </c>
      <c r="D2810" s="7" t="n">
        <v>89</v>
      </c>
      <c r="E2810" s="7" t="s">
        <v>250</v>
      </c>
    </row>
    <row r="2811" spans="1:18">
      <c r="A2811" t="s">
        <v>4</v>
      </c>
      <c r="B2811" s="4" t="s">
        <v>5</v>
      </c>
      <c r="C2811" s="4" t="s">
        <v>10</v>
      </c>
    </row>
    <row r="2812" spans="1:18">
      <c r="A2812" t="n">
        <v>23980</v>
      </c>
      <c r="B2812" s="31" t="n">
        <v>16</v>
      </c>
      <c r="C2812" s="7" t="n">
        <v>0</v>
      </c>
    </row>
    <row r="2813" spans="1:18">
      <c r="A2813" t="s">
        <v>4</v>
      </c>
      <c r="B2813" s="4" t="s">
        <v>5</v>
      </c>
      <c r="C2813" s="4" t="s">
        <v>10</v>
      </c>
      <c r="D2813" s="4" t="s">
        <v>16</v>
      </c>
      <c r="E2813" s="4" t="s">
        <v>9</v>
      </c>
      <c r="F2813" s="4" t="s">
        <v>69</v>
      </c>
      <c r="G2813" s="4" t="s">
        <v>16</v>
      </c>
      <c r="H2813" s="4" t="s">
        <v>16</v>
      </c>
    </row>
    <row r="2814" spans="1:18">
      <c r="A2814" t="n">
        <v>23983</v>
      </c>
      <c r="B2814" s="55" t="n">
        <v>26</v>
      </c>
      <c r="C2814" s="7" t="n">
        <v>89</v>
      </c>
      <c r="D2814" s="7" t="n">
        <v>17</v>
      </c>
      <c r="E2814" s="7" t="n">
        <v>63517</v>
      </c>
      <c r="F2814" s="7" t="s">
        <v>270</v>
      </c>
      <c r="G2814" s="7" t="n">
        <v>2</v>
      </c>
      <c r="H2814" s="7" t="n">
        <v>0</v>
      </c>
    </row>
    <row r="2815" spans="1:18">
      <c r="A2815" t="s">
        <v>4</v>
      </c>
      <c r="B2815" s="4" t="s">
        <v>5</v>
      </c>
    </row>
    <row r="2816" spans="1:18">
      <c r="A2816" t="n">
        <v>24069</v>
      </c>
      <c r="B2816" s="29" t="n">
        <v>28</v>
      </c>
    </row>
    <row r="2817" spans="1:18">
      <c r="A2817" t="s">
        <v>4</v>
      </c>
      <c r="B2817" s="4" t="s">
        <v>5</v>
      </c>
      <c r="C2817" s="4" t="s">
        <v>16</v>
      </c>
      <c r="D2817" s="4" t="s">
        <v>10</v>
      </c>
      <c r="E2817" s="4" t="s">
        <v>6</v>
      </c>
    </row>
    <row r="2818" spans="1:18">
      <c r="A2818" t="n">
        <v>24070</v>
      </c>
      <c r="B2818" s="54" t="n">
        <v>51</v>
      </c>
      <c r="C2818" s="7" t="n">
        <v>4</v>
      </c>
      <c r="D2818" s="7" t="n">
        <v>13</v>
      </c>
      <c r="E2818" s="7" t="s">
        <v>231</v>
      </c>
    </row>
    <row r="2819" spans="1:18">
      <c r="A2819" t="s">
        <v>4</v>
      </c>
      <c r="B2819" s="4" t="s">
        <v>5</v>
      </c>
      <c r="C2819" s="4" t="s">
        <v>10</v>
      </c>
    </row>
    <row r="2820" spans="1:18">
      <c r="A2820" t="n">
        <v>24084</v>
      </c>
      <c r="B2820" s="31" t="n">
        <v>16</v>
      </c>
      <c r="C2820" s="7" t="n">
        <v>0</v>
      </c>
    </row>
    <row r="2821" spans="1:18">
      <c r="A2821" t="s">
        <v>4</v>
      </c>
      <c r="B2821" s="4" t="s">
        <v>5</v>
      </c>
      <c r="C2821" s="4" t="s">
        <v>10</v>
      </c>
      <c r="D2821" s="4" t="s">
        <v>69</v>
      </c>
      <c r="E2821" s="4" t="s">
        <v>16</v>
      </c>
      <c r="F2821" s="4" t="s">
        <v>9</v>
      </c>
      <c r="G2821" s="4" t="s">
        <v>69</v>
      </c>
      <c r="H2821" s="4" t="s">
        <v>16</v>
      </c>
      <c r="I2821" s="4" t="s">
        <v>16</v>
      </c>
    </row>
    <row r="2822" spans="1:18">
      <c r="A2822" t="n">
        <v>24087</v>
      </c>
      <c r="B2822" s="55" t="n">
        <v>26</v>
      </c>
      <c r="C2822" s="7" t="n">
        <v>13</v>
      </c>
      <c r="D2822" s="7" t="s">
        <v>271</v>
      </c>
      <c r="E2822" s="7" t="n">
        <v>17</v>
      </c>
      <c r="F2822" s="7" t="n">
        <v>65307</v>
      </c>
      <c r="G2822" s="7" t="s">
        <v>272</v>
      </c>
      <c r="H2822" s="7" t="n">
        <v>2</v>
      </c>
      <c r="I2822" s="7" t="n">
        <v>0</v>
      </c>
    </row>
    <row r="2823" spans="1:18">
      <c r="A2823" t="s">
        <v>4</v>
      </c>
      <c r="B2823" s="4" t="s">
        <v>5</v>
      </c>
    </row>
    <row r="2824" spans="1:18">
      <c r="A2824" t="n">
        <v>24106</v>
      </c>
      <c r="B2824" s="29" t="n">
        <v>28</v>
      </c>
    </row>
    <row r="2825" spans="1:18">
      <c r="A2825" t="s">
        <v>4</v>
      </c>
      <c r="B2825" s="4" t="s">
        <v>5</v>
      </c>
      <c r="C2825" s="4" t="s">
        <v>10</v>
      </c>
      <c r="D2825" s="4" t="s">
        <v>16</v>
      </c>
    </row>
    <row r="2826" spans="1:18">
      <c r="A2826" t="n">
        <v>24107</v>
      </c>
      <c r="B2826" s="66" t="n">
        <v>89</v>
      </c>
      <c r="C2826" s="7" t="n">
        <v>65533</v>
      </c>
      <c r="D2826" s="7" t="n">
        <v>1</v>
      </c>
    </row>
    <row r="2827" spans="1:18">
      <c r="A2827" t="s">
        <v>4</v>
      </c>
      <c r="B2827" s="4" t="s">
        <v>5</v>
      </c>
      <c r="C2827" s="4" t="s">
        <v>16</v>
      </c>
      <c r="D2827" s="4" t="s">
        <v>10</v>
      </c>
      <c r="E2827" s="4" t="s">
        <v>30</v>
      </c>
    </row>
    <row r="2828" spans="1:18">
      <c r="A2828" t="n">
        <v>24111</v>
      </c>
      <c r="B2828" s="37" t="n">
        <v>58</v>
      </c>
      <c r="C2828" s="7" t="n">
        <v>0</v>
      </c>
      <c r="D2828" s="7" t="n">
        <v>1000</v>
      </c>
      <c r="E2828" s="7" t="n">
        <v>1</v>
      </c>
    </row>
    <row r="2829" spans="1:18">
      <c r="A2829" t="s">
        <v>4</v>
      </c>
      <c r="B2829" s="4" t="s">
        <v>5</v>
      </c>
      <c r="C2829" s="4" t="s">
        <v>16</v>
      </c>
      <c r="D2829" s="4" t="s">
        <v>10</v>
      </c>
    </row>
    <row r="2830" spans="1:18">
      <c r="A2830" t="n">
        <v>24119</v>
      </c>
      <c r="B2830" s="37" t="n">
        <v>58</v>
      </c>
      <c r="C2830" s="7" t="n">
        <v>255</v>
      </c>
      <c r="D2830" s="7" t="n">
        <v>0</v>
      </c>
    </row>
    <row r="2831" spans="1:18">
      <c r="A2831" t="s">
        <v>4</v>
      </c>
      <c r="B2831" s="4" t="s">
        <v>5</v>
      </c>
      <c r="C2831" s="4" t="s">
        <v>10</v>
      </c>
      <c r="D2831" s="4" t="s">
        <v>10</v>
      </c>
      <c r="E2831" s="4" t="s">
        <v>10</v>
      </c>
    </row>
    <row r="2832" spans="1:18">
      <c r="A2832" t="n">
        <v>24123</v>
      </c>
      <c r="B2832" s="34" t="n">
        <v>61</v>
      </c>
      <c r="C2832" s="7" t="n">
        <v>61507</v>
      </c>
      <c r="D2832" s="7" t="n">
        <v>65533</v>
      </c>
      <c r="E2832" s="7" t="n">
        <v>0</v>
      </c>
    </row>
    <row r="2833" spans="1:9">
      <c r="A2833" t="s">
        <v>4</v>
      </c>
      <c r="B2833" s="4" t="s">
        <v>5</v>
      </c>
      <c r="C2833" s="4" t="s">
        <v>10</v>
      </c>
      <c r="D2833" s="4" t="s">
        <v>10</v>
      </c>
      <c r="E2833" s="4" t="s">
        <v>10</v>
      </c>
    </row>
    <row r="2834" spans="1:9">
      <c r="A2834" t="n">
        <v>24130</v>
      </c>
      <c r="B2834" s="34" t="n">
        <v>61</v>
      </c>
      <c r="C2834" s="7" t="n">
        <v>61508</v>
      </c>
      <c r="D2834" s="7" t="n">
        <v>65533</v>
      </c>
      <c r="E2834" s="7" t="n">
        <v>0</v>
      </c>
    </row>
    <row r="2835" spans="1:9">
      <c r="A2835" t="s">
        <v>4</v>
      </c>
      <c r="B2835" s="4" t="s">
        <v>5</v>
      </c>
      <c r="C2835" s="4" t="s">
        <v>16</v>
      </c>
      <c r="D2835" s="4" t="s">
        <v>16</v>
      </c>
      <c r="E2835" s="4" t="s">
        <v>30</v>
      </c>
      <c r="F2835" s="4" t="s">
        <v>30</v>
      </c>
      <c r="G2835" s="4" t="s">
        <v>30</v>
      </c>
      <c r="H2835" s="4" t="s">
        <v>10</v>
      </c>
    </row>
    <row r="2836" spans="1:9">
      <c r="A2836" t="n">
        <v>24137</v>
      </c>
      <c r="B2836" s="38" t="n">
        <v>45</v>
      </c>
      <c r="C2836" s="7" t="n">
        <v>2</v>
      </c>
      <c r="D2836" s="7" t="n">
        <v>3</v>
      </c>
      <c r="E2836" s="7" t="n">
        <v>-96.9800033569336</v>
      </c>
      <c r="F2836" s="7" t="n">
        <v>-1.33000004291534</v>
      </c>
      <c r="G2836" s="7" t="n">
        <v>7.57000017166138</v>
      </c>
      <c r="H2836" s="7" t="n">
        <v>0</v>
      </c>
    </row>
    <row r="2837" spans="1:9">
      <c r="A2837" t="s">
        <v>4</v>
      </c>
      <c r="B2837" s="4" t="s">
        <v>5</v>
      </c>
      <c r="C2837" s="4" t="s">
        <v>16</v>
      </c>
      <c r="D2837" s="4" t="s">
        <v>16</v>
      </c>
      <c r="E2837" s="4" t="s">
        <v>30</v>
      </c>
      <c r="F2837" s="4" t="s">
        <v>30</v>
      </c>
      <c r="G2837" s="4" t="s">
        <v>30</v>
      </c>
      <c r="H2837" s="4" t="s">
        <v>10</v>
      </c>
      <c r="I2837" s="4" t="s">
        <v>16</v>
      </c>
    </row>
    <row r="2838" spans="1:9">
      <c r="A2838" t="n">
        <v>24154</v>
      </c>
      <c r="B2838" s="38" t="n">
        <v>45</v>
      </c>
      <c r="C2838" s="7" t="n">
        <v>4</v>
      </c>
      <c r="D2838" s="7" t="n">
        <v>3</v>
      </c>
      <c r="E2838" s="7" t="n">
        <v>5.73000001907349</v>
      </c>
      <c r="F2838" s="7" t="n">
        <v>174.899993896484</v>
      </c>
      <c r="G2838" s="7" t="n">
        <v>0</v>
      </c>
      <c r="H2838" s="7" t="n">
        <v>0</v>
      </c>
      <c r="I2838" s="7" t="n">
        <v>0</v>
      </c>
    </row>
    <row r="2839" spans="1:9">
      <c r="A2839" t="s">
        <v>4</v>
      </c>
      <c r="B2839" s="4" t="s">
        <v>5</v>
      </c>
      <c r="C2839" s="4" t="s">
        <v>16</v>
      </c>
      <c r="D2839" s="4" t="s">
        <v>16</v>
      </c>
      <c r="E2839" s="4" t="s">
        <v>30</v>
      </c>
      <c r="F2839" s="4" t="s">
        <v>10</v>
      </c>
    </row>
    <row r="2840" spans="1:9">
      <c r="A2840" t="n">
        <v>24172</v>
      </c>
      <c r="B2840" s="38" t="n">
        <v>45</v>
      </c>
      <c r="C2840" s="7" t="n">
        <v>5</v>
      </c>
      <c r="D2840" s="7" t="n">
        <v>3</v>
      </c>
      <c r="E2840" s="7" t="n">
        <v>6.69999980926514</v>
      </c>
      <c r="F2840" s="7" t="n">
        <v>0</v>
      </c>
    </row>
    <row r="2841" spans="1:9">
      <c r="A2841" t="s">
        <v>4</v>
      </c>
      <c r="B2841" s="4" t="s">
        <v>5</v>
      </c>
      <c r="C2841" s="4" t="s">
        <v>16</v>
      </c>
      <c r="D2841" s="4" t="s">
        <v>16</v>
      </c>
      <c r="E2841" s="4" t="s">
        <v>30</v>
      </c>
      <c r="F2841" s="4" t="s">
        <v>10</v>
      </c>
    </row>
    <row r="2842" spans="1:9">
      <c r="A2842" t="n">
        <v>24181</v>
      </c>
      <c r="B2842" s="38" t="n">
        <v>45</v>
      </c>
      <c r="C2842" s="7" t="n">
        <v>11</v>
      </c>
      <c r="D2842" s="7" t="n">
        <v>3</v>
      </c>
      <c r="E2842" s="7" t="n">
        <v>38</v>
      </c>
      <c r="F2842" s="7" t="n">
        <v>0</v>
      </c>
    </row>
    <row r="2843" spans="1:9">
      <c r="A2843" t="s">
        <v>4</v>
      </c>
      <c r="B2843" s="4" t="s">
        <v>5</v>
      </c>
      <c r="C2843" s="4" t="s">
        <v>16</v>
      </c>
      <c r="D2843" s="4" t="s">
        <v>16</v>
      </c>
      <c r="E2843" s="4" t="s">
        <v>16</v>
      </c>
      <c r="F2843" s="4" t="s">
        <v>16</v>
      </c>
    </row>
    <row r="2844" spans="1:9">
      <c r="A2844" t="n">
        <v>24190</v>
      </c>
      <c r="B2844" s="15" t="n">
        <v>14</v>
      </c>
      <c r="C2844" s="7" t="n">
        <v>0</v>
      </c>
      <c r="D2844" s="7" t="n">
        <v>64</v>
      </c>
      <c r="E2844" s="7" t="n">
        <v>0</v>
      </c>
      <c r="F2844" s="7" t="n">
        <v>0</v>
      </c>
    </row>
    <row r="2845" spans="1:9">
      <c r="A2845" t="s">
        <v>4</v>
      </c>
      <c r="B2845" s="4" t="s">
        <v>5</v>
      </c>
      <c r="C2845" s="4" t="s">
        <v>6</v>
      </c>
      <c r="D2845" s="4" t="s">
        <v>6</v>
      </c>
    </row>
    <row r="2846" spans="1:9">
      <c r="A2846" t="n">
        <v>24195</v>
      </c>
      <c r="B2846" s="24" t="n">
        <v>70</v>
      </c>
      <c r="C2846" s="7" t="s">
        <v>273</v>
      </c>
      <c r="D2846" s="7" t="s">
        <v>274</v>
      </c>
    </row>
    <row r="2847" spans="1:9">
      <c r="A2847" t="s">
        <v>4</v>
      </c>
      <c r="B2847" s="4" t="s">
        <v>5</v>
      </c>
      <c r="C2847" s="4" t="s">
        <v>9</v>
      </c>
    </row>
    <row r="2848" spans="1:9">
      <c r="A2848" t="n">
        <v>24209</v>
      </c>
      <c r="B2848" s="69" t="n">
        <v>15</v>
      </c>
      <c r="C2848" s="7" t="n">
        <v>16384</v>
      </c>
    </row>
    <row r="2849" spans="1:9">
      <c r="A2849" t="s">
        <v>4</v>
      </c>
      <c r="B2849" s="4" t="s">
        <v>5</v>
      </c>
      <c r="C2849" s="4" t="s">
        <v>10</v>
      </c>
      <c r="D2849" s="4" t="s">
        <v>9</v>
      </c>
    </row>
    <row r="2850" spans="1:9">
      <c r="A2850" t="n">
        <v>24214</v>
      </c>
      <c r="B2850" s="62" t="n">
        <v>44</v>
      </c>
      <c r="C2850" s="7" t="n">
        <v>12</v>
      </c>
      <c r="D2850" s="7" t="n">
        <v>128</v>
      </c>
    </row>
    <row r="2851" spans="1:9">
      <c r="A2851" t="s">
        <v>4</v>
      </c>
      <c r="B2851" s="4" t="s">
        <v>5</v>
      </c>
      <c r="C2851" s="4" t="s">
        <v>10</v>
      </c>
      <c r="D2851" s="4" t="s">
        <v>9</v>
      </c>
    </row>
    <row r="2852" spans="1:9">
      <c r="A2852" t="n">
        <v>24221</v>
      </c>
      <c r="B2852" s="62" t="n">
        <v>44</v>
      </c>
      <c r="C2852" s="7" t="n">
        <v>12</v>
      </c>
      <c r="D2852" s="7" t="n">
        <v>32</v>
      </c>
    </row>
    <row r="2853" spans="1:9">
      <c r="A2853" t="s">
        <v>4</v>
      </c>
      <c r="B2853" s="4" t="s">
        <v>5</v>
      </c>
      <c r="C2853" s="4" t="s">
        <v>10</v>
      </c>
      <c r="D2853" s="4" t="s">
        <v>9</v>
      </c>
    </row>
    <row r="2854" spans="1:9">
      <c r="A2854" t="n">
        <v>24228</v>
      </c>
      <c r="B2854" s="62" t="n">
        <v>44</v>
      </c>
      <c r="C2854" s="7" t="n">
        <v>61497</v>
      </c>
      <c r="D2854" s="7" t="n">
        <v>128</v>
      </c>
    </row>
    <row r="2855" spans="1:9">
      <c r="A2855" t="s">
        <v>4</v>
      </c>
      <c r="B2855" s="4" t="s">
        <v>5</v>
      </c>
      <c r="C2855" s="4" t="s">
        <v>10</v>
      </c>
      <c r="D2855" s="4" t="s">
        <v>9</v>
      </c>
    </row>
    <row r="2856" spans="1:9">
      <c r="A2856" t="n">
        <v>24235</v>
      </c>
      <c r="B2856" s="62" t="n">
        <v>44</v>
      </c>
      <c r="C2856" s="7" t="n">
        <v>61497</v>
      </c>
      <c r="D2856" s="7" t="n">
        <v>32</v>
      </c>
    </row>
    <row r="2857" spans="1:9">
      <c r="A2857" t="s">
        <v>4</v>
      </c>
      <c r="B2857" s="4" t="s">
        <v>5</v>
      </c>
      <c r="C2857" s="4" t="s">
        <v>10</v>
      </c>
      <c r="D2857" s="4" t="s">
        <v>9</v>
      </c>
    </row>
    <row r="2858" spans="1:9">
      <c r="A2858" t="n">
        <v>24242</v>
      </c>
      <c r="B2858" s="62" t="n">
        <v>44</v>
      </c>
      <c r="C2858" s="7" t="n">
        <v>61498</v>
      </c>
      <c r="D2858" s="7" t="n">
        <v>128</v>
      </c>
    </row>
    <row r="2859" spans="1:9">
      <c r="A2859" t="s">
        <v>4</v>
      </c>
      <c r="B2859" s="4" t="s">
        <v>5</v>
      </c>
      <c r="C2859" s="4" t="s">
        <v>10</v>
      </c>
      <c r="D2859" s="4" t="s">
        <v>9</v>
      </c>
    </row>
    <row r="2860" spans="1:9">
      <c r="A2860" t="n">
        <v>24249</v>
      </c>
      <c r="B2860" s="62" t="n">
        <v>44</v>
      </c>
      <c r="C2860" s="7" t="n">
        <v>61498</v>
      </c>
      <c r="D2860" s="7" t="n">
        <v>32</v>
      </c>
    </row>
    <row r="2861" spans="1:9">
      <c r="A2861" t="s">
        <v>4</v>
      </c>
      <c r="B2861" s="4" t="s">
        <v>5</v>
      </c>
      <c r="C2861" s="4" t="s">
        <v>10</v>
      </c>
      <c r="D2861" s="4" t="s">
        <v>9</v>
      </c>
    </row>
    <row r="2862" spans="1:9">
      <c r="A2862" t="n">
        <v>24256</v>
      </c>
      <c r="B2862" s="62" t="n">
        <v>44</v>
      </c>
      <c r="C2862" s="7" t="n">
        <v>61499</v>
      </c>
      <c r="D2862" s="7" t="n">
        <v>128</v>
      </c>
    </row>
    <row r="2863" spans="1:9">
      <c r="A2863" t="s">
        <v>4</v>
      </c>
      <c r="B2863" s="4" t="s">
        <v>5</v>
      </c>
      <c r="C2863" s="4" t="s">
        <v>10</v>
      </c>
      <c r="D2863" s="4" t="s">
        <v>9</v>
      </c>
    </row>
    <row r="2864" spans="1:9">
      <c r="A2864" t="n">
        <v>24263</v>
      </c>
      <c r="B2864" s="62" t="n">
        <v>44</v>
      </c>
      <c r="C2864" s="7" t="n">
        <v>61499</v>
      </c>
      <c r="D2864" s="7" t="n">
        <v>32</v>
      </c>
    </row>
    <row r="2865" spans="1:4">
      <c r="A2865" t="s">
        <v>4</v>
      </c>
      <c r="B2865" s="4" t="s">
        <v>5</v>
      </c>
      <c r="C2865" s="4" t="s">
        <v>10</v>
      </c>
      <c r="D2865" s="4" t="s">
        <v>9</v>
      </c>
    </row>
    <row r="2866" spans="1:4">
      <c r="A2866" t="n">
        <v>24270</v>
      </c>
      <c r="B2866" s="62" t="n">
        <v>44</v>
      </c>
      <c r="C2866" s="7" t="n">
        <v>61500</v>
      </c>
      <c r="D2866" s="7" t="n">
        <v>128</v>
      </c>
    </row>
    <row r="2867" spans="1:4">
      <c r="A2867" t="s">
        <v>4</v>
      </c>
      <c r="B2867" s="4" t="s">
        <v>5</v>
      </c>
      <c r="C2867" s="4" t="s">
        <v>10</v>
      </c>
      <c r="D2867" s="4" t="s">
        <v>9</v>
      </c>
    </row>
    <row r="2868" spans="1:4">
      <c r="A2868" t="n">
        <v>24277</v>
      </c>
      <c r="B2868" s="62" t="n">
        <v>44</v>
      </c>
      <c r="C2868" s="7" t="n">
        <v>61500</v>
      </c>
      <c r="D2868" s="7" t="n">
        <v>32</v>
      </c>
    </row>
    <row r="2869" spans="1:4">
      <c r="A2869" t="s">
        <v>4</v>
      </c>
      <c r="B2869" s="4" t="s">
        <v>5</v>
      </c>
      <c r="C2869" s="4" t="s">
        <v>10</v>
      </c>
      <c r="D2869" s="4" t="s">
        <v>9</v>
      </c>
    </row>
    <row r="2870" spans="1:4">
      <c r="A2870" t="n">
        <v>24284</v>
      </c>
      <c r="B2870" s="62" t="n">
        <v>44</v>
      </c>
      <c r="C2870" s="7" t="n">
        <v>61501</v>
      </c>
      <c r="D2870" s="7" t="n">
        <v>128</v>
      </c>
    </row>
    <row r="2871" spans="1:4">
      <c r="A2871" t="s">
        <v>4</v>
      </c>
      <c r="B2871" s="4" t="s">
        <v>5</v>
      </c>
      <c r="C2871" s="4" t="s">
        <v>10</v>
      </c>
      <c r="D2871" s="4" t="s">
        <v>9</v>
      </c>
    </row>
    <row r="2872" spans="1:4">
      <c r="A2872" t="n">
        <v>24291</v>
      </c>
      <c r="B2872" s="62" t="n">
        <v>44</v>
      </c>
      <c r="C2872" s="7" t="n">
        <v>61501</v>
      </c>
      <c r="D2872" s="7" t="n">
        <v>32</v>
      </c>
    </row>
    <row r="2873" spans="1:4">
      <c r="A2873" t="s">
        <v>4</v>
      </c>
      <c r="B2873" s="4" t="s">
        <v>5</v>
      </c>
      <c r="C2873" s="4" t="s">
        <v>16</v>
      </c>
      <c r="D2873" s="14" t="s">
        <v>26</v>
      </c>
      <c r="E2873" s="4" t="s">
        <v>5</v>
      </c>
      <c r="F2873" s="4" t="s">
        <v>16</v>
      </c>
      <c r="G2873" s="4" t="s">
        <v>10</v>
      </c>
      <c r="H2873" s="14" t="s">
        <v>27</v>
      </c>
      <c r="I2873" s="4" t="s">
        <v>16</v>
      </c>
      <c r="J2873" s="4" t="s">
        <v>16</v>
      </c>
      <c r="K2873" s="4" t="s">
        <v>25</v>
      </c>
    </row>
    <row r="2874" spans="1:4">
      <c r="A2874" t="n">
        <v>24298</v>
      </c>
      <c r="B2874" s="10" t="n">
        <v>5</v>
      </c>
      <c r="C2874" s="7" t="n">
        <v>28</v>
      </c>
      <c r="D2874" s="14" t="s">
        <v>3</v>
      </c>
      <c r="E2874" s="58" t="n">
        <v>64</v>
      </c>
      <c r="F2874" s="7" t="n">
        <v>5</v>
      </c>
      <c r="G2874" s="7" t="n">
        <v>5</v>
      </c>
      <c r="H2874" s="14" t="s">
        <v>3</v>
      </c>
      <c r="I2874" s="7" t="n">
        <v>8</v>
      </c>
      <c r="J2874" s="7" t="n">
        <v>1</v>
      </c>
      <c r="K2874" s="11" t="n">
        <f t="normal" ca="1">A2880</f>
        <v>0</v>
      </c>
    </row>
    <row r="2875" spans="1:4">
      <c r="A2875" t="s">
        <v>4</v>
      </c>
      <c r="B2875" s="4" t="s">
        <v>5</v>
      </c>
      <c r="C2875" s="4" t="s">
        <v>10</v>
      </c>
      <c r="D2875" s="4" t="s">
        <v>9</v>
      </c>
    </row>
    <row r="2876" spans="1:4">
      <c r="A2876" t="n">
        <v>24310</v>
      </c>
      <c r="B2876" s="62" t="n">
        <v>44</v>
      </c>
      <c r="C2876" s="7" t="n">
        <v>7032</v>
      </c>
      <c r="D2876" s="7" t="n">
        <v>128</v>
      </c>
    </row>
    <row r="2877" spans="1:4">
      <c r="A2877" t="s">
        <v>4</v>
      </c>
      <c r="B2877" s="4" t="s">
        <v>5</v>
      </c>
      <c r="C2877" s="4" t="s">
        <v>10</v>
      </c>
      <c r="D2877" s="4" t="s">
        <v>9</v>
      </c>
    </row>
    <row r="2878" spans="1:4">
      <c r="A2878" t="n">
        <v>24317</v>
      </c>
      <c r="B2878" s="62" t="n">
        <v>44</v>
      </c>
      <c r="C2878" s="7" t="n">
        <v>7032</v>
      </c>
      <c r="D2878" s="7" t="n">
        <v>32</v>
      </c>
    </row>
    <row r="2879" spans="1:4">
      <c r="A2879" t="s">
        <v>4</v>
      </c>
      <c r="B2879" s="4" t="s">
        <v>5</v>
      </c>
      <c r="C2879" s="4" t="s">
        <v>10</v>
      </c>
      <c r="D2879" s="4" t="s">
        <v>9</v>
      </c>
    </row>
    <row r="2880" spans="1:4">
      <c r="A2880" t="n">
        <v>24324</v>
      </c>
      <c r="B2880" s="46" t="n">
        <v>43</v>
      </c>
      <c r="C2880" s="7" t="n">
        <v>12</v>
      </c>
      <c r="D2880" s="7" t="n">
        <v>32</v>
      </c>
    </row>
    <row r="2881" spans="1:11">
      <c r="A2881" t="s">
        <v>4</v>
      </c>
      <c r="B2881" s="4" t="s">
        <v>5</v>
      </c>
      <c r="C2881" s="4" t="s">
        <v>16</v>
      </c>
      <c r="D2881" s="14" t="s">
        <v>26</v>
      </c>
      <c r="E2881" s="4" t="s">
        <v>5</v>
      </c>
      <c r="F2881" s="4" t="s">
        <v>16</v>
      </c>
      <c r="G2881" s="4" t="s">
        <v>10</v>
      </c>
      <c r="H2881" s="14" t="s">
        <v>27</v>
      </c>
      <c r="I2881" s="4" t="s">
        <v>16</v>
      </c>
      <c r="J2881" s="4" t="s">
        <v>16</v>
      </c>
      <c r="K2881" s="4" t="s">
        <v>25</v>
      </c>
    </row>
    <row r="2882" spans="1:11">
      <c r="A2882" t="n">
        <v>24331</v>
      </c>
      <c r="B2882" s="10" t="n">
        <v>5</v>
      </c>
      <c r="C2882" s="7" t="n">
        <v>28</v>
      </c>
      <c r="D2882" s="14" t="s">
        <v>3</v>
      </c>
      <c r="E2882" s="58" t="n">
        <v>64</v>
      </c>
      <c r="F2882" s="7" t="n">
        <v>5</v>
      </c>
      <c r="G2882" s="7" t="n">
        <v>5</v>
      </c>
      <c r="H2882" s="14" t="s">
        <v>3</v>
      </c>
      <c r="I2882" s="7" t="n">
        <v>8</v>
      </c>
      <c r="J2882" s="7" t="n">
        <v>1</v>
      </c>
      <c r="K2882" s="11" t="n">
        <f t="normal" ca="1">A2886</f>
        <v>0</v>
      </c>
    </row>
    <row r="2883" spans="1:11">
      <c r="A2883" t="s">
        <v>4</v>
      </c>
      <c r="B2883" s="4" t="s">
        <v>5</v>
      </c>
      <c r="C2883" s="4" t="s">
        <v>10</v>
      </c>
      <c r="D2883" s="4" t="s">
        <v>9</v>
      </c>
    </row>
    <row r="2884" spans="1:11">
      <c r="A2884" t="n">
        <v>24343</v>
      </c>
      <c r="B2884" s="46" t="n">
        <v>43</v>
      </c>
      <c r="C2884" s="7" t="n">
        <v>7032</v>
      </c>
      <c r="D2884" s="7" t="n">
        <v>32</v>
      </c>
    </row>
    <row r="2885" spans="1:11">
      <c r="A2885" t="s">
        <v>4</v>
      </c>
      <c r="B2885" s="4" t="s">
        <v>5</v>
      </c>
      <c r="C2885" s="4" t="s">
        <v>10</v>
      </c>
      <c r="D2885" s="4" t="s">
        <v>9</v>
      </c>
    </row>
    <row r="2886" spans="1:11">
      <c r="A2886" t="n">
        <v>24350</v>
      </c>
      <c r="B2886" s="46" t="n">
        <v>43</v>
      </c>
      <c r="C2886" s="7" t="n">
        <v>61497</v>
      </c>
      <c r="D2886" s="7" t="n">
        <v>32</v>
      </c>
    </row>
    <row r="2887" spans="1:11">
      <c r="A2887" t="s">
        <v>4</v>
      </c>
      <c r="B2887" s="4" t="s">
        <v>5</v>
      </c>
      <c r="C2887" s="4" t="s">
        <v>10</v>
      </c>
      <c r="D2887" s="4" t="s">
        <v>9</v>
      </c>
    </row>
    <row r="2888" spans="1:11">
      <c r="A2888" t="n">
        <v>24357</v>
      </c>
      <c r="B2888" s="46" t="n">
        <v>43</v>
      </c>
      <c r="C2888" s="7" t="n">
        <v>61498</v>
      </c>
      <c r="D2888" s="7" t="n">
        <v>32</v>
      </c>
    </row>
    <row r="2889" spans="1:11">
      <c r="A2889" t="s">
        <v>4</v>
      </c>
      <c r="B2889" s="4" t="s">
        <v>5</v>
      </c>
      <c r="C2889" s="4" t="s">
        <v>10</v>
      </c>
      <c r="D2889" s="4" t="s">
        <v>9</v>
      </c>
    </row>
    <row r="2890" spans="1:11">
      <c r="A2890" t="n">
        <v>24364</v>
      </c>
      <c r="B2890" s="46" t="n">
        <v>43</v>
      </c>
      <c r="C2890" s="7" t="n">
        <v>61499</v>
      </c>
      <c r="D2890" s="7" t="n">
        <v>32</v>
      </c>
    </row>
    <row r="2891" spans="1:11">
      <c r="A2891" t="s">
        <v>4</v>
      </c>
      <c r="B2891" s="4" t="s">
        <v>5</v>
      </c>
      <c r="C2891" s="4" t="s">
        <v>10</v>
      </c>
      <c r="D2891" s="4" t="s">
        <v>9</v>
      </c>
    </row>
    <row r="2892" spans="1:11">
      <c r="A2892" t="n">
        <v>24371</v>
      </c>
      <c r="B2892" s="46" t="n">
        <v>43</v>
      </c>
      <c r="C2892" s="7" t="n">
        <v>61500</v>
      </c>
      <c r="D2892" s="7" t="n">
        <v>32</v>
      </c>
    </row>
    <row r="2893" spans="1:11">
      <c r="A2893" t="s">
        <v>4</v>
      </c>
      <c r="B2893" s="4" t="s">
        <v>5</v>
      </c>
      <c r="C2893" s="4" t="s">
        <v>10</v>
      </c>
      <c r="D2893" s="4" t="s">
        <v>9</v>
      </c>
    </row>
    <row r="2894" spans="1:11">
      <c r="A2894" t="n">
        <v>24378</v>
      </c>
      <c r="B2894" s="46" t="n">
        <v>43</v>
      </c>
      <c r="C2894" s="7" t="n">
        <v>61501</v>
      </c>
      <c r="D2894" s="7" t="n">
        <v>32</v>
      </c>
    </row>
    <row r="2895" spans="1:11">
      <c r="A2895" t="s">
        <v>4</v>
      </c>
      <c r="B2895" s="4" t="s">
        <v>5</v>
      </c>
      <c r="C2895" s="4" t="s">
        <v>10</v>
      </c>
      <c r="D2895" s="4" t="s">
        <v>30</v>
      </c>
      <c r="E2895" s="4" t="s">
        <v>30</v>
      </c>
      <c r="F2895" s="4" t="s">
        <v>30</v>
      </c>
      <c r="G2895" s="4" t="s">
        <v>30</v>
      </c>
    </row>
    <row r="2896" spans="1:11">
      <c r="A2896" t="n">
        <v>24385</v>
      </c>
      <c r="B2896" s="43" t="n">
        <v>46</v>
      </c>
      <c r="C2896" s="7" t="n">
        <v>12</v>
      </c>
      <c r="D2896" s="7" t="n">
        <v>-95.9499969482422</v>
      </c>
      <c r="E2896" s="7" t="n">
        <v>-2.88000011444092</v>
      </c>
      <c r="F2896" s="7" t="n">
        <v>0.519999980926514</v>
      </c>
      <c r="G2896" s="7" t="n">
        <v>180</v>
      </c>
    </row>
    <row r="2897" spans="1:11">
      <c r="A2897" t="s">
        <v>4</v>
      </c>
      <c r="B2897" s="4" t="s">
        <v>5</v>
      </c>
      <c r="C2897" s="4" t="s">
        <v>16</v>
      </c>
      <c r="D2897" s="14" t="s">
        <v>26</v>
      </c>
      <c r="E2897" s="4" t="s">
        <v>5</v>
      </c>
      <c r="F2897" s="4" t="s">
        <v>16</v>
      </c>
      <c r="G2897" s="4" t="s">
        <v>10</v>
      </c>
      <c r="H2897" s="14" t="s">
        <v>27</v>
      </c>
      <c r="I2897" s="4" t="s">
        <v>16</v>
      </c>
      <c r="J2897" s="4" t="s">
        <v>16</v>
      </c>
      <c r="K2897" s="4" t="s">
        <v>25</v>
      </c>
    </row>
    <row r="2898" spans="1:11">
      <c r="A2898" t="n">
        <v>24404</v>
      </c>
      <c r="B2898" s="10" t="n">
        <v>5</v>
      </c>
      <c r="C2898" s="7" t="n">
        <v>28</v>
      </c>
      <c r="D2898" s="14" t="s">
        <v>3</v>
      </c>
      <c r="E2898" s="58" t="n">
        <v>64</v>
      </c>
      <c r="F2898" s="7" t="n">
        <v>5</v>
      </c>
      <c r="G2898" s="7" t="n">
        <v>5</v>
      </c>
      <c r="H2898" s="14" t="s">
        <v>3</v>
      </c>
      <c r="I2898" s="7" t="n">
        <v>8</v>
      </c>
      <c r="J2898" s="7" t="n">
        <v>1</v>
      </c>
      <c r="K2898" s="11" t="n">
        <f t="normal" ca="1">A2902</f>
        <v>0</v>
      </c>
    </row>
    <row r="2899" spans="1:11">
      <c r="A2899" t="s">
        <v>4</v>
      </c>
      <c r="B2899" s="4" t="s">
        <v>5</v>
      </c>
      <c r="C2899" s="4" t="s">
        <v>10</v>
      </c>
      <c r="D2899" s="4" t="s">
        <v>30</v>
      </c>
      <c r="E2899" s="4" t="s">
        <v>30</v>
      </c>
      <c r="F2899" s="4" t="s">
        <v>30</v>
      </c>
      <c r="G2899" s="4" t="s">
        <v>30</v>
      </c>
    </row>
    <row r="2900" spans="1:11">
      <c r="A2900" t="n">
        <v>24416</v>
      </c>
      <c r="B2900" s="43" t="n">
        <v>46</v>
      </c>
      <c r="C2900" s="7" t="n">
        <v>7032</v>
      </c>
      <c r="D2900" s="7" t="n">
        <v>-94.6600036621094</v>
      </c>
      <c r="E2900" s="7" t="n">
        <v>-2.88000011444092</v>
      </c>
      <c r="F2900" s="7" t="n">
        <v>1.78999996185303</v>
      </c>
      <c r="G2900" s="7" t="n">
        <v>180</v>
      </c>
    </row>
    <row r="2901" spans="1:11">
      <c r="A2901" t="s">
        <v>4</v>
      </c>
      <c r="B2901" s="4" t="s">
        <v>5</v>
      </c>
      <c r="C2901" s="4" t="s">
        <v>10</v>
      </c>
      <c r="D2901" s="4" t="s">
        <v>30</v>
      </c>
      <c r="E2901" s="4" t="s">
        <v>30</v>
      </c>
      <c r="F2901" s="4" t="s">
        <v>30</v>
      </c>
      <c r="G2901" s="4" t="s">
        <v>30</v>
      </c>
    </row>
    <row r="2902" spans="1:11">
      <c r="A2902" t="n">
        <v>24435</v>
      </c>
      <c r="B2902" s="43" t="n">
        <v>46</v>
      </c>
      <c r="C2902" s="7" t="n">
        <v>61499</v>
      </c>
      <c r="D2902" s="7" t="n">
        <v>-95.379997253418</v>
      </c>
      <c r="E2902" s="7" t="n">
        <v>-2.88000011444092</v>
      </c>
      <c r="F2902" s="7" t="n">
        <v>1.92999994754791</v>
      </c>
      <c r="G2902" s="7" t="n">
        <v>180</v>
      </c>
    </row>
    <row r="2903" spans="1:11">
      <c r="A2903" t="s">
        <v>4</v>
      </c>
      <c r="B2903" s="4" t="s">
        <v>5</v>
      </c>
      <c r="C2903" s="4" t="s">
        <v>10</v>
      </c>
      <c r="D2903" s="4" t="s">
        <v>30</v>
      </c>
      <c r="E2903" s="4" t="s">
        <v>30</v>
      </c>
      <c r="F2903" s="4" t="s">
        <v>30</v>
      </c>
      <c r="G2903" s="4" t="s">
        <v>30</v>
      </c>
    </row>
    <row r="2904" spans="1:11">
      <c r="A2904" t="n">
        <v>24454</v>
      </c>
      <c r="B2904" s="43" t="n">
        <v>46</v>
      </c>
      <c r="C2904" s="7" t="n">
        <v>61501</v>
      </c>
      <c r="D2904" s="7" t="n">
        <v>-96.870002746582</v>
      </c>
      <c r="E2904" s="7" t="n">
        <v>-3</v>
      </c>
      <c r="F2904" s="7" t="n">
        <v>0.980000019073486</v>
      </c>
      <c r="G2904" s="7" t="n">
        <v>180</v>
      </c>
    </row>
    <row r="2905" spans="1:11">
      <c r="A2905" t="s">
        <v>4</v>
      </c>
      <c r="B2905" s="4" t="s">
        <v>5</v>
      </c>
      <c r="C2905" s="4" t="s">
        <v>10</v>
      </c>
      <c r="D2905" s="4" t="s">
        <v>30</v>
      </c>
      <c r="E2905" s="4" t="s">
        <v>30</v>
      </c>
      <c r="F2905" s="4" t="s">
        <v>30</v>
      </c>
      <c r="G2905" s="4" t="s">
        <v>30</v>
      </c>
    </row>
    <row r="2906" spans="1:11">
      <c r="A2906" t="n">
        <v>24473</v>
      </c>
      <c r="B2906" s="43" t="n">
        <v>46</v>
      </c>
      <c r="C2906" s="7" t="n">
        <v>61497</v>
      </c>
      <c r="D2906" s="7" t="n">
        <v>-96.5999984741211</v>
      </c>
      <c r="E2906" s="7" t="n">
        <v>-3</v>
      </c>
      <c r="F2906" s="7" t="n">
        <v>2.0699999332428</v>
      </c>
      <c r="G2906" s="7" t="n">
        <v>180</v>
      </c>
    </row>
    <row r="2907" spans="1:11">
      <c r="A2907" t="s">
        <v>4</v>
      </c>
      <c r="B2907" s="4" t="s">
        <v>5</v>
      </c>
      <c r="C2907" s="4" t="s">
        <v>10</v>
      </c>
      <c r="D2907" s="4" t="s">
        <v>30</v>
      </c>
      <c r="E2907" s="4" t="s">
        <v>30</v>
      </c>
      <c r="F2907" s="4" t="s">
        <v>30</v>
      </c>
      <c r="G2907" s="4" t="s">
        <v>30</v>
      </c>
    </row>
    <row r="2908" spans="1:11">
      <c r="A2908" t="n">
        <v>24492</v>
      </c>
      <c r="B2908" s="43" t="n">
        <v>46</v>
      </c>
      <c r="C2908" s="7" t="n">
        <v>61500</v>
      </c>
      <c r="D2908" s="7" t="n">
        <v>-96.2600021362305</v>
      </c>
      <c r="E2908" s="7" t="n">
        <v>-2.88000011444092</v>
      </c>
      <c r="F2908" s="7" t="n">
        <v>2.11999988555908</v>
      </c>
      <c r="G2908" s="7" t="n">
        <v>180</v>
      </c>
    </row>
    <row r="2909" spans="1:11">
      <c r="A2909" t="s">
        <v>4</v>
      </c>
      <c r="B2909" s="4" t="s">
        <v>5</v>
      </c>
      <c r="C2909" s="4" t="s">
        <v>10</v>
      </c>
      <c r="D2909" s="4" t="s">
        <v>30</v>
      </c>
      <c r="E2909" s="4" t="s">
        <v>30</v>
      </c>
      <c r="F2909" s="4" t="s">
        <v>30</v>
      </c>
      <c r="G2909" s="4" t="s">
        <v>30</v>
      </c>
    </row>
    <row r="2910" spans="1:11">
      <c r="A2910" t="n">
        <v>24511</v>
      </c>
      <c r="B2910" s="43" t="n">
        <v>46</v>
      </c>
      <c r="C2910" s="7" t="n">
        <v>61498</v>
      </c>
      <c r="D2910" s="7" t="n">
        <v>-94.9199981689453</v>
      </c>
      <c r="E2910" s="7" t="n">
        <v>-2.88000011444092</v>
      </c>
      <c r="F2910" s="7" t="n">
        <v>2.09999990463257</v>
      </c>
      <c r="G2910" s="7" t="n">
        <v>180</v>
      </c>
    </row>
    <row r="2911" spans="1:11">
      <c r="A2911" t="s">
        <v>4</v>
      </c>
      <c r="B2911" s="4" t="s">
        <v>5</v>
      </c>
      <c r="C2911" s="4" t="s">
        <v>10</v>
      </c>
      <c r="D2911" s="4" t="s">
        <v>10</v>
      </c>
      <c r="E2911" s="4" t="s">
        <v>30</v>
      </c>
      <c r="F2911" s="4" t="s">
        <v>30</v>
      </c>
      <c r="G2911" s="4" t="s">
        <v>30</v>
      </c>
      <c r="H2911" s="4" t="s">
        <v>30</v>
      </c>
      <c r="I2911" s="4" t="s">
        <v>16</v>
      </c>
      <c r="J2911" s="4" t="s">
        <v>10</v>
      </c>
    </row>
    <row r="2912" spans="1:11">
      <c r="A2912" t="n">
        <v>24530</v>
      </c>
      <c r="B2912" s="64" t="n">
        <v>55</v>
      </c>
      <c r="C2912" s="7" t="n">
        <v>12</v>
      </c>
      <c r="D2912" s="7" t="n">
        <v>65533</v>
      </c>
      <c r="E2912" s="7" t="n">
        <v>-95.9499969482422</v>
      </c>
      <c r="F2912" s="7" t="n">
        <v>-3</v>
      </c>
      <c r="G2912" s="7" t="n">
        <v>-10.5200004577637</v>
      </c>
      <c r="H2912" s="7" t="n">
        <v>3.29999995231628</v>
      </c>
      <c r="I2912" s="7" t="n">
        <v>2</v>
      </c>
      <c r="J2912" s="7" t="n">
        <v>0</v>
      </c>
    </row>
    <row r="2913" spans="1:11">
      <c r="A2913" t="s">
        <v>4</v>
      </c>
      <c r="B2913" s="4" t="s">
        <v>5</v>
      </c>
      <c r="C2913" s="4" t="s">
        <v>16</v>
      </c>
      <c r="D2913" s="14" t="s">
        <v>26</v>
      </c>
      <c r="E2913" s="4" t="s">
        <v>5</v>
      </c>
      <c r="F2913" s="4" t="s">
        <v>16</v>
      </c>
      <c r="G2913" s="4" t="s">
        <v>10</v>
      </c>
      <c r="H2913" s="14" t="s">
        <v>27</v>
      </c>
      <c r="I2913" s="4" t="s">
        <v>16</v>
      </c>
      <c r="J2913" s="4" t="s">
        <v>16</v>
      </c>
      <c r="K2913" s="4" t="s">
        <v>25</v>
      </c>
    </row>
    <row r="2914" spans="1:11">
      <c r="A2914" t="n">
        <v>24554</v>
      </c>
      <c r="B2914" s="10" t="n">
        <v>5</v>
      </c>
      <c r="C2914" s="7" t="n">
        <v>28</v>
      </c>
      <c r="D2914" s="14" t="s">
        <v>3</v>
      </c>
      <c r="E2914" s="58" t="n">
        <v>64</v>
      </c>
      <c r="F2914" s="7" t="n">
        <v>5</v>
      </c>
      <c r="G2914" s="7" t="n">
        <v>5</v>
      </c>
      <c r="H2914" s="14" t="s">
        <v>3</v>
      </c>
      <c r="I2914" s="7" t="n">
        <v>8</v>
      </c>
      <c r="J2914" s="7" t="n">
        <v>1</v>
      </c>
      <c r="K2914" s="11" t="n">
        <f t="normal" ca="1">A2920</f>
        <v>0</v>
      </c>
    </row>
    <row r="2915" spans="1:11">
      <c r="A2915" t="s">
        <v>4</v>
      </c>
      <c r="B2915" s="4" t="s">
        <v>5</v>
      </c>
      <c r="C2915" s="4" t="s">
        <v>10</v>
      </c>
      <c r="D2915" s="4" t="s">
        <v>10</v>
      </c>
      <c r="E2915" s="4" t="s">
        <v>30</v>
      </c>
      <c r="F2915" s="4" t="s">
        <v>30</v>
      </c>
      <c r="G2915" s="4" t="s">
        <v>30</v>
      </c>
      <c r="H2915" s="4" t="s">
        <v>30</v>
      </c>
      <c r="I2915" s="4" t="s">
        <v>16</v>
      </c>
      <c r="J2915" s="4" t="s">
        <v>10</v>
      </c>
    </row>
    <row r="2916" spans="1:11">
      <c r="A2916" t="n">
        <v>24566</v>
      </c>
      <c r="B2916" s="64" t="n">
        <v>55</v>
      </c>
      <c r="C2916" s="7" t="n">
        <v>7032</v>
      </c>
      <c r="D2916" s="7" t="n">
        <v>65533</v>
      </c>
      <c r="E2916" s="7" t="n">
        <v>-94.6600036621094</v>
      </c>
      <c r="F2916" s="7" t="n">
        <v>-3</v>
      </c>
      <c r="G2916" s="7" t="n">
        <v>-9.78999996185303</v>
      </c>
      <c r="H2916" s="7" t="n">
        <v>3.29999995231628</v>
      </c>
      <c r="I2916" s="7" t="n">
        <v>2</v>
      </c>
      <c r="J2916" s="7" t="n">
        <v>0</v>
      </c>
    </row>
    <row r="2917" spans="1:11">
      <c r="A2917" t="s">
        <v>4</v>
      </c>
      <c r="B2917" s="4" t="s">
        <v>5</v>
      </c>
      <c r="C2917" s="4" t="s">
        <v>10</v>
      </c>
    </row>
    <row r="2918" spans="1:11">
      <c r="A2918" t="n">
        <v>24590</v>
      </c>
      <c r="B2918" s="31" t="n">
        <v>16</v>
      </c>
      <c r="C2918" s="7" t="n">
        <v>100</v>
      </c>
    </row>
    <row r="2919" spans="1:11">
      <c r="A2919" t="s">
        <v>4</v>
      </c>
      <c r="B2919" s="4" t="s">
        <v>5</v>
      </c>
      <c r="C2919" s="4" t="s">
        <v>10</v>
      </c>
      <c r="D2919" s="4" t="s">
        <v>10</v>
      </c>
      <c r="E2919" s="4" t="s">
        <v>30</v>
      </c>
      <c r="F2919" s="4" t="s">
        <v>30</v>
      </c>
      <c r="G2919" s="4" t="s">
        <v>30</v>
      </c>
      <c r="H2919" s="4" t="s">
        <v>30</v>
      </c>
      <c r="I2919" s="4" t="s">
        <v>16</v>
      </c>
      <c r="J2919" s="4" t="s">
        <v>10</v>
      </c>
    </row>
    <row r="2920" spans="1:11">
      <c r="A2920" t="n">
        <v>24593</v>
      </c>
      <c r="B2920" s="64" t="n">
        <v>55</v>
      </c>
      <c r="C2920" s="7" t="n">
        <v>61498</v>
      </c>
      <c r="D2920" s="7" t="n">
        <v>65533</v>
      </c>
      <c r="E2920" s="7" t="n">
        <v>-94.9199981689453</v>
      </c>
      <c r="F2920" s="7" t="n">
        <v>-3</v>
      </c>
      <c r="G2920" s="7" t="n">
        <v>-9.10000038146973</v>
      </c>
      <c r="H2920" s="7" t="n">
        <v>3.29999995231628</v>
      </c>
      <c r="I2920" s="7" t="n">
        <v>2</v>
      </c>
      <c r="J2920" s="7" t="n">
        <v>0</v>
      </c>
    </row>
    <row r="2921" spans="1:11">
      <c r="A2921" t="s">
        <v>4</v>
      </c>
      <c r="B2921" s="4" t="s">
        <v>5</v>
      </c>
      <c r="C2921" s="4" t="s">
        <v>10</v>
      </c>
      <c r="D2921" s="4" t="s">
        <v>10</v>
      </c>
      <c r="E2921" s="4" t="s">
        <v>30</v>
      </c>
      <c r="F2921" s="4" t="s">
        <v>30</v>
      </c>
      <c r="G2921" s="4" t="s">
        <v>30</v>
      </c>
      <c r="H2921" s="4" t="s">
        <v>30</v>
      </c>
      <c r="I2921" s="4" t="s">
        <v>16</v>
      </c>
      <c r="J2921" s="4" t="s">
        <v>10</v>
      </c>
    </row>
    <row r="2922" spans="1:11">
      <c r="A2922" t="n">
        <v>24617</v>
      </c>
      <c r="B2922" s="64" t="n">
        <v>55</v>
      </c>
      <c r="C2922" s="7" t="n">
        <v>61499</v>
      </c>
      <c r="D2922" s="7" t="n">
        <v>65533</v>
      </c>
      <c r="E2922" s="7" t="n">
        <v>-95.4599990844727</v>
      </c>
      <c r="F2922" s="7" t="n">
        <v>-3</v>
      </c>
      <c r="G2922" s="7" t="n">
        <v>-9.93000030517578</v>
      </c>
      <c r="H2922" s="7" t="n">
        <v>3.29999995231628</v>
      </c>
      <c r="I2922" s="7" t="n">
        <v>2</v>
      </c>
      <c r="J2922" s="7" t="n">
        <v>0</v>
      </c>
    </row>
    <row r="2923" spans="1:11">
      <c r="A2923" t="s">
        <v>4</v>
      </c>
      <c r="B2923" s="4" t="s">
        <v>5</v>
      </c>
      <c r="C2923" s="4" t="s">
        <v>10</v>
      </c>
    </row>
    <row r="2924" spans="1:11">
      <c r="A2924" t="n">
        <v>24641</v>
      </c>
      <c r="B2924" s="31" t="n">
        <v>16</v>
      </c>
      <c r="C2924" s="7" t="n">
        <v>100</v>
      </c>
    </row>
    <row r="2925" spans="1:11">
      <c r="A2925" t="s">
        <v>4</v>
      </c>
      <c r="B2925" s="4" t="s">
        <v>5</v>
      </c>
      <c r="C2925" s="4" t="s">
        <v>10</v>
      </c>
      <c r="D2925" s="4" t="s">
        <v>10</v>
      </c>
      <c r="E2925" s="4" t="s">
        <v>30</v>
      </c>
      <c r="F2925" s="4" t="s">
        <v>30</v>
      </c>
      <c r="G2925" s="4" t="s">
        <v>30</v>
      </c>
      <c r="H2925" s="4" t="s">
        <v>30</v>
      </c>
      <c r="I2925" s="4" t="s">
        <v>16</v>
      </c>
      <c r="J2925" s="4" t="s">
        <v>10</v>
      </c>
    </row>
    <row r="2926" spans="1:11">
      <c r="A2926" t="n">
        <v>24644</v>
      </c>
      <c r="B2926" s="64" t="n">
        <v>55</v>
      </c>
      <c r="C2926" s="7" t="n">
        <v>61501</v>
      </c>
      <c r="D2926" s="7" t="n">
        <v>65533</v>
      </c>
      <c r="E2926" s="7" t="n">
        <v>-96.870002746582</v>
      </c>
      <c r="F2926" s="7" t="n">
        <v>-3</v>
      </c>
      <c r="G2926" s="7" t="n">
        <v>-9.97999954223633</v>
      </c>
      <c r="H2926" s="7" t="n">
        <v>3.29999995231628</v>
      </c>
      <c r="I2926" s="7" t="n">
        <v>2</v>
      </c>
      <c r="J2926" s="7" t="n">
        <v>0</v>
      </c>
    </row>
    <row r="2927" spans="1:11">
      <c r="A2927" t="s">
        <v>4</v>
      </c>
      <c r="B2927" s="4" t="s">
        <v>5</v>
      </c>
      <c r="C2927" s="4" t="s">
        <v>10</v>
      </c>
    </row>
    <row r="2928" spans="1:11">
      <c r="A2928" t="n">
        <v>24668</v>
      </c>
      <c r="B2928" s="31" t="n">
        <v>16</v>
      </c>
      <c r="C2928" s="7" t="n">
        <v>100</v>
      </c>
    </row>
    <row r="2929" spans="1:11">
      <c r="A2929" t="s">
        <v>4</v>
      </c>
      <c r="B2929" s="4" t="s">
        <v>5</v>
      </c>
      <c r="C2929" s="4" t="s">
        <v>10</v>
      </c>
      <c r="D2929" s="4" t="s">
        <v>10</v>
      </c>
      <c r="E2929" s="4" t="s">
        <v>30</v>
      </c>
      <c r="F2929" s="4" t="s">
        <v>30</v>
      </c>
      <c r="G2929" s="4" t="s">
        <v>30</v>
      </c>
      <c r="H2929" s="4" t="s">
        <v>30</v>
      </c>
      <c r="I2929" s="4" t="s">
        <v>16</v>
      </c>
      <c r="J2929" s="4" t="s">
        <v>10</v>
      </c>
    </row>
    <row r="2930" spans="1:11">
      <c r="A2930" t="n">
        <v>24671</v>
      </c>
      <c r="B2930" s="64" t="n">
        <v>55</v>
      </c>
      <c r="C2930" s="7" t="n">
        <v>61497</v>
      </c>
      <c r="D2930" s="7" t="n">
        <v>65533</v>
      </c>
      <c r="E2930" s="7" t="n">
        <v>-96.5999984741211</v>
      </c>
      <c r="F2930" s="7" t="n">
        <v>-3</v>
      </c>
      <c r="G2930" s="7" t="n">
        <v>-9.06999969482422</v>
      </c>
      <c r="H2930" s="7" t="n">
        <v>3.29999995231628</v>
      </c>
      <c r="I2930" s="7" t="n">
        <v>2</v>
      </c>
      <c r="J2930" s="7" t="n">
        <v>0</v>
      </c>
    </row>
    <row r="2931" spans="1:11">
      <c r="A2931" t="s">
        <v>4</v>
      </c>
      <c r="B2931" s="4" t="s">
        <v>5</v>
      </c>
      <c r="C2931" s="4" t="s">
        <v>10</v>
      </c>
    </row>
    <row r="2932" spans="1:11">
      <c r="A2932" t="n">
        <v>24695</v>
      </c>
      <c r="B2932" s="31" t="n">
        <v>16</v>
      </c>
      <c r="C2932" s="7" t="n">
        <v>100</v>
      </c>
    </row>
    <row r="2933" spans="1:11">
      <c r="A2933" t="s">
        <v>4</v>
      </c>
      <c r="B2933" s="4" t="s">
        <v>5</v>
      </c>
      <c r="C2933" s="4" t="s">
        <v>10</v>
      </c>
      <c r="D2933" s="4" t="s">
        <v>10</v>
      </c>
      <c r="E2933" s="4" t="s">
        <v>30</v>
      </c>
      <c r="F2933" s="4" t="s">
        <v>30</v>
      </c>
      <c r="G2933" s="4" t="s">
        <v>30</v>
      </c>
      <c r="H2933" s="4" t="s">
        <v>30</v>
      </c>
      <c r="I2933" s="4" t="s">
        <v>16</v>
      </c>
      <c r="J2933" s="4" t="s">
        <v>10</v>
      </c>
    </row>
    <row r="2934" spans="1:11">
      <c r="A2934" t="n">
        <v>24698</v>
      </c>
      <c r="B2934" s="64" t="n">
        <v>55</v>
      </c>
      <c r="C2934" s="7" t="n">
        <v>61500</v>
      </c>
      <c r="D2934" s="7" t="n">
        <v>65533</v>
      </c>
      <c r="E2934" s="7" t="n">
        <v>-96.2600021362305</v>
      </c>
      <c r="F2934" s="7" t="n">
        <v>-3</v>
      </c>
      <c r="G2934" s="7" t="n">
        <v>-8.11999988555908</v>
      </c>
      <c r="H2934" s="7" t="n">
        <v>3.29999995231628</v>
      </c>
      <c r="I2934" s="7" t="n">
        <v>2</v>
      </c>
      <c r="J2934" s="7" t="n">
        <v>0</v>
      </c>
    </row>
    <row r="2935" spans="1:11">
      <c r="A2935" t="s">
        <v>4</v>
      </c>
      <c r="B2935" s="4" t="s">
        <v>5</v>
      </c>
      <c r="C2935" s="4" t="s">
        <v>10</v>
      </c>
      <c r="D2935" s="4" t="s">
        <v>9</v>
      </c>
    </row>
    <row r="2936" spans="1:11">
      <c r="A2936" t="n">
        <v>24722</v>
      </c>
      <c r="B2936" s="62" t="n">
        <v>44</v>
      </c>
      <c r="C2936" s="7" t="n">
        <v>100</v>
      </c>
      <c r="D2936" s="7" t="n">
        <v>128</v>
      </c>
    </row>
    <row r="2937" spans="1:11">
      <c r="A2937" t="s">
        <v>4</v>
      </c>
      <c r="B2937" s="4" t="s">
        <v>5</v>
      </c>
      <c r="C2937" s="4" t="s">
        <v>10</v>
      </c>
      <c r="D2937" s="4" t="s">
        <v>9</v>
      </c>
    </row>
    <row r="2938" spans="1:11">
      <c r="A2938" t="n">
        <v>24729</v>
      </c>
      <c r="B2938" s="62" t="n">
        <v>44</v>
      </c>
      <c r="C2938" s="7" t="n">
        <v>100</v>
      </c>
      <c r="D2938" s="7" t="n">
        <v>32</v>
      </c>
    </row>
    <row r="2939" spans="1:11">
      <c r="A2939" t="s">
        <v>4</v>
      </c>
      <c r="B2939" s="4" t="s">
        <v>5</v>
      </c>
      <c r="C2939" s="4" t="s">
        <v>10</v>
      </c>
      <c r="D2939" s="4" t="s">
        <v>9</v>
      </c>
    </row>
    <row r="2940" spans="1:11">
      <c r="A2940" t="n">
        <v>24736</v>
      </c>
      <c r="B2940" s="62" t="n">
        <v>44</v>
      </c>
      <c r="C2940" s="7" t="n">
        <v>88</v>
      </c>
      <c r="D2940" s="7" t="n">
        <v>128</v>
      </c>
    </row>
    <row r="2941" spans="1:11">
      <c r="A2941" t="s">
        <v>4</v>
      </c>
      <c r="B2941" s="4" t="s">
        <v>5</v>
      </c>
      <c r="C2941" s="4" t="s">
        <v>10</v>
      </c>
      <c r="D2941" s="4" t="s">
        <v>9</v>
      </c>
    </row>
    <row r="2942" spans="1:11">
      <c r="A2942" t="n">
        <v>24743</v>
      </c>
      <c r="B2942" s="62" t="n">
        <v>44</v>
      </c>
      <c r="C2942" s="7" t="n">
        <v>88</v>
      </c>
      <c r="D2942" s="7" t="n">
        <v>32</v>
      </c>
    </row>
    <row r="2943" spans="1:11">
      <c r="A2943" t="s">
        <v>4</v>
      </c>
      <c r="B2943" s="4" t="s">
        <v>5</v>
      </c>
      <c r="C2943" s="4" t="s">
        <v>10</v>
      </c>
      <c r="D2943" s="4" t="s">
        <v>30</v>
      </c>
      <c r="E2943" s="4" t="s">
        <v>30</v>
      </c>
      <c r="F2943" s="4" t="s">
        <v>30</v>
      </c>
      <c r="G2943" s="4" t="s">
        <v>30</v>
      </c>
    </row>
    <row r="2944" spans="1:11">
      <c r="A2944" t="n">
        <v>24750</v>
      </c>
      <c r="B2944" s="43" t="n">
        <v>46</v>
      </c>
      <c r="C2944" s="7" t="n">
        <v>100</v>
      </c>
      <c r="D2944" s="7" t="n">
        <v>-95.6600036621094</v>
      </c>
      <c r="E2944" s="7" t="n">
        <v>-3</v>
      </c>
      <c r="F2944" s="7" t="n">
        <v>-20.5300006866455</v>
      </c>
      <c r="G2944" s="7" t="n">
        <v>0</v>
      </c>
    </row>
    <row r="2945" spans="1:10">
      <c r="A2945" t="s">
        <v>4</v>
      </c>
      <c r="B2945" s="4" t="s">
        <v>5</v>
      </c>
      <c r="C2945" s="4" t="s">
        <v>10</v>
      </c>
      <c r="D2945" s="4" t="s">
        <v>30</v>
      </c>
      <c r="E2945" s="4" t="s">
        <v>30</v>
      </c>
      <c r="F2945" s="4" t="s">
        <v>30</v>
      </c>
      <c r="G2945" s="4" t="s">
        <v>30</v>
      </c>
    </row>
    <row r="2946" spans="1:10">
      <c r="A2946" t="n">
        <v>24769</v>
      </c>
      <c r="B2946" s="43" t="n">
        <v>46</v>
      </c>
      <c r="C2946" s="7" t="n">
        <v>88</v>
      </c>
      <c r="D2946" s="7" t="n">
        <v>-95.1800003051758</v>
      </c>
      <c r="E2946" s="7" t="n">
        <v>-3</v>
      </c>
      <c r="F2946" s="7" t="n">
        <v>-20.8199996948242</v>
      </c>
      <c r="G2946" s="7" t="n">
        <v>0</v>
      </c>
    </row>
    <row r="2947" spans="1:10">
      <c r="A2947" t="s">
        <v>4</v>
      </c>
      <c r="B2947" s="4" t="s">
        <v>5</v>
      </c>
      <c r="C2947" s="4" t="s">
        <v>10</v>
      </c>
      <c r="D2947" s="4" t="s">
        <v>9</v>
      </c>
    </row>
    <row r="2948" spans="1:10">
      <c r="A2948" t="n">
        <v>24788</v>
      </c>
      <c r="B2948" s="62" t="n">
        <v>44</v>
      </c>
      <c r="C2948" s="7" t="n">
        <v>61509</v>
      </c>
      <c r="D2948" s="7" t="n">
        <v>128</v>
      </c>
    </row>
    <row r="2949" spans="1:10">
      <c r="A2949" t="s">
        <v>4</v>
      </c>
      <c r="B2949" s="4" t="s">
        <v>5</v>
      </c>
      <c r="C2949" s="4" t="s">
        <v>10</v>
      </c>
      <c r="D2949" s="4" t="s">
        <v>9</v>
      </c>
    </row>
    <row r="2950" spans="1:10">
      <c r="A2950" t="n">
        <v>24795</v>
      </c>
      <c r="B2950" s="62" t="n">
        <v>44</v>
      </c>
      <c r="C2950" s="7" t="n">
        <v>61509</v>
      </c>
      <c r="D2950" s="7" t="n">
        <v>32</v>
      </c>
    </row>
    <row r="2951" spans="1:10">
      <c r="A2951" t="s">
        <v>4</v>
      </c>
      <c r="B2951" s="4" t="s">
        <v>5</v>
      </c>
      <c r="C2951" s="4" t="s">
        <v>10</v>
      </c>
      <c r="D2951" s="4" t="s">
        <v>9</v>
      </c>
    </row>
    <row r="2952" spans="1:10">
      <c r="A2952" t="n">
        <v>24802</v>
      </c>
      <c r="B2952" s="62" t="n">
        <v>44</v>
      </c>
      <c r="C2952" s="7" t="n">
        <v>61510</v>
      </c>
      <c r="D2952" s="7" t="n">
        <v>128</v>
      </c>
    </row>
    <row r="2953" spans="1:10">
      <c r="A2953" t="s">
        <v>4</v>
      </c>
      <c r="B2953" s="4" t="s">
        <v>5</v>
      </c>
      <c r="C2953" s="4" t="s">
        <v>10</v>
      </c>
      <c r="D2953" s="4" t="s">
        <v>9</v>
      </c>
    </row>
    <row r="2954" spans="1:10">
      <c r="A2954" t="n">
        <v>24809</v>
      </c>
      <c r="B2954" s="62" t="n">
        <v>44</v>
      </c>
      <c r="C2954" s="7" t="n">
        <v>61510</v>
      </c>
      <c r="D2954" s="7" t="n">
        <v>32</v>
      </c>
    </row>
    <row r="2955" spans="1:10">
      <c r="A2955" t="s">
        <v>4</v>
      </c>
      <c r="B2955" s="4" t="s">
        <v>5</v>
      </c>
      <c r="C2955" s="4" t="s">
        <v>10</v>
      </c>
      <c r="D2955" s="4" t="s">
        <v>30</v>
      </c>
      <c r="E2955" s="4" t="s">
        <v>30</v>
      </c>
      <c r="F2955" s="4" t="s">
        <v>30</v>
      </c>
      <c r="G2955" s="4" t="s">
        <v>30</v>
      </c>
    </row>
    <row r="2956" spans="1:10">
      <c r="A2956" t="n">
        <v>24816</v>
      </c>
      <c r="B2956" s="43" t="n">
        <v>46</v>
      </c>
      <c r="C2956" s="7" t="n">
        <v>61509</v>
      </c>
      <c r="D2956" s="7" t="n">
        <v>-96.5100021362305</v>
      </c>
      <c r="E2956" s="7" t="n">
        <v>-3</v>
      </c>
      <c r="F2956" s="7" t="n">
        <v>-21.3299999237061</v>
      </c>
      <c r="G2956" s="7" t="n">
        <v>0</v>
      </c>
    </row>
    <row r="2957" spans="1:10">
      <c r="A2957" t="s">
        <v>4</v>
      </c>
      <c r="B2957" s="4" t="s">
        <v>5</v>
      </c>
      <c r="C2957" s="4" t="s">
        <v>10</v>
      </c>
      <c r="D2957" s="4" t="s">
        <v>30</v>
      </c>
      <c r="E2957" s="4" t="s">
        <v>30</v>
      </c>
      <c r="F2957" s="4" t="s">
        <v>30</v>
      </c>
      <c r="G2957" s="4" t="s">
        <v>30</v>
      </c>
    </row>
    <row r="2958" spans="1:10">
      <c r="A2958" t="n">
        <v>24835</v>
      </c>
      <c r="B2958" s="43" t="n">
        <v>46</v>
      </c>
      <c r="C2958" s="7" t="n">
        <v>61510</v>
      </c>
      <c r="D2958" s="7" t="n">
        <v>-94.75</v>
      </c>
      <c r="E2958" s="7" t="n">
        <v>-3</v>
      </c>
      <c r="F2958" s="7" t="n">
        <v>-21.4599990844727</v>
      </c>
      <c r="G2958" s="7" t="n">
        <v>0</v>
      </c>
    </row>
    <row r="2959" spans="1:10">
      <c r="A2959" t="s">
        <v>4</v>
      </c>
      <c r="B2959" s="4" t="s">
        <v>5</v>
      </c>
      <c r="C2959" s="4" t="s">
        <v>16</v>
      </c>
      <c r="D2959" s="4" t="s">
        <v>10</v>
      </c>
      <c r="E2959" s="4" t="s">
        <v>6</v>
      </c>
      <c r="F2959" s="4" t="s">
        <v>6</v>
      </c>
      <c r="G2959" s="4" t="s">
        <v>6</v>
      </c>
      <c r="H2959" s="4" t="s">
        <v>6</v>
      </c>
    </row>
    <row r="2960" spans="1:10">
      <c r="A2960" t="n">
        <v>24854</v>
      </c>
      <c r="B2960" s="54" t="n">
        <v>51</v>
      </c>
      <c r="C2960" s="7" t="n">
        <v>3</v>
      </c>
      <c r="D2960" s="7" t="n">
        <v>12</v>
      </c>
      <c r="E2960" s="7" t="s">
        <v>223</v>
      </c>
      <c r="F2960" s="7" t="s">
        <v>275</v>
      </c>
      <c r="G2960" s="7" t="s">
        <v>225</v>
      </c>
      <c r="H2960" s="7" t="s">
        <v>226</v>
      </c>
    </row>
    <row r="2961" spans="1:8">
      <c r="A2961" t="s">
        <v>4</v>
      </c>
      <c r="B2961" s="4" t="s">
        <v>5</v>
      </c>
      <c r="C2961" s="4" t="s">
        <v>16</v>
      </c>
      <c r="D2961" s="4" t="s">
        <v>10</v>
      </c>
      <c r="E2961" s="4" t="s">
        <v>6</v>
      </c>
      <c r="F2961" s="4" t="s">
        <v>6</v>
      </c>
      <c r="G2961" s="4" t="s">
        <v>6</v>
      </c>
      <c r="H2961" s="4" t="s">
        <v>6</v>
      </c>
    </row>
    <row r="2962" spans="1:8">
      <c r="A2962" t="n">
        <v>24875</v>
      </c>
      <c r="B2962" s="54" t="n">
        <v>51</v>
      </c>
      <c r="C2962" s="7" t="n">
        <v>3</v>
      </c>
      <c r="D2962" s="7" t="n">
        <v>61497</v>
      </c>
      <c r="E2962" s="7" t="s">
        <v>223</v>
      </c>
      <c r="F2962" s="7" t="s">
        <v>275</v>
      </c>
      <c r="G2962" s="7" t="s">
        <v>225</v>
      </c>
      <c r="H2962" s="7" t="s">
        <v>226</v>
      </c>
    </row>
    <row r="2963" spans="1:8">
      <c r="A2963" t="s">
        <v>4</v>
      </c>
      <c r="B2963" s="4" t="s">
        <v>5</v>
      </c>
      <c r="C2963" s="4" t="s">
        <v>16</v>
      </c>
      <c r="D2963" s="4" t="s">
        <v>10</v>
      </c>
      <c r="E2963" s="4" t="s">
        <v>6</v>
      </c>
      <c r="F2963" s="4" t="s">
        <v>6</v>
      </c>
      <c r="G2963" s="4" t="s">
        <v>6</v>
      </c>
      <c r="H2963" s="4" t="s">
        <v>6</v>
      </c>
    </row>
    <row r="2964" spans="1:8">
      <c r="A2964" t="n">
        <v>24896</v>
      </c>
      <c r="B2964" s="54" t="n">
        <v>51</v>
      </c>
      <c r="C2964" s="7" t="n">
        <v>3</v>
      </c>
      <c r="D2964" s="7" t="n">
        <v>61498</v>
      </c>
      <c r="E2964" s="7" t="s">
        <v>223</v>
      </c>
      <c r="F2964" s="7" t="s">
        <v>275</v>
      </c>
      <c r="G2964" s="7" t="s">
        <v>225</v>
      </c>
      <c r="H2964" s="7" t="s">
        <v>226</v>
      </c>
    </row>
    <row r="2965" spans="1:8">
      <c r="A2965" t="s">
        <v>4</v>
      </c>
      <c r="B2965" s="4" t="s">
        <v>5</v>
      </c>
      <c r="C2965" s="4" t="s">
        <v>16</v>
      </c>
      <c r="D2965" s="4" t="s">
        <v>10</v>
      </c>
      <c r="E2965" s="4" t="s">
        <v>6</v>
      </c>
      <c r="F2965" s="4" t="s">
        <v>6</v>
      </c>
      <c r="G2965" s="4" t="s">
        <v>6</v>
      </c>
      <c r="H2965" s="4" t="s">
        <v>6</v>
      </c>
    </row>
    <row r="2966" spans="1:8">
      <c r="A2966" t="n">
        <v>24917</v>
      </c>
      <c r="B2966" s="54" t="n">
        <v>51</v>
      </c>
      <c r="C2966" s="7" t="n">
        <v>3</v>
      </c>
      <c r="D2966" s="7" t="n">
        <v>61499</v>
      </c>
      <c r="E2966" s="7" t="s">
        <v>223</v>
      </c>
      <c r="F2966" s="7" t="s">
        <v>275</v>
      </c>
      <c r="G2966" s="7" t="s">
        <v>225</v>
      </c>
      <c r="H2966" s="7" t="s">
        <v>226</v>
      </c>
    </row>
    <row r="2967" spans="1:8">
      <c r="A2967" t="s">
        <v>4</v>
      </c>
      <c r="B2967" s="4" t="s">
        <v>5</v>
      </c>
      <c r="C2967" s="4" t="s">
        <v>16</v>
      </c>
      <c r="D2967" s="4" t="s">
        <v>10</v>
      </c>
      <c r="E2967" s="4" t="s">
        <v>6</v>
      </c>
      <c r="F2967" s="4" t="s">
        <v>6</v>
      </c>
      <c r="G2967" s="4" t="s">
        <v>6</v>
      </c>
      <c r="H2967" s="4" t="s">
        <v>6</v>
      </c>
    </row>
    <row r="2968" spans="1:8">
      <c r="A2968" t="n">
        <v>24938</v>
      </c>
      <c r="B2968" s="54" t="n">
        <v>51</v>
      </c>
      <c r="C2968" s="7" t="n">
        <v>3</v>
      </c>
      <c r="D2968" s="7" t="n">
        <v>61500</v>
      </c>
      <c r="E2968" s="7" t="s">
        <v>223</v>
      </c>
      <c r="F2968" s="7" t="s">
        <v>275</v>
      </c>
      <c r="G2968" s="7" t="s">
        <v>225</v>
      </c>
      <c r="H2968" s="7" t="s">
        <v>226</v>
      </c>
    </row>
    <row r="2969" spans="1:8">
      <c r="A2969" t="s">
        <v>4</v>
      </c>
      <c r="B2969" s="4" t="s">
        <v>5</v>
      </c>
      <c r="C2969" s="4" t="s">
        <v>16</v>
      </c>
      <c r="D2969" s="4" t="s">
        <v>10</v>
      </c>
      <c r="E2969" s="4" t="s">
        <v>6</v>
      </c>
      <c r="F2969" s="4" t="s">
        <v>6</v>
      </c>
      <c r="G2969" s="4" t="s">
        <v>6</v>
      </c>
      <c r="H2969" s="4" t="s">
        <v>6</v>
      </c>
    </row>
    <row r="2970" spans="1:8">
      <c r="A2970" t="n">
        <v>24959</v>
      </c>
      <c r="B2970" s="54" t="n">
        <v>51</v>
      </c>
      <c r="C2970" s="7" t="n">
        <v>3</v>
      </c>
      <c r="D2970" s="7" t="n">
        <v>61501</v>
      </c>
      <c r="E2970" s="7" t="s">
        <v>223</v>
      </c>
      <c r="F2970" s="7" t="s">
        <v>275</v>
      </c>
      <c r="G2970" s="7" t="s">
        <v>225</v>
      </c>
      <c r="H2970" s="7" t="s">
        <v>226</v>
      </c>
    </row>
    <row r="2971" spans="1:8">
      <c r="A2971" t="s">
        <v>4</v>
      </c>
      <c r="B2971" s="4" t="s">
        <v>5</v>
      </c>
      <c r="C2971" s="4" t="s">
        <v>16</v>
      </c>
      <c r="D2971" s="4" t="s">
        <v>10</v>
      </c>
      <c r="E2971" s="4" t="s">
        <v>30</v>
      </c>
      <c r="F2971" s="4" t="s">
        <v>30</v>
      </c>
      <c r="G2971" s="4" t="s">
        <v>30</v>
      </c>
    </row>
    <row r="2972" spans="1:8">
      <c r="A2972" t="n">
        <v>24980</v>
      </c>
      <c r="B2972" s="38" t="n">
        <v>45</v>
      </c>
      <c r="C2972" s="7" t="n">
        <v>15</v>
      </c>
      <c r="D2972" s="7" t="n">
        <v>12</v>
      </c>
      <c r="E2972" s="7" t="n">
        <v>0</v>
      </c>
      <c r="F2972" s="7" t="n">
        <v>1.10000002384186</v>
      </c>
      <c r="G2972" s="7" t="n">
        <v>0</v>
      </c>
    </row>
    <row r="2973" spans="1:8">
      <c r="A2973" t="s">
        <v>4</v>
      </c>
      <c r="B2973" s="4" t="s">
        <v>5</v>
      </c>
      <c r="C2973" s="4" t="s">
        <v>16</v>
      </c>
      <c r="D2973" s="4" t="s">
        <v>16</v>
      </c>
      <c r="E2973" s="4" t="s">
        <v>30</v>
      </c>
      <c r="F2973" s="4" t="s">
        <v>30</v>
      </c>
      <c r="G2973" s="4" t="s">
        <v>30</v>
      </c>
      <c r="H2973" s="4" t="s">
        <v>10</v>
      </c>
      <c r="I2973" s="4" t="s">
        <v>16</v>
      </c>
    </row>
    <row r="2974" spans="1:8">
      <c r="A2974" t="n">
        <v>24996</v>
      </c>
      <c r="B2974" s="38" t="n">
        <v>45</v>
      </c>
      <c r="C2974" s="7" t="n">
        <v>4</v>
      </c>
      <c r="D2974" s="7" t="n">
        <v>3</v>
      </c>
      <c r="E2974" s="7" t="n">
        <v>11.4899997711182</v>
      </c>
      <c r="F2974" s="7" t="n">
        <v>163.089996337891</v>
      </c>
      <c r="G2974" s="7" t="n">
        <v>0</v>
      </c>
      <c r="H2974" s="7" t="n">
        <v>0</v>
      </c>
      <c r="I2974" s="7" t="n">
        <v>0</v>
      </c>
    </row>
    <row r="2975" spans="1:8">
      <c r="A2975" t="s">
        <v>4</v>
      </c>
      <c r="B2975" s="4" t="s">
        <v>5</v>
      </c>
      <c r="C2975" s="4" t="s">
        <v>16</v>
      </c>
      <c r="D2975" s="4" t="s">
        <v>16</v>
      </c>
      <c r="E2975" s="4" t="s">
        <v>30</v>
      </c>
      <c r="F2975" s="4" t="s">
        <v>10</v>
      </c>
    </row>
    <row r="2976" spans="1:8">
      <c r="A2976" t="n">
        <v>25014</v>
      </c>
      <c r="B2976" s="38" t="n">
        <v>45</v>
      </c>
      <c r="C2976" s="7" t="n">
        <v>5</v>
      </c>
      <c r="D2976" s="7" t="n">
        <v>3</v>
      </c>
      <c r="E2976" s="7" t="n">
        <v>4</v>
      </c>
      <c r="F2976" s="7" t="n">
        <v>0</v>
      </c>
    </row>
    <row r="2977" spans="1:9">
      <c r="A2977" t="s">
        <v>4</v>
      </c>
      <c r="B2977" s="4" t="s">
        <v>5</v>
      </c>
      <c r="C2977" s="4" t="s">
        <v>16</v>
      </c>
      <c r="D2977" s="4" t="s">
        <v>16</v>
      </c>
      <c r="E2977" s="4" t="s">
        <v>30</v>
      </c>
      <c r="F2977" s="4" t="s">
        <v>30</v>
      </c>
      <c r="G2977" s="4" t="s">
        <v>30</v>
      </c>
      <c r="H2977" s="4" t="s">
        <v>10</v>
      </c>
      <c r="I2977" s="4" t="s">
        <v>16</v>
      </c>
    </row>
    <row r="2978" spans="1:9">
      <c r="A2978" t="n">
        <v>25023</v>
      </c>
      <c r="B2978" s="38" t="n">
        <v>45</v>
      </c>
      <c r="C2978" s="7" t="n">
        <v>4</v>
      </c>
      <c r="D2978" s="7" t="n">
        <v>3</v>
      </c>
      <c r="E2978" s="7" t="n">
        <v>356.880004882813</v>
      </c>
      <c r="F2978" s="7" t="n">
        <v>192.300003051758</v>
      </c>
      <c r="G2978" s="7" t="n">
        <v>0</v>
      </c>
      <c r="H2978" s="7" t="n">
        <v>3200</v>
      </c>
      <c r="I2978" s="7" t="n">
        <v>1</v>
      </c>
    </row>
    <row r="2979" spans="1:9">
      <c r="A2979" t="s">
        <v>4</v>
      </c>
      <c r="B2979" s="4" t="s">
        <v>5</v>
      </c>
      <c r="C2979" s="4" t="s">
        <v>16</v>
      </c>
      <c r="D2979" s="4" t="s">
        <v>16</v>
      </c>
      <c r="E2979" s="4" t="s">
        <v>30</v>
      </c>
      <c r="F2979" s="4" t="s">
        <v>10</v>
      </c>
    </row>
    <row r="2980" spans="1:9">
      <c r="A2980" t="n">
        <v>25041</v>
      </c>
      <c r="B2980" s="38" t="n">
        <v>45</v>
      </c>
      <c r="C2980" s="7" t="n">
        <v>5</v>
      </c>
      <c r="D2980" s="7" t="n">
        <v>3</v>
      </c>
      <c r="E2980" s="7" t="n">
        <v>2.34999990463257</v>
      </c>
      <c r="F2980" s="7" t="n">
        <v>3200</v>
      </c>
    </row>
    <row r="2981" spans="1:9">
      <c r="A2981" t="s">
        <v>4</v>
      </c>
      <c r="B2981" s="4" t="s">
        <v>5</v>
      </c>
      <c r="C2981" s="4" t="s">
        <v>16</v>
      </c>
      <c r="D2981" s="4" t="s">
        <v>10</v>
      </c>
      <c r="E2981" s="4" t="s">
        <v>30</v>
      </c>
    </row>
    <row r="2982" spans="1:9">
      <c r="A2982" t="n">
        <v>25050</v>
      </c>
      <c r="B2982" s="37" t="n">
        <v>58</v>
      </c>
      <c r="C2982" s="7" t="n">
        <v>100</v>
      </c>
      <c r="D2982" s="7" t="n">
        <v>1000</v>
      </c>
      <c r="E2982" s="7" t="n">
        <v>1</v>
      </c>
    </row>
    <row r="2983" spans="1:9">
      <c r="A2983" t="s">
        <v>4</v>
      </c>
      <c r="B2983" s="4" t="s">
        <v>5</v>
      </c>
      <c r="C2983" s="4" t="s">
        <v>16</v>
      </c>
      <c r="D2983" s="4" t="s">
        <v>10</v>
      </c>
    </row>
    <row r="2984" spans="1:9">
      <c r="A2984" t="n">
        <v>25058</v>
      </c>
      <c r="B2984" s="37" t="n">
        <v>58</v>
      </c>
      <c r="C2984" s="7" t="n">
        <v>255</v>
      </c>
      <c r="D2984" s="7" t="n">
        <v>0</v>
      </c>
    </row>
    <row r="2985" spans="1:9">
      <c r="A2985" t="s">
        <v>4</v>
      </c>
      <c r="B2985" s="4" t="s">
        <v>5</v>
      </c>
      <c r="C2985" s="4" t="s">
        <v>10</v>
      </c>
      <c r="D2985" s="4" t="s">
        <v>16</v>
      </c>
    </row>
    <row r="2986" spans="1:9">
      <c r="A2986" t="n">
        <v>25062</v>
      </c>
      <c r="B2986" s="50" t="n">
        <v>56</v>
      </c>
      <c r="C2986" s="7" t="n">
        <v>12</v>
      </c>
      <c r="D2986" s="7" t="n">
        <v>0</v>
      </c>
    </row>
    <row r="2987" spans="1:9">
      <c r="A2987" t="s">
        <v>4</v>
      </c>
      <c r="B2987" s="4" t="s">
        <v>5</v>
      </c>
      <c r="C2987" s="4" t="s">
        <v>10</v>
      </c>
    </row>
    <row r="2988" spans="1:9">
      <c r="A2988" t="n">
        <v>25066</v>
      </c>
      <c r="B2988" s="31" t="n">
        <v>16</v>
      </c>
      <c r="C2988" s="7" t="n">
        <v>500</v>
      </c>
    </row>
    <row r="2989" spans="1:9">
      <c r="A2989" t="s">
        <v>4</v>
      </c>
      <c r="B2989" s="4" t="s">
        <v>5</v>
      </c>
      <c r="C2989" s="4" t="s">
        <v>16</v>
      </c>
      <c r="D2989" s="4" t="s">
        <v>10</v>
      </c>
      <c r="E2989" s="4" t="s">
        <v>6</v>
      </c>
    </row>
    <row r="2990" spans="1:9">
      <c r="A2990" t="n">
        <v>25069</v>
      </c>
      <c r="B2990" s="54" t="n">
        <v>51</v>
      </c>
      <c r="C2990" s="7" t="n">
        <v>4</v>
      </c>
      <c r="D2990" s="7" t="n">
        <v>12</v>
      </c>
      <c r="E2990" s="7" t="s">
        <v>276</v>
      </c>
    </row>
    <row r="2991" spans="1:9">
      <c r="A2991" t="s">
        <v>4</v>
      </c>
      <c r="B2991" s="4" t="s">
        <v>5</v>
      </c>
      <c r="C2991" s="4" t="s">
        <v>10</v>
      </c>
    </row>
    <row r="2992" spans="1:9">
      <c r="A2992" t="n">
        <v>25083</v>
      </c>
      <c r="B2992" s="31" t="n">
        <v>16</v>
      </c>
      <c r="C2992" s="7" t="n">
        <v>0</v>
      </c>
    </row>
    <row r="2993" spans="1:9">
      <c r="A2993" t="s">
        <v>4</v>
      </c>
      <c r="B2993" s="4" t="s">
        <v>5</v>
      </c>
      <c r="C2993" s="4" t="s">
        <v>10</v>
      </c>
      <c r="D2993" s="4" t="s">
        <v>16</v>
      </c>
      <c r="E2993" s="4" t="s">
        <v>9</v>
      </c>
      <c r="F2993" s="4" t="s">
        <v>69</v>
      </c>
      <c r="G2993" s="4" t="s">
        <v>16</v>
      </c>
      <c r="H2993" s="4" t="s">
        <v>16</v>
      </c>
    </row>
    <row r="2994" spans="1:9">
      <c r="A2994" t="n">
        <v>25086</v>
      </c>
      <c r="B2994" s="55" t="n">
        <v>26</v>
      </c>
      <c r="C2994" s="7" t="n">
        <v>12</v>
      </c>
      <c r="D2994" s="7" t="n">
        <v>17</v>
      </c>
      <c r="E2994" s="7" t="n">
        <v>63518</v>
      </c>
      <c r="F2994" s="7" t="s">
        <v>277</v>
      </c>
      <c r="G2994" s="7" t="n">
        <v>2</v>
      </c>
      <c r="H2994" s="7" t="n">
        <v>0</v>
      </c>
    </row>
    <row r="2995" spans="1:9">
      <c r="A2995" t="s">
        <v>4</v>
      </c>
      <c r="B2995" s="4" t="s">
        <v>5</v>
      </c>
    </row>
    <row r="2996" spans="1:9">
      <c r="A2996" t="n">
        <v>25115</v>
      </c>
      <c r="B2996" s="29" t="n">
        <v>28</v>
      </c>
    </row>
    <row r="2997" spans="1:9">
      <c r="A2997" t="s">
        <v>4</v>
      </c>
      <c r="B2997" s="4" t="s">
        <v>5</v>
      </c>
      <c r="C2997" s="4" t="s">
        <v>10</v>
      </c>
      <c r="D2997" s="4" t="s">
        <v>16</v>
      </c>
    </row>
    <row r="2998" spans="1:9">
      <c r="A2998" t="n">
        <v>25116</v>
      </c>
      <c r="B2998" s="50" t="n">
        <v>56</v>
      </c>
      <c r="C2998" s="7" t="n">
        <v>61497</v>
      </c>
      <c r="D2998" s="7" t="n">
        <v>0</v>
      </c>
    </row>
    <row r="2999" spans="1:9">
      <c r="A2999" t="s">
        <v>4</v>
      </c>
      <c r="B2999" s="4" t="s">
        <v>5</v>
      </c>
      <c r="C2999" s="4" t="s">
        <v>10</v>
      </c>
      <c r="D2999" s="4" t="s">
        <v>16</v>
      </c>
    </row>
    <row r="3000" spans="1:9">
      <c r="A3000" t="n">
        <v>25120</v>
      </c>
      <c r="B3000" s="50" t="n">
        <v>56</v>
      </c>
      <c r="C3000" s="7" t="n">
        <v>61498</v>
      </c>
      <c r="D3000" s="7" t="n">
        <v>0</v>
      </c>
    </row>
    <row r="3001" spans="1:9">
      <c r="A3001" t="s">
        <v>4</v>
      </c>
      <c r="B3001" s="4" t="s">
        <v>5</v>
      </c>
      <c r="C3001" s="4" t="s">
        <v>10</v>
      </c>
      <c r="D3001" s="4" t="s">
        <v>16</v>
      </c>
    </row>
    <row r="3002" spans="1:9">
      <c r="A3002" t="n">
        <v>25124</v>
      </c>
      <c r="B3002" s="50" t="n">
        <v>56</v>
      </c>
      <c r="C3002" s="7" t="n">
        <v>61499</v>
      </c>
      <c r="D3002" s="7" t="n">
        <v>0</v>
      </c>
    </row>
    <row r="3003" spans="1:9">
      <c r="A3003" t="s">
        <v>4</v>
      </c>
      <c r="B3003" s="4" t="s">
        <v>5</v>
      </c>
      <c r="C3003" s="4" t="s">
        <v>10</v>
      </c>
      <c r="D3003" s="4" t="s">
        <v>16</v>
      </c>
    </row>
    <row r="3004" spans="1:9">
      <c r="A3004" t="n">
        <v>25128</v>
      </c>
      <c r="B3004" s="50" t="n">
        <v>56</v>
      </c>
      <c r="C3004" s="7" t="n">
        <v>61500</v>
      </c>
      <c r="D3004" s="7" t="n">
        <v>0</v>
      </c>
    </row>
    <row r="3005" spans="1:9">
      <c r="A3005" t="s">
        <v>4</v>
      </c>
      <c r="B3005" s="4" t="s">
        <v>5</v>
      </c>
      <c r="C3005" s="4" t="s">
        <v>16</v>
      </c>
      <c r="D3005" s="14" t="s">
        <v>26</v>
      </c>
      <c r="E3005" s="4" t="s">
        <v>5</v>
      </c>
      <c r="F3005" s="4" t="s">
        <v>16</v>
      </c>
      <c r="G3005" s="4" t="s">
        <v>10</v>
      </c>
      <c r="H3005" s="14" t="s">
        <v>27</v>
      </c>
      <c r="I3005" s="4" t="s">
        <v>16</v>
      </c>
      <c r="J3005" s="4" t="s">
        <v>16</v>
      </c>
      <c r="K3005" s="4" t="s">
        <v>25</v>
      </c>
    </row>
    <row r="3006" spans="1:9">
      <c r="A3006" t="n">
        <v>25132</v>
      </c>
      <c r="B3006" s="10" t="n">
        <v>5</v>
      </c>
      <c r="C3006" s="7" t="n">
        <v>28</v>
      </c>
      <c r="D3006" s="14" t="s">
        <v>3</v>
      </c>
      <c r="E3006" s="58" t="n">
        <v>64</v>
      </c>
      <c r="F3006" s="7" t="n">
        <v>5</v>
      </c>
      <c r="G3006" s="7" t="n">
        <v>5</v>
      </c>
      <c r="H3006" s="14" t="s">
        <v>3</v>
      </c>
      <c r="I3006" s="7" t="n">
        <v>8</v>
      </c>
      <c r="J3006" s="7" t="n">
        <v>1</v>
      </c>
      <c r="K3006" s="11" t="n">
        <f t="normal" ca="1">A3010</f>
        <v>0</v>
      </c>
    </row>
    <row r="3007" spans="1:9">
      <c r="A3007" t="s">
        <v>4</v>
      </c>
      <c r="B3007" s="4" t="s">
        <v>5</v>
      </c>
      <c r="C3007" s="4" t="s">
        <v>10</v>
      </c>
      <c r="D3007" s="4" t="s">
        <v>16</v>
      </c>
    </row>
    <row r="3008" spans="1:9">
      <c r="A3008" t="n">
        <v>25144</v>
      </c>
      <c r="B3008" s="50" t="n">
        <v>56</v>
      </c>
      <c r="C3008" s="7" t="n">
        <v>7032</v>
      </c>
      <c r="D3008" s="7" t="n">
        <v>0</v>
      </c>
    </row>
    <row r="3009" spans="1:11">
      <c r="A3009" t="s">
        <v>4</v>
      </c>
      <c r="B3009" s="4" t="s">
        <v>5</v>
      </c>
      <c r="C3009" s="4" t="s">
        <v>16</v>
      </c>
      <c r="D3009" s="4" t="s">
        <v>10</v>
      </c>
    </row>
    <row r="3010" spans="1:11">
      <c r="A3010" t="n">
        <v>25148</v>
      </c>
      <c r="B3010" s="38" t="n">
        <v>45</v>
      </c>
      <c r="C3010" s="7" t="n">
        <v>7</v>
      </c>
      <c r="D3010" s="7" t="n">
        <v>255</v>
      </c>
    </row>
    <row r="3011" spans="1:11">
      <c r="A3011" t="s">
        <v>4</v>
      </c>
      <c r="B3011" s="4" t="s">
        <v>5</v>
      </c>
      <c r="C3011" s="4" t="s">
        <v>16</v>
      </c>
      <c r="D3011" s="14" t="s">
        <v>26</v>
      </c>
      <c r="E3011" s="4" t="s">
        <v>5</v>
      </c>
      <c r="F3011" s="4" t="s">
        <v>16</v>
      </c>
      <c r="G3011" s="4" t="s">
        <v>10</v>
      </c>
      <c r="H3011" s="14" t="s">
        <v>27</v>
      </c>
      <c r="I3011" s="4" t="s">
        <v>16</v>
      </c>
      <c r="J3011" s="4" t="s">
        <v>16</v>
      </c>
      <c r="K3011" s="4" t="s">
        <v>25</v>
      </c>
    </row>
    <row r="3012" spans="1:11">
      <c r="A3012" t="n">
        <v>25152</v>
      </c>
      <c r="B3012" s="10" t="n">
        <v>5</v>
      </c>
      <c r="C3012" s="7" t="n">
        <v>28</v>
      </c>
      <c r="D3012" s="14" t="s">
        <v>3</v>
      </c>
      <c r="E3012" s="58" t="n">
        <v>64</v>
      </c>
      <c r="F3012" s="7" t="n">
        <v>5</v>
      </c>
      <c r="G3012" s="7" t="n">
        <v>9</v>
      </c>
      <c r="H3012" s="14" t="s">
        <v>3</v>
      </c>
      <c r="I3012" s="7" t="n">
        <v>8</v>
      </c>
      <c r="J3012" s="7" t="n">
        <v>1</v>
      </c>
      <c r="K3012" s="11" t="n">
        <f t="normal" ca="1">A3028</f>
        <v>0</v>
      </c>
    </row>
    <row r="3013" spans="1:11">
      <c r="A3013" t="s">
        <v>4</v>
      </c>
      <c r="B3013" s="4" t="s">
        <v>5</v>
      </c>
      <c r="C3013" s="4" t="s">
        <v>10</v>
      </c>
      <c r="D3013" s="4" t="s">
        <v>16</v>
      </c>
      <c r="E3013" s="4" t="s">
        <v>6</v>
      </c>
      <c r="F3013" s="4" t="s">
        <v>30</v>
      </c>
      <c r="G3013" s="4" t="s">
        <v>30</v>
      </c>
      <c r="H3013" s="4" t="s">
        <v>30</v>
      </c>
    </row>
    <row r="3014" spans="1:11">
      <c r="A3014" t="n">
        <v>25164</v>
      </c>
      <c r="B3014" s="45" t="n">
        <v>48</v>
      </c>
      <c r="C3014" s="7" t="n">
        <v>9</v>
      </c>
      <c r="D3014" s="7" t="n">
        <v>0</v>
      </c>
      <c r="E3014" s="7" t="s">
        <v>216</v>
      </c>
      <c r="F3014" s="7" t="n">
        <v>-1</v>
      </c>
      <c r="G3014" s="7" t="n">
        <v>1</v>
      </c>
      <c r="H3014" s="7" t="n">
        <v>0</v>
      </c>
    </row>
    <row r="3015" spans="1:11">
      <c r="A3015" t="s">
        <v>4</v>
      </c>
      <c r="B3015" s="4" t="s">
        <v>5</v>
      </c>
      <c r="C3015" s="4" t="s">
        <v>10</v>
      </c>
    </row>
    <row r="3016" spans="1:11">
      <c r="A3016" t="n">
        <v>25196</v>
      </c>
      <c r="B3016" s="31" t="n">
        <v>16</v>
      </c>
      <c r="C3016" s="7" t="n">
        <v>1000</v>
      </c>
    </row>
    <row r="3017" spans="1:11">
      <c r="A3017" t="s">
        <v>4</v>
      </c>
      <c r="B3017" s="4" t="s">
        <v>5</v>
      </c>
      <c r="C3017" s="4" t="s">
        <v>10</v>
      </c>
      <c r="D3017" s="4" t="s">
        <v>10</v>
      </c>
      <c r="E3017" s="4" t="s">
        <v>10</v>
      </c>
    </row>
    <row r="3018" spans="1:11">
      <c r="A3018" t="n">
        <v>25199</v>
      </c>
      <c r="B3018" s="34" t="n">
        <v>61</v>
      </c>
      <c r="C3018" s="7" t="n">
        <v>9</v>
      </c>
      <c r="D3018" s="7" t="n">
        <v>12</v>
      </c>
      <c r="E3018" s="7" t="n">
        <v>1000</v>
      </c>
    </row>
    <row r="3019" spans="1:11">
      <c r="A3019" t="s">
        <v>4</v>
      </c>
      <c r="B3019" s="4" t="s">
        <v>5</v>
      </c>
      <c r="C3019" s="4" t="s">
        <v>16</v>
      </c>
      <c r="D3019" s="4" t="s">
        <v>10</v>
      </c>
      <c r="E3019" s="4" t="s">
        <v>6</v>
      </c>
    </row>
    <row r="3020" spans="1:11">
      <c r="A3020" t="n">
        <v>25206</v>
      </c>
      <c r="B3020" s="54" t="n">
        <v>51</v>
      </c>
      <c r="C3020" s="7" t="n">
        <v>4</v>
      </c>
      <c r="D3020" s="7" t="n">
        <v>9</v>
      </c>
      <c r="E3020" s="7" t="s">
        <v>278</v>
      </c>
    </row>
    <row r="3021" spans="1:11">
      <c r="A3021" t="s">
        <v>4</v>
      </c>
      <c r="B3021" s="4" t="s">
        <v>5</v>
      </c>
      <c r="C3021" s="4" t="s">
        <v>10</v>
      </c>
    </row>
    <row r="3022" spans="1:11">
      <c r="A3022" t="n">
        <v>25220</v>
      </c>
      <c r="B3022" s="31" t="n">
        <v>16</v>
      </c>
      <c r="C3022" s="7" t="n">
        <v>0</v>
      </c>
    </row>
    <row r="3023" spans="1:11">
      <c r="A3023" t="s">
        <v>4</v>
      </c>
      <c r="B3023" s="4" t="s">
        <v>5</v>
      </c>
      <c r="C3023" s="4" t="s">
        <v>10</v>
      </c>
      <c r="D3023" s="4" t="s">
        <v>16</v>
      </c>
      <c r="E3023" s="4" t="s">
        <v>9</v>
      </c>
      <c r="F3023" s="4" t="s">
        <v>69</v>
      </c>
      <c r="G3023" s="4" t="s">
        <v>16</v>
      </c>
      <c r="H3023" s="4" t="s">
        <v>16</v>
      </c>
    </row>
    <row r="3024" spans="1:11">
      <c r="A3024" t="n">
        <v>25223</v>
      </c>
      <c r="B3024" s="55" t="n">
        <v>26</v>
      </c>
      <c r="C3024" s="7" t="n">
        <v>9</v>
      </c>
      <c r="D3024" s="7" t="n">
        <v>17</v>
      </c>
      <c r="E3024" s="7" t="n">
        <v>63519</v>
      </c>
      <c r="F3024" s="7" t="s">
        <v>279</v>
      </c>
      <c r="G3024" s="7" t="n">
        <v>2</v>
      </c>
      <c r="H3024" s="7" t="n">
        <v>0</v>
      </c>
    </row>
    <row r="3025" spans="1:11">
      <c r="A3025" t="s">
        <v>4</v>
      </c>
      <c r="B3025" s="4" t="s">
        <v>5</v>
      </c>
    </row>
    <row r="3026" spans="1:11">
      <c r="A3026" t="n">
        <v>25305</v>
      </c>
      <c r="B3026" s="29" t="n">
        <v>28</v>
      </c>
    </row>
    <row r="3027" spans="1:11">
      <c r="A3027" t="s">
        <v>4</v>
      </c>
      <c r="B3027" s="4" t="s">
        <v>5</v>
      </c>
      <c r="C3027" s="4" t="s">
        <v>16</v>
      </c>
      <c r="D3027" s="14" t="s">
        <v>26</v>
      </c>
      <c r="E3027" s="4" t="s">
        <v>5</v>
      </c>
      <c r="F3027" s="4" t="s">
        <v>16</v>
      </c>
      <c r="G3027" s="4" t="s">
        <v>10</v>
      </c>
      <c r="H3027" s="14" t="s">
        <v>27</v>
      </c>
      <c r="I3027" s="4" t="s">
        <v>16</v>
      </c>
      <c r="J3027" s="4" t="s">
        <v>16</v>
      </c>
      <c r="K3027" s="4" t="s">
        <v>25</v>
      </c>
    </row>
    <row r="3028" spans="1:11">
      <c r="A3028" t="n">
        <v>25306</v>
      </c>
      <c r="B3028" s="10" t="n">
        <v>5</v>
      </c>
      <c r="C3028" s="7" t="n">
        <v>28</v>
      </c>
      <c r="D3028" s="14" t="s">
        <v>3</v>
      </c>
      <c r="E3028" s="58" t="n">
        <v>64</v>
      </c>
      <c r="F3028" s="7" t="n">
        <v>5</v>
      </c>
      <c r="G3028" s="7" t="n">
        <v>5</v>
      </c>
      <c r="H3028" s="14" t="s">
        <v>3</v>
      </c>
      <c r="I3028" s="7" t="n">
        <v>8</v>
      </c>
      <c r="J3028" s="7" t="n">
        <v>1</v>
      </c>
      <c r="K3028" s="11" t="n">
        <f t="normal" ca="1">A3050</f>
        <v>0</v>
      </c>
    </row>
    <row r="3029" spans="1:11">
      <c r="A3029" t="s">
        <v>4</v>
      </c>
      <c r="B3029" s="4" t="s">
        <v>5</v>
      </c>
      <c r="C3029" s="4" t="s">
        <v>16</v>
      </c>
      <c r="D3029" s="4" t="s">
        <v>10</v>
      </c>
      <c r="E3029" s="4" t="s">
        <v>6</v>
      </c>
    </row>
    <row r="3030" spans="1:11">
      <c r="A3030" t="n">
        <v>25318</v>
      </c>
      <c r="B3030" s="54" t="n">
        <v>51</v>
      </c>
      <c r="C3030" s="7" t="n">
        <v>4</v>
      </c>
      <c r="D3030" s="7" t="n">
        <v>7032</v>
      </c>
      <c r="E3030" s="7" t="s">
        <v>129</v>
      </c>
    </row>
    <row r="3031" spans="1:11">
      <c r="A3031" t="s">
        <v>4</v>
      </c>
      <c r="B3031" s="4" t="s">
        <v>5</v>
      </c>
      <c r="C3031" s="4" t="s">
        <v>10</v>
      </c>
    </row>
    <row r="3032" spans="1:11">
      <c r="A3032" t="n">
        <v>25331</v>
      </c>
      <c r="B3032" s="31" t="n">
        <v>16</v>
      </c>
      <c r="C3032" s="7" t="n">
        <v>0</v>
      </c>
    </row>
    <row r="3033" spans="1:11">
      <c r="A3033" t="s">
        <v>4</v>
      </c>
      <c r="B3033" s="4" t="s">
        <v>5</v>
      </c>
      <c r="C3033" s="4" t="s">
        <v>10</v>
      </c>
      <c r="D3033" s="4" t="s">
        <v>16</v>
      </c>
      <c r="E3033" s="4" t="s">
        <v>9</v>
      </c>
      <c r="F3033" s="4" t="s">
        <v>69</v>
      </c>
      <c r="G3033" s="4" t="s">
        <v>16</v>
      </c>
      <c r="H3033" s="4" t="s">
        <v>16</v>
      </c>
    </row>
    <row r="3034" spans="1:11">
      <c r="A3034" t="n">
        <v>25334</v>
      </c>
      <c r="B3034" s="55" t="n">
        <v>26</v>
      </c>
      <c r="C3034" s="7" t="n">
        <v>7032</v>
      </c>
      <c r="D3034" s="7" t="n">
        <v>17</v>
      </c>
      <c r="E3034" s="7" t="n">
        <v>63520</v>
      </c>
      <c r="F3034" s="7" t="s">
        <v>280</v>
      </c>
      <c r="G3034" s="7" t="n">
        <v>2</v>
      </c>
      <c r="H3034" s="7" t="n">
        <v>0</v>
      </c>
    </row>
    <row r="3035" spans="1:11">
      <c r="A3035" t="s">
        <v>4</v>
      </c>
      <c r="B3035" s="4" t="s">
        <v>5</v>
      </c>
    </row>
    <row r="3036" spans="1:11">
      <c r="A3036" t="n">
        <v>25386</v>
      </c>
      <c r="B3036" s="29" t="n">
        <v>28</v>
      </c>
    </row>
    <row r="3037" spans="1:11">
      <c r="A3037" t="s">
        <v>4</v>
      </c>
      <c r="B3037" s="4" t="s">
        <v>5</v>
      </c>
      <c r="C3037" s="4" t="s">
        <v>16</v>
      </c>
      <c r="D3037" s="4" t="s">
        <v>10</v>
      </c>
      <c r="E3037" s="4" t="s">
        <v>6</v>
      </c>
      <c r="F3037" s="4" t="s">
        <v>6</v>
      </c>
      <c r="G3037" s="4" t="s">
        <v>6</v>
      </c>
      <c r="H3037" s="4" t="s">
        <v>6</v>
      </c>
    </row>
    <row r="3038" spans="1:11">
      <c r="A3038" t="n">
        <v>25387</v>
      </c>
      <c r="B3038" s="54" t="n">
        <v>51</v>
      </c>
      <c r="C3038" s="7" t="n">
        <v>3</v>
      </c>
      <c r="D3038" s="7" t="n">
        <v>5</v>
      </c>
      <c r="E3038" s="7" t="s">
        <v>281</v>
      </c>
      <c r="F3038" s="7" t="s">
        <v>275</v>
      </c>
      <c r="G3038" s="7" t="s">
        <v>225</v>
      </c>
      <c r="H3038" s="7" t="s">
        <v>226</v>
      </c>
    </row>
    <row r="3039" spans="1:11">
      <c r="A3039" t="s">
        <v>4</v>
      </c>
      <c r="B3039" s="4" t="s">
        <v>5</v>
      </c>
      <c r="C3039" s="4" t="s">
        <v>10</v>
      </c>
      <c r="D3039" s="4" t="s">
        <v>16</v>
      </c>
      <c r="E3039" s="4" t="s">
        <v>16</v>
      </c>
      <c r="F3039" s="4" t="s">
        <v>6</v>
      </c>
    </row>
    <row r="3040" spans="1:11">
      <c r="A3040" t="n">
        <v>25408</v>
      </c>
      <c r="B3040" s="25" t="n">
        <v>20</v>
      </c>
      <c r="C3040" s="7" t="n">
        <v>5</v>
      </c>
      <c r="D3040" s="7" t="n">
        <v>2</v>
      </c>
      <c r="E3040" s="7" t="n">
        <v>10</v>
      </c>
      <c r="F3040" s="7" t="s">
        <v>282</v>
      </c>
    </row>
    <row r="3041" spans="1:11">
      <c r="A3041" t="s">
        <v>4</v>
      </c>
      <c r="B3041" s="4" t="s">
        <v>5</v>
      </c>
      <c r="C3041" s="4" t="s">
        <v>16</v>
      </c>
      <c r="D3041" s="4" t="s">
        <v>10</v>
      </c>
      <c r="E3041" s="4" t="s">
        <v>6</v>
      </c>
    </row>
    <row r="3042" spans="1:11">
      <c r="A3042" t="n">
        <v>25429</v>
      </c>
      <c r="B3042" s="54" t="n">
        <v>51</v>
      </c>
      <c r="C3042" s="7" t="n">
        <v>4</v>
      </c>
      <c r="D3042" s="7" t="n">
        <v>5</v>
      </c>
      <c r="E3042" s="7" t="s">
        <v>283</v>
      </c>
    </row>
    <row r="3043" spans="1:11">
      <c r="A3043" t="s">
        <v>4</v>
      </c>
      <c r="B3043" s="4" t="s">
        <v>5</v>
      </c>
      <c r="C3043" s="4" t="s">
        <v>10</v>
      </c>
    </row>
    <row r="3044" spans="1:11">
      <c r="A3044" t="n">
        <v>25442</v>
      </c>
      <c r="B3044" s="31" t="n">
        <v>16</v>
      </c>
      <c r="C3044" s="7" t="n">
        <v>0</v>
      </c>
    </row>
    <row r="3045" spans="1:11">
      <c r="A3045" t="s">
        <v>4</v>
      </c>
      <c r="B3045" s="4" t="s">
        <v>5</v>
      </c>
      <c r="C3045" s="4" t="s">
        <v>10</v>
      </c>
      <c r="D3045" s="4" t="s">
        <v>16</v>
      </c>
      <c r="E3045" s="4" t="s">
        <v>9</v>
      </c>
      <c r="F3045" s="4" t="s">
        <v>69</v>
      </c>
      <c r="G3045" s="4" t="s">
        <v>16</v>
      </c>
      <c r="H3045" s="4" t="s">
        <v>16</v>
      </c>
    </row>
    <row r="3046" spans="1:11">
      <c r="A3046" t="n">
        <v>25445</v>
      </c>
      <c r="B3046" s="55" t="n">
        <v>26</v>
      </c>
      <c r="C3046" s="7" t="n">
        <v>5</v>
      </c>
      <c r="D3046" s="7" t="n">
        <v>17</v>
      </c>
      <c r="E3046" s="7" t="n">
        <v>63521</v>
      </c>
      <c r="F3046" s="7" t="s">
        <v>284</v>
      </c>
      <c r="G3046" s="7" t="n">
        <v>2</v>
      </c>
      <c r="H3046" s="7" t="n">
        <v>0</v>
      </c>
    </row>
    <row r="3047" spans="1:11">
      <c r="A3047" t="s">
        <v>4</v>
      </c>
      <c r="B3047" s="4" t="s">
        <v>5</v>
      </c>
    </row>
    <row r="3048" spans="1:11">
      <c r="A3048" t="n">
        <v>25526</v>
      </c>
      <c r="B3048" s="29" t="n">
        <v>28</v>
      </c>
    </row>
    <row r="3049" spans="1:11">
      <c r="A3049" t="s">
        <v>4</v>
      </c>
      <c r="B3049" s="4" t="s">
        <v>5</v>
      </c>
      <c r="C3049" s="4" t="s">
        <v>16</v>
      </c>
      <c r="D3049" s="14" t="s">
        <v>26</v>
      </c>
      <c r="E3049" s="4" t="s">
        <v>5</v>
      </c>
      <c r="F3049" s="4" t="s">
        <v>16</v>
      </c>
      <c r="G3049" s="4" t="s">
        <v>10</v>
      </c>
      <c r="H3049" s="14" t="s">
        <v>27</v>
      </c>
      <c r="I3049" s="4" t="s">
        <v>16</v>
      </c>
      <c r="J3049" s="4" t="s">
        <v>16</v>
      </c>
      <c r="K3049" s="4" t="s">
        <v>25</v>
      </c>
    </row>
    <row r="3050" spans="1:11">
      <c r="A3050" t="n">
        <v>25527</v>
      </c>
      <c r="B3050" s="10" t="n">
        <v>5</v>
      </c>
      <c r="C3050" s="7" t="n">
        <v>28</v>
      </c>
      <c r="D3050" s="14" t="s">
        <v>3</v>
      </c>
      <c r="E3050" s="58" t="n">
        <v>64</v>
      </c>
      <c r="F3050" s="7" t="n">
        <v>5</v>
      </c>
      <c r="G3050" s="7" t="n">
        <v>2</v>
      </c>
      <c r="H3050" s="14" t="s">
        <v>3</v>
      </c>
      <c r="I3050" s="7" t="n">
        <v>8</v>
      </c>
      <c r="J3050" s="7" t="n">
        <v>1</v>
      </c>
      <c r="K3050" s="11" t="n">
        <f t="normal" ca="1">A3064</f>
        <v>0</v>
      </c>
    </row>
    <row r="3051" spans="1:11">
      <c r="A3051" t="s">
        <v>4</v>
      </c>
      <c r="B3051" s="4" t="s">
        <v>5</v>
      </c>
      <c r="C3051" s="4" t="s">
        <v>10</v>
      </c>
      <c r="D3051" s="4" t="s">
        <v>16</v>
      </c>
      <c r="E3051" s="4" t="s">
        <v>6</v>
      </c>
      <c r="F3051" s="4" t="s">
        <v>30</v>
      </c>
      <c r="G3051" s="4" t="s">
        <v>30</v>
      </c>
      <c r="H3051" s="4" t="s">
        <v>30</v>
      </c>
    </row>
    <row r="3052" spans="1:11">
      <c r="A3052" t="n">
        <v>25539</v>
      </c>
      <c r="B3052" s="45" t="n">
        <v>48</v>
      </c>
      <c r="C3052" s="7" t="n">
        <v>2</v>
      </c>
      <c r="D3052" s="7" t="n">
        <v>0</v>
      </c>
      <c r="E3052" s="7" t="s">
        <v>213</v>
      </c>
      <c r="F3052" s="7" t="n">
        <v>-1</v>
      </c>
      <c r="G3052" s="7" t="n">
        <v>1</v>
      </c>
      <c r="H3052" s="7" t="n">
        <v>0</v>
      </c>
    </row>
    <row r="3053" spans="1:11">
      <c r="A3053" t="s">
        <v>4</v>
      </c>
      <c r="B3053" s="4" t="s">
        <v>5</v>
      </c>
      <c r="C3053" s="4" t="s">
        <v>10</v>
      </c>
    </row>
    <row r="3054" spans="1:11">
      <c r="A3054" t="n">
        <v>25567</v>
      </c>
      <c r="B3054" s="31" t="n">
        <v>16</v>
      </c>
      <c r="C3054" s="7" t="n">
        <v>500</v>
      </c>
    </row>
    <row r="3055" spans="1:11">
      <c r="A3055" t="s">
        <v>4</v>
      </c>
      <c r="B3055" s="4" t="s">
        <v>5</v>
      </c>
      <c r="C3055" s="4" t="s">
        <v>16</v>
      </c>
      <c r="D3055" s="4" t="s">
        <v>10</v>
      </c>
      <c r="E3055" s="4" t="s">
        <v>6</v>
      </c>
    </row>
    <row r="3056" spans="1:11">
      <c r="A3056" t="n">
        <v>25570</v>
      </c>
      <c r="B3056" s="54" t="n">
        <v>51</v>
      </c>
      <c r="C3056" s="7" t="n">
        <v>4</v>
      </c>
      <c r="D3056" s="7" t="n">
        <v>2</v>
      </c>
      <c r="E3056" s="7" t="s">
        <v>285</v>
      </c>
    </row>
    <row r="3057" spans="1:11">
      <c r="A3057" t="s">
        <v>4</v>
      </c>
      <c r="B3057" s="4" t="s">
        <v>5</v>
      </c>
      <c r="C3057" s="4" t="s">
        <v>10</v>
      </c>
    </row>
    <row r="3058" spans="1:11">
      <c r="A3058" t="n">
        <v>25583</v>
      </c>
      <c r="B3058" s="31" t="n">
        <v>16</v>
      </c>
      <c r="C3058" s="7" t="n">
        <v>0</v>
      </c>
    </row>
    <row r="3059" spans="1:11">
      <c r="A3059" t="s">
        <v>4</v>
      </c>
      <c r="B3059" s="4" t="s">
        <v>5</v>
      </c>
      <c r="C3059" s="4" t="s">
        <v>10</v>
      </c>
      <c r="D3059" s="4" t="s">
        <v>16</v>
      </c>
      <c r="E3059" s="4" t="s">
        <v>9</v>
      </c>
      <c r="F3059" s="4" t="s">
        <v>69</v>
      </c>
      <c r="G3059" s="4" t="s">
        <v>16</v>
      </c>
      <c r="H3059" s="4" t="s">
        <v>16</v>
      </c>
    </row>
    <row r="3060" spans="1:11">
      <c r="A3060" t="n">
        <v>25586</v>
      </c>
      <c r="B3060" s="55" t="n">
        <v>26</v>
      </c>
      <c r="C3060" s="7" t="n">
        <v>2</v>
      </c>
      <c r="D3060" s="7" t="n">
        <v>17</v>
      </c>
      <c r="E3060" s="7" t="n">
        <v>63522</v>
      </c>
      <c r="F3060" s="7" t="s">
        <v>286</v>
      </c>
      <c r="G3060" s="7" t="n">
        <v>2</v>
      </c>
      <c r="H3060" s="7" t="n">
        <v>0</v>
      </c>
    </row>
    <row r="3061" spans="1:11">
      <c r="A3061" t="s">
        <v>4</v>
      </c>
      <c r="B3061" s="4" t="s">
        <v>5</v>
      </c>
    </row>
    <row r="3062" spans="1:11">
      <c r="A3062" t="n">
        <v>25637</v>
      </c>
      <c r="B3062" s="29" t="n">
        <v>28</v>
      </c>
    </row>
    <row r="3063" spans="1:11">
      <c r="A3063" t="s">
        <v>4</v>
      </c>
      <c r="B3063" s="4" t="s">
        <v>5</v>
      </c>
      <c r="C3063" s="4" t="s">
        <v>16</v>
      </c>
      <c r="D3063" s="4" t="s">
        <v>10</v>
      </c>
      <c r="E3063" s="4" t="s">
        <v>10</v>
      </c>
      <c r="F3063" s="4" t="s">
        <v>16</v>
      </c>
    </row>
    <row r="3064" spans="1:11">
      <c r="A3064" t="n">
        <v>25638</v>
      </c>
      <c r="B3064" s="27" t="n">
        <v>25</v>
      </c>
      <c r="C3064" s="7" t="n">
        <v>1</v>
      </c>
      <c r="D3064" s="7" t="n">
        <v>50</v>
      </c>
      <c r="E3064" s="7" t="n">
        <v>100</v>
      </c>
      <c r="F3064" s="7" t="n">
        <v>5</v>
      </c>
    </row>
    <row r="3065" spans="1:11">
      <c r="A3065" t="s">
        <v>4</v>
      </c>
      <c r="B3065" s="4" t="s">
        <v>5</v>
      </c>
      <c r="C3065" s="4" t="s">
        <v>6</v>
      </c>
      <c r="D3065" s="4" t="s">
        <v>10</v>
      </c>
    </row>
    <row r="3066" spans="1:11">
      <c r="A3066" t="n">
        <v>25645</v>
      </c>
      <c r="B3066" s="65" t="n">
        <v>29</v>
      </c>
      <c r="C3066" s="7" t="s">
        <v>287</v>
      </c>
      <c r="D3066" s="7" t="n">
        <v>65533</v>
      </c>
    </row>
    <row r="3067" spans="1:11">
      <c r="A3067" t="s">
        <v>4</v>
      </c>
      <c r="B3067" s="4" t="s">
        <v>5</v>
      </c>
      <c r="C3067" s="4" t="s">
        <v>16</v>
      </c>
      <c r="D3067" s="4" t="s">
        <v>10</v>
      </c>
      <c r="E3067" s="4" t="s">
        <v>6</v>
      </c>
    </row>
    <row r="3068" spans="1:11">
      <c r="A3068" t="n">
        <v>25666</v>
      </c>
      <c r="B3068" s="54" t="n">
        <v>51</v>
      </c>
      <c r="C3068" s="7" t="n">
        <v>4</v>
      </c>
      <c r="D3068" s="7" t="n">
        <v>100</v>
      </c>
      <c r="E3068" s="7" t="s">
        <v>250</v>
      </c>
    </row>
    <row r="3069" spans="1:11">
      <c r="A3069" t="s">
        <v>4</v>
      </c>
      <c r="B3069" s="4" t="s">
        <v>5</v>
      </c>
      <c r="C3069" s="4" t="s">
        <v>10</v>
      </c>
    </row>
    <row r="3070" spans="1:11">
      <c r="A3070" t="n">
        <v>25680</v>
      </c>
      <c r="B3070" s="31" t="n">
        <v>16</v>
      </c>
      <c r="C3070" s="7" t="n">
        <v>0</v>
      </c>
    </row>
    <row r="3071" spans="1:11">
      <c r="A3071" t="s">
        <v>4</v>
      </c>
      <c r="B3071" s="4" t="s">
        <v>5</v>
      </c>
      <c r="C3071" s="4" t="s">
        <v>10</v>
      </c>
      <c r="D3071" s="4" t="s">
        <v>16</v>
      </c>
      <c r="E3071" s="4" t="s">
        <v>9</v>
      </c>
      <c r="F3071" s="4" t="s">
        <v>69</v>
      </c>
      <c r="G3071" s="4" t="s">
        <v>16</v>
      </c>
      <c r="H3071" s="4" t="s">
        <v>16</v>
      </c>
    </row>
    <row r="3072" spans="1:11">
      <c r="A3072" t="n">
        <v>25683</v>
      </c>
      <c r="B3072" s="55" t="n">
        <v>26</v>
      </c>
      <c r="C3072" s="7" t="n">
        <v>100</v>
      </c>
      <c r="D3072" s="7" t="n">
        <v>17</v>
      </c>
      <c r="E3072" s="7" t="n">
        <v>63523</v>
      </c>
      <c r="F3072" s="7" t="s">
        <v>288</v>
      </c>
      <c r="G3072" s="7" t="n">
        <v>2</v>
      </c>
      <c r="H3072" s="7" t="n">
        <v>0</v>
      </c>
    </row>
    <row r="3073" spans="1:8">
      <c r="A3073" t="s">
        <v>4</v>
      </c>
      <c r="B3073" s="4" t="s">
        <v>5</v>
      </c>
    </row>
    <row r="3074" spans="1:8">
      <c r="A3074" t="n">
        <v>25793</v>
      </c>
      <c r="B3074" s="29" t="n">
        <v>28</v>
      </c>
    </row>
    <row r="3075" spans="1:8">
      <c r="A3075" t="s">
        <v>4</v>
      </c>
      <c r="B3075" s="4" t="s">
        <v>5</v>
      </c>
      <c r="C3075" s="4" t="s">
        <v>6</v>
      </c>
      <c r="D3075" s="4" t="s">
        <v>10</v>
      </c>
    </row>
    <row r="3076" spans="1:8">
      <c r="A3076" t="n">
        <v>25794</v>
      </c>
      <c r="B3076" s="65" t="n">
        <v>29</v>
      </c>
      <c r="C3076" s="7" t="s">
        <v>15</v>
      </c>
      <c r="D3076" s="7" t="n">
        <v>65533</v>
      </c>
    </row>
    <row r="3077" spans="1:8">
      <c r="A3077" t="s">
        <v>4</v>
      </c>
      <c r="B3077" s="4" t="s">
        <v>5</v>
      </c>
      <c r="C3077" s="4" t="s">
        <v>10</v>
      </c>
      <c r="D3077" s="4" t="s">
        <v>16</v>
      </c>
    </row>
    <row r="3078" spans="1:8">
      <c r="A3078" t="n">
        <v>25798</v>
      </c>
      <c r="B3078" s="66" t="n">
        <v>89</v>
      </c>
      <c r="C3078" s="7" t="n">
        <v>65533</v>
      </c>
      <c r="D3078" s="7" t="n">
        <v>1</v>
      </c>
    </row>
    <row r="3079" spans="1:8">
      <c r="A3079" t="s">
        <v>4</v>
      </c>
      <c r="B3079" s="4" t="s">
        <v>5</v>
      </c>
      <c r="C3079" s="4" t="s">
        <v>16</v>
      </c>
      <c r="D3079" s="4" t="s">
        <v>10</v>
      </c>
      <c r="E3079" s="4" t="s">
        <v>10</v>
      </c>
      <c r="F3079" s="4" t="s">
        <v>16</v>
      </c>
    </row>
    <row r="3080" spans="1:8">
      <c r="A3080" t="n">
        <v>25802</v>
      </c>
      <c r="B3080" s="27" t="n">
        <v>25</v>
      </c>
      <c r="C3080" s="7" t="n">
        <v>1</v>
      </c>
      <c r="D3080" s="7" t="n">
        <v>65535</v>
      </c>
      <c r="E3080" s="7" t="n">
        <v>65535</v>
      </c>
      <c r="F3080" s="7" t="n">
        <v>0</v>
      </c>
    </row>
    <row r="3081" spans="1:8">
      <c r="A3081" t="s">
        <v>4</v>
      </c>
      <c r="B3081" s="4" t="s">
        <v>5</v>
      </c>
      <c r="C3081" s="4" t="s">
        <v>16</v>
      </c>
      <c r="D3081" s="14" t="s">
        <v>26</v>
      </c>
      <c r="E3081" s="4" t="s">
        <v>5</v>
      </c>
      <c r="F3081" s="4" t="s">
        <v>16</v>
      </c>
      <c r="G3081" s="4" t="s">
        <v>10</v>
      </c>
      <c r="H3081" s="14" t="s">
        <v>27</v>
      </c>
      <c r="I3081" s="4" t="s">
        <v>16</v>
      </c>
      <c r="J3081" s="4" t="s">
        <v>16</v>
      </c>
      <c r="K3081" s="4" t="s">
        <v>25</v>
      </c>
    </row>
    <row r="3082" spans="1:8">
      <c r="A3082" t="n">
        <v>25809</v>
      </c>
      <c r="B3082" s="10" t="n">
        <v>5</v>
      </c>
      <c r="C3082" s="7" t="n">
        <v>28</v>
      </c>
      <c r="D3082" s="14" t="s">
        <v>3</v>
      </c>
      <c r="E3082" s="58" t="n">
        <v>64</v>
      </c>
      <c r="F3082" s="7" t="n">
        <v>5</v>
      </c>
      <c r="G3082" s="7" t="n">
        <v>5</v>
      </c>
      <c r="H3082" s="14" t="s">
        <v>3</v>
      </c>
      <c r="I3082" s="7" t="n">
        <v>8</v>
      </c>
      <c r="J3082" s="7" t="n">
        <v>1</v>
      </c>
      <c r="K3082" s="11" t="n">
        <f t="normal" ca="1">A3086</f>
        <v>0</v>
      </c>
    </row>
    <row r="3083" spans="1:8">
      <c r="A3083" t="s">
        <v>4</v>
      </c>
      <c r="B3083" s="4" t="s">
        <v>5</v>
      </c>
      <c r="C3083" s="4" t="s">
        <v>10</v>
      </c>
      <c r="D3083" s="4" t="s">
        <v>10</v>
      </c>
      <c r="E3083" s="4" t="s">
        <v>10</v>
      </c>
    </row>
    <row r="3084" spans="1:8">
      <c r="A3084" t="n">
        <v>25821</v>
      </c>
      <c r="B3084" s="34" t="n">
        <v>61</v>
      </c>
      <c r="C3084" s="7" t="n">
        <v>5</v>
      </c>
      <c r="D3084" s="7" t="n">
        <v>65533</v>
      </c>
      <c r="E3084" s="7" t="n">
        <v>300</v>
      </c>
    </row>
    <row r="3085" spans="1:8">
      <c r="A3085" t="s">
        <v>4</v>
      </c>
      <c r="B3085" s="4" t="s">
        <v>5</v>
      </c>
      <c r="C3085" s="4" t="s">
        <v>10</v>
      </c>
      <c r="D3085" s="4" t="s">
        <v>16</v>
      </c>
      <c r="E3085" s="4" t="s">
        <v>30</v>
      </c>
      <c r="F3085" s="4" t="s">
        <v>10</v>
      </c>
    </row>
    <row r="3086" spans="1:8">
      <c r="A3086" t="n">
        <v>25828</v>
      </c>
      <c r="B3086" s="53" t="n">
        <v>59</v>
      </c>
      <c r="C3086" s="7" t="n">
        <v>12</v>
      </c>
      <c r="D3086" s="7" t="n">
        <v>1</v>
      </c>
      <c r="E3086" s="7" t="n">
        <v>0.150000005960464</v>
      </c>
      <c r="F3086" s="7" t="n">
        <v>0</v>
      </c>
    </row>
    <row r="3087" spans="1:8">
      <c r="A3087" t="s">
        <v>4</v>
      </c>
      <c r="B3087" s="4" t="s">
        <v>5</v>
      </c>
      <c r="C3087" s="4" t="s">
        <v>16</v>
      </c>
      <c r="D3087" s="4" t="s">
        <v>10</v>
      </c>
      <c r="E3087" s="4" t="s">
        <v>6</v>
      </c>
      <c r="F3087" s="4" t="s">
        <v>6</v>
      </c>
      <c r="G3087" s="4" t="s">
        <v>6</v>
      </c>
      <c r="H3087" s="4" t="s">
        <v>6</v>
      </c>
    </row>
    <row r="3088" spans="1:8">
      <c r="A3088" t="n">
        <v>25838</v>
      </c>
      <c r="B3088" s="54" t="n">
        <v>51</v>
      </c>
      <c r="C3088" s="7" t="n">
        <v>3</v>
      </c>
      <c r="D3088" s="7" t="n">
        <v>12</v>
      </c>
      <c r="E3088" s="7" t="s">
        <v>230</v>
      </c>
      <c r="F3088" s="7" t="s">
        <v>227</v>
      </c>
      <c r="G3088" s="7" t="s">
        <v>225</v>
      </c>
      <c r="H3088" s="7" t="s">
        <v>226</v>
      </c>
    </row>
    <row r="3089" spans="1:11">
      <c r="A3089" t="s">
        <v>4</v>
      </c>
      <c r="B3089" s="4" t="s">
        <v>5</v>
      </c>
      <c r="C3089" s="4" t="s">
        <v>10</v>
      </c>
      <c r="D3089" s="4" t="s">
        <v>16</v>
      </c>
      <c r="E3089" s="4" t="s">
        <v>30</v>
      </c>
      <c r="F3089" s="4" t="s">
        <v>10</v>
      </c>
    </row>
    <row r="3090" spans="1:11">
      <c r="A3090" t="n">
        <v>25851</v>
      </c>
      <c r="B3090" s="53" t="n">
        <v>59</v>
      </c>
      <c r="C3090" s="7" t="n">
        <v>61497</v>
      </c>
      <c r="D3090" s="7" t="n">
        <v>1</v>
      </c>
      <c r="E3090" s="7" t="n">
        <v>0.150000005960464</v>
      </c>
      <c r="F3090" s="7" t="n">
        <v>0</v>
      </c>
    </row>
    <row r="3091" spans="1:11">
      <c r="A3091" t="s">
        <v>4</v>
      </c>
      <c r="B3091" s="4" t="s">
        <v>5</v>
      </c>
      <c r="C3091" s="4" t="s">
        <v>16</v>
      </c>
      <c r="D3091" s="4" t="s">
        <v>10</v>
      </c>
      <c r="E3091" s="4" t="s">
        <v>6</v>
      </c>
      <c r="F3091" s="4" t="s">
        <v>6</v>
      </c>
      <c r="G3091" s="4" t="s">
        <v>6</v>
      </c>
      <c r="H3091" s="4" t="s">
        <v>6</v>
      </c>
    </row>
    <row r="3092" spans="1:11">
      <c r="A3092" t="n">
        <v>25861</v>
      </c>
      <c r="B3092" s="54" t="n">
        <v>51</v>
      </c>
      <c r="C3092" s="7" t="n">
        <v>3</v>
      </c>
      <c r="D3092" s="7" t="n">
        <v>61497</v>
      </c>
      <c r="E3092" s="7" t="s">
        <v>230</v>
      </c>
      <c r="F3092" s="7" t="s">
        <v>227</v>
      </c>
      <c r="G3092" s="7" t="s">
        <v>225</v>
      </c>
      <c r="H3092" s="7" t="s">
        <v>226</v>
      </c>
    </row>
    <row r="3093" spans="1:11">
      <c r="A3093" t="s">
        <v>4</v>
      </c>
      <c r="B3093" s="4" t="s">
        <v>5</v>
      </c>
      <c r="C3093" s="4" t="s">
        <v>10</v>
      </c>
    </row>
    <row r="3094" spans="1:11">
      <c r="A3094" t="n">
        <v>25874</v>
      </c>
      <c r="B3094" s="31" t="n">
        <v>16</v>
      </c>
      <c r="C3094" s="7" t="n">
        <v>100</v>
      </c>
    </row>
    <row r="3095" spans="1:11">
      <c r="A3095" t="s">
        <v>4</v>
      </c>
      <c r="B3095" s="4" t="s">
        <v>5</v>
      </c>
      <c r="C3095" s="4" t="s">
        <v>10</v>
      </c>
      <c r="D3095" s="4" t="s">
        <v>16</v>
      </c>
      <c r="E3095" s="4" t="s">
        <v>30</v>
      </c>
      <c r="F3095" s="4" t="s">
        <v>10</v>
      </c>
    </row>
    <row r="3096" spans="1:11">
      <c r="A3096" t="n">
        <v>25877</v>
      </c>
      <c r="B3096" s="53" t="n">
        <v>59</v>
      </c>
      <c r="C3096" s="7" t="n">
        <v>61498</v>
      </c>
      <c r="D3096" s="7" t="n">
        <v>1</v>
      </c>
      <c r="E3096" s="7" t="n">
        <v>0.150000005960464</v>
      </c>
      <c r="F3096" s="7" t="n">
        <v>0</v>
      </c>
    </row>
    <row r="3097" spans="1:11">
      <c r="A3097" t="s">
        <v>4</v>
      </c>
      <c r="B3097" s="4" t="s">
        <v>5</v>
      </c>
      <c r="C3097" s="4" t="s">
        <v>16</v>
      </c>
      <c r="D3097" s="4" t="s">
        <v>10</v>
      </c>
      <c r="E3097" s="4" t="s">
        <v>6</v>
      </c>
      <c r="F3097" s="4" t="s">
        <v>6</v>
      </c>
      <c r="G3097" s="4" t="s">
        <v>6</v>
      </c>
      <c r="H3097" s="4" t="s">
        <v>6</v>
      </c>
    </row>
    <row r="3098" spans="1:11">
      <c r="A3098" t="n">
        <v>25887</v>
      </c>
      <c r="B3098" s="54" t="n">
        <v>51</v>
      </c>
      <c r="C3098" s="7" t="n">
        <v>3</v>
      </c>
      <c r="D3098" s="7" t="n">
        <v>61498</v>
      </c>
      <c r="E3098" s="7" t="s">
        <v>230</v>
      </c>
      <c r="F3098" s="7" t="s">
        <v>227</v>
      </c>
      <c r="G3098" s="7" t="s">
        <v>225</v>
      </c>
      <c r="H3098" s="7" t="s">
        <v>226</v>
      </c>
    </row>
    <row r="3099" spans="1:11">
      <c r="A3099" t="s">
        <v>4</v>
      </c>
      <c r="B3099" s="4" t="s">
        <v>5</v>
      </c>
      <c r="C3099" s="4" t="s">
        <v>10</v>
      </c>
      <c r="D3099" s="4" t="s">
        <v>16</v>
      </c>
      <c r="E3099" s="4" t="s">
        <v>30</v>
      </c>
      <c r="F3099" s="4" t="s">
        <v>10</v>
      </c>
    </row>
    <row r="3100" spans="1:11">
      <c r="A3100" t="n">
        <v>25900</v>
      </c>
      <c r="B3100" s="53" t="n">
        <v>59</v>
      </c>
      <c r="C3100" s="7" t="n">
        <v>61499</v>
      </c>
      <c r="D3100" s="7" t="n">
        <v>1</v>
      </c>
      <c r="E3100" s="7" t="n">
        <v>0.150000005960464</v>
      </c>
      <c r="F3100" s="7" t="n">
        <v>0</v>
      </c>
    </row>
    <row r="3101" spans="1:11">
      <c r="A3101" t="s">
        <v>4</v>
      </c>
      <c r="B3101" s="4" t="s">
        <v>5</v>
      </c>
      <c r="C3101" s="4" t="s">
        <v>16</v>
      </c>
      <c r="D3101" s="4" t="s">
        <v>10</v>
      </c>
      <c r="E3101" s="4" t="s">
        <v>6</v>
      </c>
      <c r="F3101" s="4" t="s">
        <v>6</v>
      </c>
      <c r="G3101" s="4" t="s">
        <v>6</v>
      </c>
      <c r="H3101" s="4" t="s">
        <v>6</v>
      </c>
    </row>
    <row r="3102" spans="1:11">
      <c r="A3102" t="n">
        <v>25910</v>
      </c>
      <c r="B3102" s="54" t="n">
        <v>51</v>
      </c>
      <c r="C3102" s="7" t="n">
        <v>3</v>
      </c>
      <c r="D3102" s="7" t="n">
        <v>61499</v>
      </c>
      <c r="E3102" s="7" t="s">
        <v>230</v>
      </c>
      <c r="F3102" s="7" t="s">
        <v>227</v>
      </c>
      <c r="G3102" s="7" t="s">
        <v>225</v>
      </c>
      <c r="H3102" s="7" t="s">
        <v>226</v>
      </c>
    </row>
    <row r="3103" spans="1:11">
      <c r="A3103" t="s">
        <v>4</v>
      </c>
      <c r="B3103" s="4" t="s">
        <v>5</v>
      </c>
      <c r="C3103" s="4" t="s">
        <v>16</v>
      </c>
      <c r="D3103" s="14" t="s">
        <v>26</v>
      </c>
      <c r="E3103" s="4" t="s">
        <v>5</v>
      </c>
      <c r="F3103" s="4" t="s">
        <v>16</v>
      </c>
      <c r="G3103" s="4" t="s">
        <v>10</v>
      </c>
      <c r="H3103" s="14" t="s">
        <v>27</v>
      </c>
      <c r="I3103" s="4" t="s">
        <v>16</v>
      </c>
      <c r="J3103" s="4" t="s">
        <v>16</v>
      </c>
      <c r="K3103" s="4" t="s">
        <v>25</v>
      </c>
    </row>
    <row r="3104" spans="1:11">
      <c r="A3104" t="n">
        <v>25923</v>
      </c>
      <c r="B3104" s="10" t="n">
        <v>5</v>
      </c>
      <c r="C3104" s="7" t="n">
        <v>28</v>
      </c>
      <c r="D3104" s="14" t="s">
        <v>3</v>
      </c>
      <c r="E3104" s="58" t="n">
        <v>64</v>
      </c>
      <c r="F3104" s="7" t="n">
        <v>5</v>
      </c>
      <c r="G3104" s="7" t="n">
        <v>5</v>
      </c>
      <c r="H3104" s="14" t="s">
        <v>3</v>
      </c>
      <c r="I3104" s="7" t="n">
        <v>8</v>
      </c>
      <c r="J3104" s="7" t="n">
        <v>1</v>
      </c>
      <c r="K3104" s="11" t="n">
        <f t="normal" ca="1">A3108</f>
        <v>0</v>
      </c>
    </row>
    <row r="3105" spans="1:11">
      <c r="A3105" t="s">
        <v>4</v>
      </c>
      <c r="B3105" s="4" t="s">
        <v>5</v>
      </c>
      <c r="C3105" s="4" t="s">
        <v>10</v>
      </c>
      <c r="D3105" s="4" t="s">
        <v>16</v>
      </c>
      <c r="E3105" s="4" t="s">
        <v>30</v>
      </c>
      <c r="F3105" s="4" t="s">
        <v>10</v>
      </c>
    </row>
    <row r="3106" spans="1:11">
      <c r="A3106" t="n">
        <v>25935</v>
      </c>
      <c r="B3106" s="53" t="n">
        <v>59</v>
      </c>
      <c r="C3106" s="7" t="n">
        <v>7032</v>
      </c>
      <c r="D3106" s="7" t="n">
        <v>1</v>
      </c>
      <c r="E3106" s="7" t="n">
        <v>0.150000005960464</v>
      </c>
      <c r="F3106" s="7" t="n">
        <v>0</v>
      </c>
    </row>
    <row r="3107" spans="1:11">
      <c r="A3107" t="s">
        <v>4</v>
      </c>
      <c r="B3107" s="4" t="s">
        <v>5</v>
      </c>
      <c r="C3107" s="4" t="s">
        <v>10</v>
      </c>
    </row>
    <row r="3108" spans="1:11">
      <c r="A3108" t="n">
        <v>25945</v>
      </c>
      <c r="B3108" s="31" t="n">
        <v>16</v>
      </c>
      <c r="C3108" s="7" t="n">
        <v>100</v>
      </c>
    </row>
    <row r="3109" spans="1:11">
      <c r="A3109" t="s">
        <v>4</v>
      </c>
      <c r="B3109" s="4" t="s">
        <v>5</v>
      </c>
      <c r="C3109" s="4" t="s">
        <v>10</v>
      </c>
      <c r="D3109" s="4" t="s">
        <v>16</v>
      </c>
      <c r="E3109" s="4" t="s">
        <v>30</v>
      </c>
      <c r="F3109" s="4" t="s">
        <v>10</v>
      </c>
    </row>
    <row r="3110" spans="1:11">
      <c r="A3110" t="n">
        <v>25948</v>
      </c>
      <c r="B3110" s="53" t="n">
        <v>59</v>
      </c>
      <c r="C3110" s="7" t="n">
        <v>61500</v>
      </c>
      <c r="D3110" s="7" t="n">
        <v>1</v>
      </c>
      <c r="E3110" s="7" t="n">
        <v>0.150000005960464</v>
      </c>
      <c r="F3110" s="7" t="n">
        <v>0</v>
      </c>
    </row>
    <row r="3111" spans="1:11">
      <c r="A3111" t="s">
        <v>4</v>
      </c>
      <c r="B3111" s="4" t="s">
        <v>5</v>
      </c>
      <c r="C3111" s="4" t="s">
        <v>16</v>
      </c>
      <c r="D3111" s="4" t="s">
        <v>10</v>
      </c>
      <c r="E3111" s="4" t="s">
        <v>6</v>
      </c>
      <c r="F3111" s="4" t="s">
        <v>6</v>
      </c>
      <c r="G3111" s="4" t="s">
        <v>6</v>
      </c>
      <c r="H3111" s="4" t="s">
        <v>6</v>
      </c>
    </row>
    <row r="3112" spans="1:11">
      <c r="A3112" t="n">
        <v>25958</v>
      </c>
      <c r="B3112" s="54" t="n">
        <v>51</v>
      </c>
      <c r="C3112" s="7" t="n">
        <v>3</v>
      </c>
      <c r="D3112" s="7" t="n">
        <v>61500</v>
      </c>
      <c r="E3112" s="7" t="s">
        <v>230</v>
      </c>
      <c r="F3112" s="7" t="s">
        <v>227</v>
      </c>
      <c r="G3112" s="7" t="s">
        <v>225</v>
      </c>
      <c r="H3112" s="7" t="s">
        <v>226</v>
      </c>
    </row>
    <row r="3113" spans="1:11">
      <c r="A3113" t="s">
        <v>4</v>
      </c>
      <c r="B3113" s="4" t="s">
        <v>5</v>
      </c>
      <c r="C3113" s="4" t="s">
        <v>10</v>
      </c>
      <c r="D3113" s="4" t="s">
        <v>16</v>
      </c>
      <c r="E3113" s="4" t="s">
        <v>30</v>
      </c>
      <c r="F3113" s="4" t="s">
        <v>10</v>
      </c>
    </row>
    <row r="3114" spans="1:11">
      <c r="A3114" t="n">
        <v>25971</v>
      </c>
      <c r="B3114" s="53" t="n">
        <v>59</v>
      </c>
      <c r="C3114" s="7" t="n">
        <v>61501</v>
      </c>
      <c r="D3114" s="7" t="n">
        <v>1</v>
      </c>
      <c r="E3114" s="7" t="n">
        <v>0.150000005960464</v>
      </c>
      <c r="F3114" s="7" t="n">
        <v>0</v>
      </c>
    </row>
    <row r="3115" spans="1:11">
      <c r="A3115" t="s">
        <v>4</v>
      </c>
      <c r="B3115" s="4" t="s">
        <v>5</v>
      </c>
      <c r="C3115" s="4" t="s">
        <v>16</v>
      </c>
      <c r="D3115" s="4" t="s">
        <v>10</v>
      </c>
      <c r="E3115" s="4" t="s">
        <v>6</v>
      </c>
      <c r="F3115" s="4" t="s">
        <v>6</v>
      </c>
      <c r="G3115" s="4" t="s">
        <v>6</v>
      </c>
      <c r="H3115" s="4" t="s">
        <v>6</v>
      </c>
    </row>
    <row r="3116" spans="1:11">
      <c r="A3116" t="n">
        <v>25981</v>
      </c>
      <c r="B3116" s="54" t="n">
        <v>51</v>
      </c>
      <c r="C3116" s="7" t="n">
        <v>3</v>
      </c>
      <c r="D3116" s="7" t="n">
        <v>61501</v>
      </c>
      <c r="E3116" s="7" t="s">
        <v>230</v>
      </c>
      <c r="F3116" s="7" t="s">
        <v>227</v>
      </c>
      <c r="G3116" s="7" t="s">
        <v>225</v>
      </c>
      <c r="H3116" s="7" t="s">
        <v>226</v>
      </c>
    </row>
    <row r="3117" spans="1:11">
      <c r="A3117" t="s">
        <v>4</v>
      </c>
      <c r="B3117" s="4" t="s">
        <v>5</v>
      </c>
      <c r="C3117" s="4" t="s">
        <v>10</v>
      </c>
    </row>
    <row r="3118" spans="1:11">
      <c r="A3118" t="n">
        <v>25994</v>
      </c>
      <c r="B3118" s="31" t="n">
        <v>16</v>
      </c>
      <c r="C3118" s="7" t="n">
        <v>1300</v>
      </c>
    </row>
    <row r="3119" spans="1:11">
      <c r="A3119" t="s">
        <v>4</v>
      </c>
      <c r="B3119" s="4" t="s">
        <v>5</v>
      </c>
      <c r="C3119" s="4" t="s">
        <v>16</v>
      </c>
      <c r="D3119" s="4" t="s">
        <v>10</v>
      </c>
      <c r="E3119" s="4" t="s">
        <v>30</v>
      </c>
    </row>
    <row r="3120" spans="1:11">
      <c r="A3120" t="n">
        <v>25997</v>
      </c>
      <c r="B3120" s="37" t="n">
        <v>58</v>
      </c>
      <c r="C3120" s="7" t="n">
        <v>101</v>
      </c>
      <c r="D3120" s="7" t="n">
        <v>500</v>
      </c>
      <c r="E3120" s="7" t="n">
        <v>1</v>
      </c>
    </row>
    <row r="3121" spans="1:8">
      <c r="A3121" t="s">
        <v>4</v>
      </c>
      <c r="B3121" s="4" t="s">
        <v>5</v>
      </c>
      <c r="C3121" s="4" t="s">
        <v>16</v>
      </c>
      <c r="D3121" s="4" t="s">
        <v>10</v>
      </c>
    </row>
    <row r="3122" spans="1:8">
      <c r="A3122" t="n">
        <v>26005</v>
      </c>
      <c r="B3122" s="37" t="n">
        <v>58</v>
      </c>
      <c r="C3122" s="7" t="n">
        <v>254</v>
      </c>
      <c r="D3122" s="7" t="n">
        <v>0</v>
      </c>
    </row>
    <row r="3123" spans="1:8">
      <c r="A3123" t="s">
        <v>4</v>
      </c>
      <c r="B3123" s="4" t="s">
        <v>5</v>
      </c>
      <c r="C3123" s="4" t="s">
        <v>16</v>
      </c>
      <c r="D3123" s="14" t="s">
        <v>26</v>
      </c>
      <c r="E3123" s="4" t="s">
        <v>5</v>
      </c>
      <c r="F3123" s="4" t="s">
        <v>16</v>
      </c>
      <c r="G3123" s="4" t="s">
        <v>10</v>
      </c>
      <c r="H3123" s="14" t="s">
        <v>27</v>
      </c>
      <c r="I3123" s="4" t="s">
        <v>16</v>
      </c>
      <c r="J3123" s="4" t="s">
        <v>16</v>
      </c>
      <c r="K3123" s="4" t="s">
        <v>25</v>
      </c>
    </row>
    <row r="3124" spans="1:8">
      <c r="A3124" t="n">
        <v>26009</v>
      </c>
      <c r="B3124" s="10" t="n">
        <v>5</v>
      </c>
      <c r="C3124" s="7" t="n">
        <v>28</v>
      </c>
      <c r="D3124" s="14" t="s">
        <v>3</v>
      </c>
      <c r="E3124" s="58" t="n">
        <v>64</v>
      </c>
      <c r="F3124" s="7" t="n">
        <v>5</v>
      </c>
      <c r="G3124" s="7" t="n">
        <v>2</v>
      </c>
      <c r="H3124" s="14" t="s">
        <v>3</v>
      </c>
      <c r="I3124" s="7" t="n">
        <v>8</v>
      </c>
      <c r="J3124" s="7" t="n">
        <v>1</v>
      </c>
      <c r="K3124" s="11" t="n">
        <f t="normal" ca="1">A3128</f>
        <v>0</v>
      </c>
    </row>
    <row r="3125" spans="1:8">
      <c r="A3125" t="s">
        <v>4</v>
      </c>
      <c r="B3125" s="4" t="s">
        <v>5</v>
      </c>
      <c r="C3125" s="4" t="s">
        <v>10</v>
      </c>
      <c r="D3125" s="4" t="s">
        <v>16</v>
      </c>
      <c r="E3125" s="4" t="s">
        <v>6</v>
      </c>
      <c r="F3125" s="4" t="s">
        <v>30</v>
      </c>
      <c r="G3125" s="4" t="s">
        <v>30</v>
      </c>
      <c r="H3125" s="4" t="s">
        <v>30</v>
      </c>
    </row>
    <row r="3126" spans="1:8">
      <c r="A3126" t="n">
        <v>26021</v>
      </c>
      <c r="B3126" s="45" t="n">
        <v>48</v>
      </c>
      <c r="C3126" s="7" t="n">
        <v>2</v>
      </c>
      <c r="D3126" s="7" t="n">
        <v>0</v>
      </c>
      <c r="E3126" s="7" t="s">
        <v>289</v>
      </c>
      <c r="F3126" s="7" t="n">
        <v>0</v>
      </c>
      <c r="G3126" s="7" t="n">
        <v>1</v>
      </c>
      <c r="H3126" s="7" t="n">
        <v>0</v>
      </c>
    </row>
    <row r="3127" spans="1:8">
      <c r="A3127" t="s">
        <v>4</v>
      </c>
      <c r="B3127" s="4" t="s">
        <v>5</v>
      </c>
      <c r="C3127" s="4" t="s">
        <v>16</v>
      </c>
      <c r="D3127" s="14" t="s">
        <v>26</v>
      </c>
      <c r="E3127" s="4" t="s">
        <v>5</v>
      </c>
      <c r="F3127" s="4" t="s">
        <v>16</v>
      </c>
      <c r="G3127" s="4" t="s">
        <v>10</v>
      </c>
      <c r="H3127" s="14" t="s">
        <v>27</v>
      </c>
      <c r="I3127" s="4" t="s">
        <v>16</v>
      </c>
      <c r="J3127" s="4" t="s">
        <v>16</v>
      </c>
      <c r="K3127" s="4" t="s">
        <v>25</v>
      </c>
    </row>
    <row r="3128" spans="1:8">
      <c r="A3128" t="n">
        <v>26047</v>
      </c>
      <c r="B3128" s="10" t="n">
        <v>5</v>
      </c>
      <c r="C3128" s="7" t="n">
        <v>28</v>
      </c>
      <c r="D3128" s="14" t="s">
        <v>3</v>
      </c>
      <c r="E3128" s="58" t="n">
        <v>64</v>
      </c>
      <c r="F3128" s="7" t="n">
        <v>5</v>
      </c>
      <c r="G3128" s="7" t="n">
        <v>9</v>
      </c>
      <c r="H3128" s="14" t="s">
        <v>3</v>
      </c>
      <c r="I3128" s="7" t="n">
        <v>8</v>
      </c>
      <c r="J3128" s="7" t="n">
        <v>1</v>
      </c>
      <c r="K3128" s="11" t="n">
        <f t="normal" ca="1">A3132</f>
        <v>0</v>
      </c>
    </row>
    <row r="3129" spans="1:8">
      <c r="A3129" t="s">
        <v>4</v>
      </c>
      <c r="B3129" s="4" t="s">
        <v>5</v>
      </c>
      <c r="C3129" s="4" t="s">
        <v>10</v>
      </c>
      <c r="D3129" s="4" t="s">
        <v>16</v>
      </c>
      <c r="E3129" s="4" t="s">
        <v>6</v>
      </c>
      <c r="F3129" s="4" t="s">
        <v>30</v>
      </c>
      <c r="G3129" s="4" t="s">
        <v>30</v>
      </c>
      <c r="H3129" s="4" t="s">
        <v>30</v>
      </c>
    </row>
    <row r="3130" spans="1:8">
      <c r="A3130" t="n">
        <v>26059</v>
      </c>
      <c r="B3130" s="45" t="n">
        <v>48</v>
      </c>
      <c r="C3130" s="7" t="n">
        <v>9</v>
      </c>
      <c r="D3130" s="7" t="n">
        <v>0</v>
      </c>
      <c r="E3130" s="7" t="s">
        <v>289</v>
      </c>
      <c r="F3130" s="7" t="n">
        <v>0</v>
      </c>
      <c r="G3130" s="7" t="n">
        <v>1</v>
      </c>
      <c r="H3130" s="7" t="n">
        <v>0</v>
      </c>
    </row>
    <row r="3131" spans="1:8">
      <c r="A3131" t="s">
        <v>4</v>
      </c>
      <c r="B3131" s="4" t="s">
        <v>5</v>
      </c>
      <c r="C3131" s="4" t="s">
        <v>16</v>
      </c>
    </row>
    <row r="3132" spans="1:8">
      <c r="A3132" t="n">
        <v>26085</v>
      </c>
      <c r="B3132" s="38" t="n">
        <v>45</v>
      </c>
      <c r="C3132" s="7" t="n">
        <v>16</v>
      </c>
    </row>
    <row r="3133" spans="1:8">
      <c r="A3133" t="s">
        <v>4</v>
      </c>
      <c r="B3133" s="4" t="s">
        <v>5</v>
      </c>
      <c r="C3133" s="4" t="s">
        <v>16</v>
      </c>
      <c r="D3133" s="4" t="s">
        <v>16</v>
      </c>
      <c r="E3133" s="4" t="s">
        <v>30</v>
      </c>
      <c r="F3133" s="4" t="s">
        <v>30</v>
      </c>
      <c r="G3133" s="4" t="s">
        <v>30</v>
      </c>
      <c r="H3133" s="4" t="s">
        <v>10</v>
      </c>
    </row>
    <row r="3134" spans="1:8">
      <c r="A3134" t="n">
        <v>26087</v>
      </c>
      <c r="B3134" s="38" t="n">
        <v>45</v>
      </c>
      <c r="C3134" s="7" t="n">
        <v>2</v>
      </c>
      <c r="D3134" s="7" t="n">
        <v>3</v>
      </c>
      <c r="E3134" s="7" t="n">
        <v>-96.0100021362305</v>
      </c>
      <c r="F3134" s="7" t="n">
        <v>-1.77999997138977</v>
      </c>
      <c r="G3134" s="7" t="n">
        <v>-11.8800001144409</v>
      </c>
      <c r="H3134" s="7" t="n">
        <v>0</v>
      </c>
    </row>
    <row r="3135" spans="1:8">
      <c r="A3135" t="s">
        <v>4</v>
      </c>
      <c r="B3135" s="4" t="s">
        <v>5</v>
      </c>
      <c r="C3135" s="4" t="s">
        <v>16</v>
      </c>
      <c r="D3135" s="4" t="s">
        <v>16</v>
      </c>
      <c r="E3135" s="4" t="s">
        <v>30</v>
      </c>
      <c r="F3135" s="4" t="s">
        <v>30</v>
      </c>
      <c r="G3135" s="4" t="s">
        <v>30</v>
      </c>
      <c r="H3135" s="4" t="s">
        <v>10</v>
      </c>
      <c r="I3135" s="4" t="s">
        <v>16</v>
      </c>
    </row>
    <row r="3136" spans="1:8">
      <c r="A3136" t="n">
        <v>26104</v>
      </c>
      <c r="B3136" s="38" t="n">
        <v>45</v>
      </c>
      <c r="C3136" s="7" t="n">
        <v>4</v>
      </c>
      <c r="D3136" s="7" t="n">
        <v>3</v>
      </c>
      <c r="E3136" s="7" t="n">
        <v>10.1099996566772</v>
      </c>
      <c r="F3136" s="7" t="n">
        <v>5.28999996185303</v>
      </c>
      <c r="G3136" s="7" t="n">
        <v>0</v>
      </c>
      <c r="H3136" s="7" t="n">
        <v>0</v>
      </c>
      <c r="I3136" s="7" t="n">
        <v>0</v>
      </c>
    </row>
    <row r="3137" spans="1:11">
      <c r="A3137" t="s">
        <v>4</v>
      </c>
      <c r="B3137" s="4" t="s">
        <v>5</v>
      </c>
      <c r="C3137" s="4" t="s">
        <v>16</v>
      </c>
      <c r="D3137" s="4" t="s">
        <v>16</v>
      </c>
      <c r="E3137" s="4" t="s">
        <v>30</v>
      </c>
      <c r="F3137" s="4" t="s">
        <v>10</v>
      </c>
    </row>
    <row r="3138" spans="1:11">
      <c r="A3138" t="n">
        <v>26122</v>
      </c>
      <c r="B3138" s="38" t="n">
        <v>45</v>
      </c>
      <c r="C3138" s="7" t="n">
        <v>5</v>
      </c>
      <c r="D3138" s="7" t="n">
        <v>3</v>
      </c>
      <c r="E3138" s="7" t="n">
        <v>5.09999990463257</v>
      </c>
      <c r="F3138" s="7" t="n">
        <v>0</v>
      </c>
    </row>
    <row r="3139" spans="1:11">
      <c r="A3139" t="s">
        <v>4</v>
      </c>
      <c r="B3139" s="4" t="s">
        <v>5</v>
      </c>
      <c r="C3139" s="4" t="s">
        <v>16</v>
      </c>
      <c r="D3139" s="4" t="s">
        <v>16</v>
      </c>
      <c r="E3139" s="4" t="s">
        <v>30</v>
      </c>
      <c r="F3139" s="4" t="s">
        <v>10</v>
      </c>
    </row>
    <row r="3140" spans="1:11">
      <c r="A3140" t="n">
        <v>26131</v>
      </c>
      <c r="B3140" s="38" t="n">
        <v>45</v>
      </c>
      <c r="C3140" s="7" t="n">
        <v>11</v>
      </c>
      <c r="D3140" s="7" t="n">
        <v>3</v>
      </c>
      <c r="E3140" s="7" t="n">
        <v>33.4000015258789</v>
      </c>
      <c r="F3140" s="7" t="n">
        <v>0</v>
      </c>
    </row>
    <row r="3141" spans="1:11">
      <c r="A3141" t="s">
        <v>4</v>
      </c>
      <c r="B3141" s="4" t="s">
        <v>5</v>
      </c>
      <c r="C3141" s="4" t="s">
        <v>16</v>
      </c>
      <c r="D3141" s="4" t="s">
        <v>16</v>
      </c>
      <c r="E3141" s="4" t="s">
        <v>30</v>
      </c>
      <c r="F3141" s="4" t="s">
        <v>30</v>
      </c>
      <c r="G3141" s="4" t="s">
        <v>30</v>
      </c>
      <c r="H3141" s="4" t="s">
        <v>10</v>
      </c>
    </row>
    <row r="3142" spans="1:11">
      <c r="A3142" t="n">
        <v>26140</v>
      </c>
      <c r="B3142" s="38" t="n">
        <v>45</v>
      </c>
      <c r="C3142" s="7" t="n">
        <v>2</v>
      </c>
      <c r="D3142" s="7" t="n">
        <v>3</v>
      </c>
      <c r="E3142" s="7" t="n">
        <v>-95.7900009155273</v>
      </c>
      <c r="F3142" s="7" t="n">
        <v>-1.62999999523163</v>
      </c>
      <c r="G3142" s="7" t="n">
        <v>-21.3299999237061</v>
      </c>
      <c r="H3142" s="7" t="n">
        <v>5000</v>
      </c>
    </row>
    <row r="3143" spans="1:11">
      <c r="A3143" t="s">
        <v>4</v>
      </c>
      <c r="B3143" s="4" t="s">
        <v>5</v>
      </c>
      <c r="C3143" s="4" t="s">
        <v>16</v>
      </c>
      <c r="D3143" s="4" t="s">
        <v>16</v>
      </c>
      <c r="E3143" s="4" t="s">
        <v>30</v>
      </c>
      <c r="F3143" s="4" t="s">
        <v>30</v>
      </c>
      <c r="G3143" s="4" t="s">
        <v>30</v>
      </c>
      <c r="H3143" s="4" t="s">
        <v>10</v>
      </c>
      <c r="I3143" s="4" t="s">
        <v>16</v>
      </c>
    </row>
    <row r="3144" spans="1:11">
      <c r="A3144" t="n">
        <v>26157</v>
      </c>
      <c r="B3144" s="38" t="n">
        <v>45</v>
      </c>
      <c r="C3144" s="7" t="n">
        <v>4</v>
      </c>
      <c r="D3144" s="7" t="n">
        <v>3</v>
      </c>
      <c r="E3144" s="7" t="n">
        <v>359.470001220703</v>
      </c>
      <c r="F3144" s="7" t="n">
        <v>8.31999969482422</v>
      </c>
      <c r="G3144" s="7" t="n">
        <v>350</v>
      </c>
      <c r="H3144" s="7" t="n">
        <v>5000</v>
      </c>
      <c r="I3144" s="7" t="n">
        <v>1</v>
      </c>
    </row>
    <row r="3145" spans="1:11">
      <c r="A3145" t="s">
        <v>4</v>
      </c>
      <c r="B3145" s="4" t="s">
        <v>5</v>
      </c>
      <c r="C3145" s="4" t="s">
        <v>16</v>
      </c>
      <c r="D3145" s="4" t="s">
        <v>16</v>
      </c>
      <c r="E3145" s="4" t="s">
        <v>30</v>
      </c>
      <c r="F3145" s="4" t="s">
        <v>10</v>
      </c>
    </row>
    <row r="3146" spans="1:11">
      <c r="A3146" t="n">
        <v>26175</v>
      </c>
      <c r="B3146" s="38" t="n">
        <v>45</v>
      </c>
      <c r="C3146" s="7" t="n">
        <v>5</v>
      </c>
      <c r="D3146" s="7" t="n">
        <v>3</v>
      </c>
      <c r="E3146" s="7" t="n">
        <v>2.90000009536743</v>
      </c>
      <c r="F3146" s="7" t="n">
        <v>5000</v>
      </c>
    </row>
    <row r="3147" spans="1:11">
      <c r="A3147" t="s">
        <v>4</v>
      </c>
      <c r="B3147" s="4" t="s">
        <v>5</v>
      </c>
      <c r="C3147" s="4" t="s">
        <v>16</v>
      </c>
      <c r="D3147" s="4" t="s">
        <v>16</v>
      </c>
      <c r="E3147" s="4" t="s">
        <v>30</v>
      </c>
      <c r="F3147" s="4" t="s">
        <v>10</v>
      </c>
    </row>
    <row r="3148" spans="1:11">
      <c r="A3148" t="n">
        <v>26184</v>
      </c>
      <c r="B3148" s="38" t="n">
        <v>45</v>
      </c>
      <c r="C3148" s="7" t="n">
        <v>11</v>
      </c>
      <c r="D3148" s="7" t="n">
        <v>3</v>
      </c>
      <c r="E3148" s="7" t="n">
        <v>33.4000015258789</v>
      </c>
      <c r="F3148" s="7" t="n">
        <v>5000</v>
      </c>
    </row>
    <row r="3149" spans="1:11">
      <c r="A3149" t="s">
        <v>4</v>
      </c>
      <c r="B3149" s="4" t="s">
        <v>5</v>
      </c>
      <c r="C3149" s="4" t="s">
        <v>16</v>
      </c>
      <c r="D3149" s="4" t="s">
        <v>10</v>
      </c>
    </row>
    <row r="3150" spans="1:11">
      <c r="A3150" t="n">
        <v>26193</v>
      </c>
      <c r="B3150" s="37" t="n">
        <v>58</v>
      </c>
      <c r="C3150" s="7" t="n">
        <v>255</v>
      </c>
      <c r="D3150" s="7" t="n">
        <v>0</v>
      </c>
    </row>
    <row r="3151" spans="1:11">
      <c r="A3151" t="s">
        <v>4</v>
      </c>
      <c r="B3151" s="4" t="s">
        <v>5</v>
      </c>
      <c r="C3151" s="4" t="s">
        <v>16</v>
      </c>
      <c r="D3151" s="4" t="s">
        <v>10</v>
      </c>
    </row>
    <row r="3152" spans="1:11">
      <c r="A3152" t="n">
        <v>26197</v>
      </c>
      <c r="B3152" s="38" t="n">
        <v>45</v>
      </c>
      <c r="C3152" s="7" t="n">
        <v>7</v>
      </c>
      <c r="D3152" s="7" t="n">
        <v>255</v>
      </c>
    </row>
    <row r="3153" spans="1:9">
      <c r="A3153" t="s">
        <v>4</v>
      </c>
      <c r="B3153" s="4" t="s">
        <v>5</v>
      </c>
      <c r="C3153" s="4" t="s">
        <v>10</v>
      </c>
      <c r="D3153" s="4" t="s">
        <v>16</v>
      </c>
      <c r="E3153" s="4" t="s">
        <v>6</v>
      </c>
      <c r="F3153" s="4" t="s">
        <v>30</v>
      </c>
      <c r="G3153" s="4" t="s">
        <v>30</v>
      </c>
      <c r="H3153" s="4" t="s">
        <v>30</v>
      </c>
    </row>
    <row r="3154" spans="1:9">
      <c r="A3154" t="n">
        <v>26201</v>
      </c>
      <c r="B3154" s="45" t="n">
        <v>48</v>
      </c>
      <c r="C3154" s="7" t="n">
        <v>100</v>
      </c>
      <c r="D3154" s="7" t="n">
        <v>0</v>
      </c>
      <c r="E3154" s="7" t="s">
        <v>219</v>
      </c>
      <c r="F3154" s="7" t="n">
        <v>-1</v>
      </c>
      <c r="G3154" s="7" t="n">
        <v>1</v>
      </c>
      <c r="H3154" s="7" t="n">
        <v>0</v>
      </c>
    </row>
    <row r="3155" spans="1:9">
      <c r="A3155" t="s">
        <v>4</v>
      </c>
      <c r="B3155" s="4" t="s">
        <v>5</v>
      </c>
      <c r="C3155" s="4" t="s">
        <v>16</v>
      </c>
      <c r="D3155" s="4" t="s">
        <v>10</v>
      </c>
      <c r="E3155" s="4" t="s">
        <v>6</v>
      </c>
    </row>
    <row r="3156" spans="1:9">
      <c r="A3156" t="n">
        <v>26229</v>
      </c>
      <c r="B3156" s="54" t="n">
        <v>51</v>
      </c>
      <c r="C3156" s="7" t="n">
        <v>4</v>
      </c>
      <c r="D3156" s="7" t="n">
        <v>100</v>
      </c>
      <c r="E3156" s="7" t="s">
        <v>129</v>
      </c>
    </row>
    <row r="3157" spans="1:9">
      <c r="A3157" t="s">
        <v>4</v>
      </c>
      <c r="B3157" s="4" t="s">
        <v>5</v>
      </c>
      <c r="C3157" s="4" t="s">
        <v>10</v>
      </c>
    </row>
    <row r="3158" spans="1:9">
      <c r="A3158" t="n">
        <v>26242</v>
      </c>
      <c r="B3158" s="31" t="n">
        <v>16</v>
      </c>
      <c r="C3158" s="7" t="n">
        <v>0</v>
      </c>
    </row>
    <row r="3159" spans="1:9">
      <c r="A3159" t="s">
        <v>4</v>
      </c>
      <c r="B3159" s="4" t="s">
        <v>5</v>
      </c>
      <c r="C3159" s="4" t="s">
        <v>10</v>
      </c>
      <c r="D3159" s="4" t="s">
        <v>16</v>
      </c>
      <c r="E3159" s="4" t="s">
        <v>9</v>
      </c>
      <c r="F3159" s="4" t="s">
        <v>69</v>
      </c>
      <c r="G3159" s="4" t="s">
        <v>16</v>
      </c>
      <c r="H3159" s="4" t="s">
        <v>16</v>
      </c>
      <c r="I3159" s="4" t="s">
        <v>16</v>
      </c>
      <c r="J3159" s="4" t="s">
        <v>9</v>
      </c>
      <c r="K3159" s="4" t="s">
        <v>69</v>
      </c>
      <c r="L3159" s="4" t="s">
        <v>16</v>
      </c>
      <c r="M3159" s="4" t="s">
        <v>16</v>
      </c>
    </row>
    <row r="3160" spans="1:9">
      <c r="A3160" t="n">
        <v>26245</v>
      </c>
      <c r="B3160" s="55" t="n">
        <v>26</v>
      </c>
      <c r="C3160" s="7" t="n">
        <v>100</v>
      </c>
      <c r="D3160" s="7" t="n">
        <v>17</v>
      </c>
      <c r="E3160" s="7" t="n">
        <v>63524</v>
      </c>
      <c r="F3160" s="7" t="s">
        <v>290</v>
      </c>
      <c r="G3160" s="7" t="n">
        <v>2</v>
      </c>
      <c r="H3160" s="7" t="n">
        <v>3</v>
      </c>
      <c r="I3160" s="7" t="n">
        <v>17</v>
      </c>
      <c r="J3160" s="7" t="n">
        <v>63525</v>
      </c>
      <c r="K3160" s="7" t="s">
        <v>291</v>
      </c>
      <c r="L3160" s="7" t="n">
        <v>2</v>
      </c>
      <c r="M3160" s="7" t="n">
        <v>0</v>
      </c>
    </row>
    <row r="3161" spans="1:9">
      <c r="A3161" t="s">
        <v>4</v>
      </c>
      <c r="B3161" s="4" t="s">
        <v>5</v>
      </c>
    </row>
    <row r="3162" spans="1:9">
      <c r="A3162" t="n">
        <v>26438</v>
      </c>
      <c r="B3162" s="29" t="n">
        <v>28</v>
      </c>
    </row>
    <row r="3163" spans="1:9">
      <c r="A3163" t="s">
        <v>4</v>
      </c>
      <c r="B3163" s="4" t="s">
        <v>5</v>
      </c>
      <c r="C3163" s="4" t="s">
        <v>10</v>
      </c>
    </row>
    <row r="3164" spans="1:9">
      <c r="A3164" t="n">
        <v>26439</v>
      </c>
      <c r="B3164" s="31" t="n">
        <v>16</v>
      </c>
      <c r="C3164" s="7" t="n">
        <v>500</v>
      </c>
    </row>
    <row r="3165" spans="1:9">
      <c r="A3165" t="s">
        <v>4</v>
      </c>
      <c r="B3165" s="4" t="s">
        <v>5</v>
      </c>
      <c r="C3165" s="4" t="s">
        <v>16</v>
      </c>
      <c r="D3165" s="4" t="s">
        <v>30</v>
      </c>
      <c r="E3165" s="4" t="s">
        <v>30</v>
      </c>
      <c r="F3165" s="4" t="s">
        <v>30</v>
      </c>
    </row>
    <row r="3166" spans="1:9">
      <c r="A3166" t="n">
        <v>26442</v>
      </c>
      <c r="B3166" s="38" t="n">
        <v>45</v>
      </c>
      <c r="C3166" s="7" t="n">
        <v>9</v>
      </c>
      <c r="D3166" s="7" t="n">
        <v>0.0500000007450581</v>
      </c>
      <c r="E3166" s="7" t="n">
        <v>0.0500000007450581</v>
      </c>
      <c r="F3166" s="7" t="n">
        <v>0.200000002980232</v>
      </c>
    </row>
    <row r="3167" spans="1:9">
      <c r="A3167" t="s">
        <v>4</v>
      </c>
      <c r="B3167" s="4" t="s">
        <v>5</v>
      </c>
      <c r="C3167" s="4" t="s">
        <v>16</v>
      </c>
      <c r="D3167" s="4" t="s">
        <v>10</v>
      </c>
      <c r="E3167" s="4" t="s">
        <v>6</v>
      </c>
    </row>
    <row r="3168" spans="1:9">
      <c r="A3168" t="n">
        <v>26456</v>
      </c>
      <c r="B3168" s="54" t="n">
        <v>51</v>
      </c>
      <c r="C3168" s="7" t="n">
        <v>4</v>
      </c>
      <c r="D3168" s="7" t="n">
        <v>100</v>
      </c>
      <c r="E3168" s="7" t="s">
        <v>248</v>
      </c>
    </row>
    <row r="3169" spans="1:13">
      <c r="A3169" t="s">
        <v>4</v>
      </c>
      <c r="B3169" s="4" t="s">
        <v>5</v>
      </c>
      <c r="C3169" s="4" t="s">
        <v>10</v>
      </c>
    </row>
    <row r="3170" spans="1:13">
      <c r="A3170" t="n">
        <v>26469</v>
      </c>
      <c r="B3170" s="31" t="n">
        <v>16</v>
      </c>
      <c r="C3170" s="7" t="n">
        <v>0</v>
      </c>
    </row>
    <row r="3171" spans="1:13">
      <c r="A3171" t="s">
        <v>4</v>
      </c>
      <c r="B3171" s="4" t="s">
        <v>5</v>
      </c>
      <c r="C3171" s="4" t="s">
        <v>10</v>
      </c>
      <c r="D3171" s="4" t="s">
        <v>16</v>
      </c>
      <c r="E3171" s="4" t="s">
        <v>9</v>
      </c>
      <c r="F3171" s="4" t="s">
        <v>69</v>
      </c>
      <c r="G3171" s="4" t="s">
        <v>16</v>
      </c>
      <c r="H3171" s="4" t="s">
        <v>16</v>
      </c>
    </row>
    <row r="3172" spans="1:13">
      <c r="A3172" t="n">
        <v>26472</v>
      </c>
      <c r="B3172" s="55" t="n">
        <v>26</v>
      </c>
      <c r="C3172" s="7" t="n">
        <v>100</v>
      </c>
      <c r="D3172" s="7" t="n">
        <v>17</v>
      </c>
      <c r="E3172" s="7" t="n">
        <v>63526</v>
      </c>
      <c r="F3172" s="7" t="s">
        <v>292</v>
      </c>
      <c r="G3172" s="7" t="n">
        <v>2</v>
      </c>
      <c r="H3172" s="7" t="n">
        <v>0</v>
      </c>
    </row>
    <row r="3173" spans="1:13">
      <c r="A3173" t="s">
        <v>4</v>
      </c>
      <c r="B3173" s="4" t="s">
        <v>5</v>
      </c>
    </row>
    <row r="3174" spans="1:13">
      <c r="A3174" t="n">
        <v>26563</v>
      </c>
      <c r="B3174" s="29" t="n">
        <v>28</v>
      </c>
    </row>
    <row r="3175" spans="1:13">
      <c r="A3175" t="s">
        <v>4</v>
      </c>
      <c r="B3175" s="4" t="s">
        <v>5</v>
      </c>
      <c r="C3175" s="4" t="s">
        <v>10</v>
      </c>
      <c r="D3175" s="4" t="s">
        <v>16</v>
      </c>
    </row>
    <row r="3176" spans="1:13">
      <c r="A3176" t="n">
        <v>26564</v>
      </c>
      <c r="B3176" s="66" t="n">
        <v>89</v>
      </c>
      <c r="C3176" s="7" t="n">
        <v>65533</v>
      </c>
      <c r="D3176" s="7" t="n">
        <v>1</v>
      </c>
    </row>
    <row r="3177" spans="1:13">
      <c r="A3177" t="s">
        <v>4</v>
      </c>
      <c r="B3177" s="4" t="s">
        <v>5</v>
      </c>
      <c r="C3177" s="4" t="s">
        <v>16</v>
      </c>
      <c r="D3177" s="4" t="s">
        <v>10</v>
      </c>
      <c r="E3177" s="4" t="s">
        <v>30</v>
      </c>
    </row>
    <row r="3178" spans="1:13">
      <c r="A3178" t="n">
        <v>26568</v>
      </c>
      <c r="B3178" s="37" t="n">
        <v>58</v>
      </c>
      <c r="C3178" s="7" t="n">
        <v>101</v>
      </c>
      <c r="D3178" s="7" t="n">
        <v>500</v>
      </c>
      <c r="E3178" s="7" t="n">
        <v>1</v>
      </c>
    </row>
    <row r="3179" spans="1:13">
      <c r="A3179" t="s">
        <v>4</v>
      </c>
      <c r="B3179" s="4" t="s">
        <v>5</v>
      </c>
      <c r="C3179" s="4" t="s">
        <v>16</v>
      </c>
      <c r="D3179" s="4" t="s">
        <v>10</v>
      </c>
    </row>
    <row r="3180" spans="1:13">
      <c r="A3180" t="n">
        <v>26576</v>
      </c>
      <c r="B3180" s="37" t="n">
        <v>58</v>
      </c>
      <c r="C3180" s="7" t="n">
        <v>254</v>
      </c>
      <c r="D3180" s="7" t="n">
        <v>0</v>
      </c>
    </row>
    <row r="3181" spans="1:13">
      <c r="A3181" t="s">
        <v>4</v>
      </c>
      <c r="B3181" s="4" t="s">
        <v>5</v>
      </c>
      <c r="C3181" s="4" t="s">
        <v>10</v>
      </c>
      <c r="D3181" s="4" t="s">
        <v>10</v>
      </c>
      <c r="E3181" s="4" t="s">
        <v>10</v>
      </c>
    </row>
    <row r="3182" spans="1:13">
      <c r="A3182" t="n">
        <v>26580</v>
      </c>
      <c r="B3182" s="34" t="n">
        <v>61</v>
      </c>
      <c r="C3182" s="7" t="n">
        <v>9</v>
      </c>
      <c r="D3182" s="7" t="n">
        <v>65533</v>
      </c>
      <c r="E3182" s="7" t="n">
        <v>0</v>
      </c>
    </row>
    <row r="3183" spans="1:13">
      <c r="A3183" t="s">
        <v>4</v>
      </c>
      <c r="B3183" s="4" t="s">
        <v>5</v>
      </c>
      <c r="C3183" s="4" t="s">
        <v>10</v>
      </c>
      <c r="D3183" s="4" t="s">
        <v>10</v>
      </c>
      <c r="E3183" s="4" t="s">
        <v>10</v>
      </c>
    </row>
    <row r="3184" spans="1:13">
      <c r="A3184" t="n">
        <v>26587</v>
      </c>
      <c r="B3184" s="34" t="n">
        <v>61</v>
      </c>
      <c r="C3184" s="7" t="n">
        <v>5</v>
      </c>
      <c r="D3184" s="7" t="n">
        <v>65533</v>
      </c>
      <c r="E3184" s="7" t="n">
        <v>0</v>
      </c>
    </row>
    <row r="3185" spans="1:8">
      <c r="A3185" t="s">
        <v>4</v>
      </c>
      <c r="B3185" s="4" t="s">
        <v>5</v>
      </c>
      <c r="C3185" s="4" t="s">
        <v>10</v>
      </c>
    </row>
    <row r="3186" spans="1:8">
      <c r="A3186" t="n">
        <v>26594</v>
      </c>
      <c r="B3186" s="31" t="n">
        <v>16</v>
      </c>
      <c r="C3186" s="7" t="n">
        <v>0</v>
      </c>
    </row>
    <row r="3187" spans="1:8">
      <c r="A3187" t="s">
        <v>4</v>
      </c>
      <c r="B3187" s="4" t="s">
        <v>5</v>
      </c>
      <c r="C3187" s="4" t="s">
        <v>10</v>
      </c>
      <c r="D3187" s="4" t="s">
        <v>10</v>
      </c>
      <c r="E3187" s="4" t="s">
        <v>10</v>
      </c>
    </row>
    <row r="3188" spans="1:8">
      <c r="A3188" t="n">
        <v>26597</v>
      </c>
      <c r="B3188" s="34" t="n">
        <v>61</v>
      </c>
      <c r="C3188" s="7" t="n">
        <v>12</v>
      </c>
      <c r="D3188" s="7" t="n">
        <v>100</v>
      </c>
      <c r="E3188" s="7" t="n">
        <v>0</v>
      </c>
    </row>
    <row r="3189" spans="1:8">
      <c r="A3189" t="s">
        <v>4</v>
      </c>
      <c r="B3189" s="4" t="s">
        <v>5</v>
      </c>
      <c r="C3189" s="4" t="s">
        <v>10</v>
      </c>
      <c r="D3189" s="4" t="s">
        <v>10</v>
      </c>
      <c r="E3189" s="4" t="s">
        <v>10</v>
      </c>
    </row>
    <row r="3190" spans="1:8">
      <c r="A3190" t="n">
        <v>26604</v>
      </c>
      <c r="B3190" s="34" t="n">
        <v>61</v>
      </c>
      <c r="C3190" s="7" t="n">
        <v>61497</v>
      </c>
      <c r="D3190" s="7" t="n">
        <v>100</v>
      </c>
      <c r="E3190" s="7" t="n">
        <v>0</v>
      </c>
    </row>
    <row r="3191" spans="1:8">
      <c r="A3191" t="s">
        <v>4</v>
      </c>
      <c r="B3191" s="4" t="s">
        <v>5</v>
      </c>
      <c r="C3191" s="4" t="s">
        <v>10</v>
      </c>
      <c r="D3191" s="4" t="s">
        <v>10</v>
      </c>
      <c r="E3191" s="4" t="s">
        <v>10</v>
      </c>
    </row>
    <row r="3192" spans="1:8">
      <c r="A3192" t="n">
        <v>26611</v>
      </c>
      <c r="B3192" s="34" t="n">
        <v>61</v>
      </c>
      <c r="C3192" s="7" t="n">
        <v>61498</v>
      </c>
      <c r="D3192" s="7" t="n">
        <v>100</v>
      </c>
      <c r="E3192" s="7" t="n">
        <v>0</v>
      </c>
    </row>
    <row r="3193" spans="1:8">
      <c r="A3193" t="s">
        <v>4</v>
      </c>
      <c r="B3193" s="4" t="s">
        <v>5</v>
      </c>
      <c r="C3193" s="4" t="s">
        <v>10</v>
      </c>
      <c r="D3193" s="4" t="s">
        <v>10</v>
      </c>
      <c r="E3193" s="4" t="s">
        <v>10</v>
      </c>
    </row>
    <row r="3194" spans="1:8">
      <c r="A3194" t="n">
        <v>26618</v>
      </c>
      <c r="B3194" s="34" t="n">
        <v>61</v>
      </c>
      <c r="C3194" s="7" t="n">
        <v>61499</v>
      </c>
      <c r="D3194" s="7" t="n">
        <v>100</v>
      </c>
      <c r="E3194" s="7" t="n">
        <v>0</v>
      </c>
    </row>
    <row r="3195" spans="1:8">
      <c r="A3195" t="s">
        <v>4</v>
      </c>
      <c r="B3195" s="4" t="s">
        <v>5</v>
      </c>
      <c r="C3195" s="4" t="s">
        <v>10</v>
      </c>
      <c r="D3195" s="4" t="s">
        <v>10</v>
      </c>
      <c r="E3195" s="4" t="s">
        <v>10</v>
      </c>
    </row>
    <row r="3196" spans="1:8">
      <c r="A3196" t="n">
        <v>26625</v>
      </c>
      <c r="B3196" s="34" t="n">
        <v>61</v>
      </c>
      <c r="C3196" s="7" t="n">
        <v>61500</v>
      </c>
      <c r="D3196" s="7" t="n">
        <v>100</v>
      </c>
      <c r="E3196" s="7" t="n">
        <v>0</v>
      </c>
    </row>
    <row r="3197" spans="1:8">
      <c r="A3197" t="s">
        <v>4</v>
      </c>
      <c r="B3197" s="4" t="s">
        <v>5</v>
      </c>
      <c r="C3197" s="4" t="s">
        <v>10</v>
      </c>
      <c r="D3197" s="4" t="s">
        <v>10</v>
      </c>
      <c r="E3197" s="4" t="s">
        <v>10</v>
      </c>
    </row>
    <row r="3198" spans="1:8">
      <c r="A3198" t="n">
        <v>26632</v>
      </c>
      <c r="B3198" s="34" t="n">
        <v>61</v>
      </c>
      <c r="C3198" s="7" t="n">
        <v>61501</v>
      </c>
      <c r="D3198" s="7" t="n">
        <v>100</v>
      </c>
      <c r="E3198" s="7" t="n">
        <v>0</v>
      </c>
    </row>
    <row r="3199" spans="1:8">
      <c r="A3199" t="s">
        <v>4</v>
      </c>
      <c r="B3199" s="4" t="s">
        <v>5</v>
      </c>
      <c r="C3199" s="4" t="s">
        <v>16</v>
      </c>
      <c r="D3199" s="4" t="s">
        <v>10</v>
      </c>
      <c r="E3199" s="4" t="s">
        <v>6</v>
      </c>
      <c r="F3199" s="4" t="s">
        <v>6</v>
      </c>
      <c r="G3199" s="4" t="s">
        <v>6</v>
      </c>
      <c r="H3199" s="4" t="s">
        <v>6</v>
      </c>
    </row>
    <row r="3200" spans="1:8">
      <c r="A3200" t="n">
        <v>26639</v>
      </c>
      <c r="B3200" s="54" t="n">
        <v>51</v>
      </c>
      <c r="C3200" s="7" t="n">
        <v>3</v>
      </c>
      <c r="D3200" s="7" t="n">
        <v>12</v>
      </c>
      <c r="E3200" s="7" t="s">
        <v>230</v>
      </c>
      <c r="F3200" s="7" t="s">
        <v>227</v>
      </c>
      <c r="G3200" s="7" t="s">
        <v>225</v>
      </c>
      <c r="H3200" s="7" t="s">
        <v>226</v>
      </c>
    </row>
    <row r="3201" spans="1:8">
      <c r="A3201" t="s">
        <v>4</v>
      </c>
      <c r="B3201" s="4" t="s">
        <v>5</v>
      </c>
      <c r="C3201" s="4" t="s">
        <v>16</v>
      </c>
      <c r="D3201" s="4" t="s">
        <v>10</v>
      </c>
      <c r="E3201" s="4" t="s">
        <v>6</v>
      </c>
      <c r="F3201" s="4" t="s">
        <v>6</v>
      </c>
      <c r="G3201" s="4" t="s">
        <v>6</v>
      </c>
      <c r="H3201" s="4" t="s">
        <v>6</v>
      </c>
    </row>
    <row r="3202" spans="1:8">
      <c r="A3202" t="n">
        <v>26652</v>
      </c>
      <c r="B3202" s="54" t="n">
        <v>51</v>
      </c>
      <c r="C3202" s="7" t="n">
        <v>3</v>
      </c>
      <c r="D3202" s="7" t="n">
        <v>61497</v>
      </c>
      <c r="E3202" s="7" t="s">
        <v>230</v>
      </c>
      <c r="F3202" s="7" t="s">
        <v>227</v>
      </c>
      <c r="G3202" s="7" t="s">
        <v>225</v>
      </c>
      <c r="H3202" s="7" t="s">
        <v>226</v>
      </c>
    </row>
    <row r="3203" spans="1:8">
      <c r="A3203" t="s">
        <v>4</v>
      </c>
      <c r="B3203" s="4" t="s">
        <v>5</v>
      </c>
      <c r="C3203" s="4" t="s">
        <v>16</v>
      </c>
      <c r="D3203" s="4" t="s">
        <v>10</v>
      </c>
      <c r="E3203" s="4" t="s">
        <v>6</v>
      </c>
      <c r="F3203" s="4" t="s">
        <v>6</v>
      </c>
      <c r="G3203" s="4" t="s">
        <v>6</v>
      </c>
      <c r="H3203" s="4" t="s">
        <v>6</v>
      </c>
    </row>
    <row r="3204" spans="1:8">
      <c r="A3204" t="n">
        <v>26665</v>
      </c>
      <c r="B3204" s="54" t="n">
        <v>51</v>
      </c>
      <c r="C3204" s="7" t="n">
        <v>3</v>
      </c>
      <c r="D3204" s="7" t="n">
        <v>61498</v>
      </c>
      <c r="E3204" s="7" t="s">
        <v>230</v>
      </c>
      <c r="F3204" s="7" t="s">
        <v>227</v>
      </c>
      <c r="G3204" s="7" t="s">
        <v>225</v>
      </c>
      <c r="H3204" s="7" t="s">
        <v>226</v>
      </c>
    </row>
    <row r="3205" spans="1:8">
      <c r="A3205" t="s">
        <v>4</v>
      </c>
      <c r="B3205" s="4" t="s">
        <v>5</v>
      </c>
      <c r="C3205" s="4" t="s">
        <v>16</v>
      </c>
      <c r="D3205" s="4" t="s">
        <v>10</v>
      </c>
      <c r="E3205" s="4" t="s">
        <v>6</v>
      </c>
      <c r="F3205" s="4" t="s">
        <v>6</v>
      </c>
      <c r="G3205" s="4" t="s">
        <v>6</v>
      </c>
      <c r="H3205" s="4" t="s">
        <v>6</v>
      </c>
    </row>
    <row r="3206" spans="1:8">
      <c r="A3206" t="n">
        <v>26678</v>
      </c>
      <c r="B3206" s="54" t="n">
        <v>51</v>
      </c>
      <c r="C3206" s="7" t="n">
        <v>3</v>
      </c>
      <c r="D3206" s="7" t="n">
        <v>61499</v>
      </c>
      <c r="E3206" s="7" t="s">
        <v>230</v>
      </c>
      <c r="F3206" s="7" t="s">
        <v>227</v>
      </c>
      <c r="G3206" s="7" t="s">
        <v>225</v>
      </c>
      <c r="H3206" s="7" t="s">
        <v>226</v>
      </c>
    </row>
    <row r="3207" spans="1:8">
      <c r="A3207" t="s">
        <v>4</v>
      </c>
      <c r="B3207" s="4" t="s">
        <v>5</v>
      </c>
      <c r="C3207" s="4" t="s">
        <v>16</v>
      </c>
      <c r="D3207" s="4" t="s">
        <v>10</v>
      </c>
      <c r="E3207" s="4" t="s">
        <v>6</v>
      </c>
      <c r="F3207" s="4" t="s">
        <v>6</v>
      </c>
      <c r="G3207" s="4" t="s">
        <v>6</v>
      </c>
      <c r="H3207" s="4" t="s">
        <v>6</v>
      </c>
    </row>
    <row r="3208" spans="1:8">
      <c r="A3208" t="n">
        <v>26691</v>
      </c>
      <c r="B3208" s="54" t="n">
        <v>51</v>
      </c>
      <c r="C3208" s="7" t="n">
        <v>3</v>
      </c>
      <c r="D3208" s="7" t="n">
        <v>61500</v>
      </c>
      <c r="E3208" s="7" t="s">
        <v>230</v>
      </c>
      <c r="F3208" s="7" t="s">
        <v>227</v>
      </c>
      <c r="G3208" s="7" t="s">
        <v>225</v>
      </c>
      <c r="H3208" s="7" t="s">
        <v>226</v>
      </c>
    </row>
    <row r="3209" spans="1:8">
      <c r="A3209" t="s">
        <v>4</v>
      </c>
      <c r="B3209" s="4" t="s">
        <v>5</v>
      </c>
      <c r="C3209" s="4" t="s">
        <v>16</v>
      </c>
      <c r="D3209" s="4" t="s">
        <v>10</v>
      </c>
      <c r="E3209" s="4" t="s">
        <v>6</v>
      </c>
      <c r="F3209" s="4" t="s">
        <v>6</v>
      </c>
      <c r="G3209" s="4" t="s">
        <v>6</v>
      </c>
      <c r="H3209" s="4" t="s">
        <v>6</v>
      </c>
    </row>
    <row r="3210" spans="1:8">
      <c r="A3210" t="n">
        <v>26704</v>
      </c>
      <c r="B3210" s="54" t="n">
        <v>51</v>
      </c>
      <c r="C3210" s="7" t="n">
        <v>3</v>
      </c>
      <c r="D3210" s="7" t="n">
        <v>61501</v>
      </c>
      <c r="E3210" s="7" t="s">
        <v>230</v>
      </c>
      <c r="F3210" s="7" t="s">
        <v>227</v>
      </c>
      <c r="G3210" s="7" t="s">
        <v>225</v>
      </c>
      <c r="H3210" s="7" t="s">
        <v>226</v>
      </c>
    </row>
    <row r="3211" spans="1:8">
      <c r="A3211" t="s">
        <v>4</v>
      </c>
      <c r="B3211" s="4" t="s">
        <v>5</v>
      </c>
      <c r="C3211" s="4" t="s">
        <v>16</v>
      </c>
      <c r="D3211" s="4" t="s">
        <v>16</v>
      </c>
      <c r="E3211" s="4" t="s">
        <v>30</v>
      </c>
      <c r="F3211" s="4" t="s">
        <v>30</v>
      </c>
      <c r="G3211" s="4" t="s">
        <v>30</v>
      </c>
      <c r="H3211" s="4" t="s">
        <v>10</v>
      </c>
    </row>
    <row r="3212" spans="1:8">
      <c r="A3212" t="n">
        <v>26717</v>
      </c>
      <c r="B3212" s="38" t="n">
        <v>45</v>
      </c>
      <c r="C3212" s="7" t="n">
        <v>2</v>
      </c>
      <c r="D3212" s="7" t="n">
        <v>3</v>
      </c>
      <c r="E3212" s="7" t="n">
        <v>-95.6399993896484</v>
      </c>
      <c r="F3212" s="7" t="n">
        <v>-1.69000005722046</v>
      </c>
      <c r="G3212" s="7" t="n">
        <v>-10.5</v>
      </c>
      <c r="H3212" s="7" t="n">
        <v>0</v>
      </c>
    </row>
    <row r="3213" spans="1:8">
      <c r="A3213" t="s">
        <v>4</v>
      </c>
      <c r="B3213" s="4" t="s">
        <v>5</v>
      </c>
      <c r="C3213" s="4" t="s">
        <v>16</v>
      </c>
      <c r="D3213" s="4" t="s">
        <v>16</v>
      </c>
      <c r="E3213" s="4" t="s">
        <v>30</v>
      </c>
      <c r="F3213" s="4" t="s">
        <v>30</v>
      </c>
      <c r="G3213" s="4" t="s">
        <v>30</v>
      </c>
      <c r="H3213" s="4" t="s">
        <v>10</v>
      </c>
      <c r="I3213" s="4" t="s">
        <v>16</v>
      </c>
    </row>
    <row r="3214" spans="1:8">
      <c r="A3214" t="n">
        <v>26734</v>
      </c>
      <c r="B3214" s="38" t="n">
        <v>45</v>
      </c>
      <c r="C3214" s="7" t="n">
        <v>4</v>
      </c>
      <c r="D3214" s="7" t="n">
        <v>3</v>
      </c>
      <c r="E3214" s="7" t="n">
        <v>1.1599999666214</v>
      </c>
      <c r="F3214" s="7" t="n">
        <v>153.440002441406</v>
      </c>
      <c r="G3214" s="7" t="n">
        <v>2</v>
      </c>
      <c r="H3214" s="7" t="n">
        <v>0</v>
      </c>
      <c r="I3214" s="7" t="n">
        <v>0</v>
      </c>
    </row>
    <row r="3215" spans="1:8">
      <c r="A3215" t="s">
        <v>4</v>
      </c>
      <c r="B3215" s="4" t="s">
        <v>5</v>
      </c>
      <c r="C3215" s="4" t="s">
        <v>16</v>
      </c>
      <c r="D3215" s="4" t="s">
        <v>16</v>
      </c>
      <c r="E3215" s="4" t="s">
        <v>30</v>
      </c>
      <c r="F3215" s="4" t="s">
        <v>10</v>
      </c>
    </row>
    <row r="3216" spans="1:8">
      <c r="A3216" t="n">
        <v>26752</v>
      </c>
      <c r="B3216" s="38" t="n">
        <v>45</v>
      </c>
      <c r="C3216" s="7" t="n">
        <v>5</v>
      </c>
      <c r="D3216" s="7" t="n">
        <v>3</v>
      </c>
      <c r="E3216" s="7" t="n">
        <v>2.09999990463257</v>
      </c>
      <c r="F3216" s="7" t="n">
        <v>0</v>
      </c>
    </row>
    <row r="3217" spans="1:9">
      <c r="A3217" t="s">
        <v>4</v>
      </c>
      <c r="B3217" s="4" t="s">
        <v>5</v>
      </c>
      <c r="C3217" s="4" t="s">
        <v>16</v>
      </c>
      <c r="D3217" s="4" t="s">
        <v>16</v>
      </c>
      <c r="E3217" s="4" t="s">
        <v>30</v>
      </c>
      <c r="F3217" s="4" t="s">
        <v>10</v>
      </c>
    </row>
    <row r="3218" spans="1:9">
      <c r="A3218" t="n">
        <v>26761</v>
      </c>
      <c r="B3218" s="38" t="n">
        <v>45</v>
      </c>
      <c r="C3218" s="7" t="n">
        <v>11</v>
      </c>
      <c r="D3218" s="7" t="n">
        <v>3</v>
      </c>
      <c r="E3218" s="7" t="n">
        <v>34</v>
      </c>
      <c r="F3218" s="7" t="n">
        <v>0</v>
      </c>
    </row>
    <row r="3219" spans="1:9">
      <c r="A3219" t="s">
        <v>4</v>
      </c>
      <c r="B3219" s="4" t="s">
        <v>5</v>
      </c>
      <c r="C3219" s="4" t="s">
        <v>16</v>
      </c>
      <c r="D3219" s="4" t="s">
        <v>10</v>
      </c>
    </row>
    <row r="3220" spans="1:9">
      <c r="A3220" t="n">
        <v>26770</v>
      </c>
      <c r="B3220" s="37" t="n">
        <v>58</v>
      </c>
      <c r="C3220" s="7" t="n">
        <v>255</v>
      </c>
      <c r="D3220" s="7" t="n">
        <v>0</v>
      </c>
    </row>
    <row r="3221" spans="1:9">
      <c r="A3221" t="s">
        <v>4</v>
      </c>
      <c r="B3221" s="4" t="s">
        <v>5</v>
      </c>
      <c r="C3221" s="4" t="s">
        <v>10</v>
      </c>
      <c r="D3221" s="4" t="s">
        <v>16</v>
      </c>
      <c r="E3221" s="4" t="s">
        <v>30</v>
      </c>
      <c r="F3221" s="4" t="s">
        <v>10</v>
      </c>
    </row>
    <row r="3222" spans="1:9">
      <c r="A3222" t="n">
        <v>26774</v>
      </c>
      <c r="B3222" s="53" t="n">
        <v>59</v>
      </c>
      <c r="C3222" s="7" t="n">
        <v>12</v>
      </c>
      <c r="D3222" s="7" t="n">
        <v>6</v>
      </c>
      <c r="E3222" s="7" t="n">
        <v>0</v>
      </c>
      <c r="F3222" s="7" t="n">
        <v>0</v>
      </c>
    </row>
    <row r="3223" spans="1:9">
      <c r="A3223" t="s">
        <v>4</v>
      </c>
      <c r="B3223" s="4" t="s">
        <v>5</v>
      </c>
      <c r="C3223" s="4" t="s">
        <v>10</v>
      </c>
      <c r="D3223" s="4" t="s">
        <v>16</v>
      </c>
      <c r="E3223" s="4" t="s">
        <v>30</v>
      </c>
      <c r="F3223" s="4" t="s">
        <v>10</v>
      </c>
    </row>
    <row r="3224" spans="1:9">
      <c r="A3224" t="n">
        <v>26784</v>
      </c>
      <c r="B3224" s="53" t="n">
        <v>59</v>
      </c>
      <c r="C3224" s="7" t="n">
        <v>61497</v>
      </c>
      <c r="D3224" s="7" t="n">
        <v>6</v>
      </c>
      <c r="E3224" s="7" t="n">
        <v>0</v>
      </c>
      <c r="F3224" s="7" t="n">
        <v>0</v>
      </c>
    </row>
    <row r="3225" spans="1:9">
      <c r="A3225" t="s">
        <v>4</v>
      </c>
      <c r="B3225" s="4" t="s">
        <v>5</v>
      </c>
      <c r="C3225" s="4" t="s">
        <v>10</v>
      </c>
    </row>
    <row r="3226" spans="1:9">
      <c r="A3226" t="n">
        <v>26794</v>
      </c>
      <c r="B3226" s="31" t="n">
        <v>16</v>
      </c>
      <c r="C3226" s="7" t="n">
        <v>50</v>
      </c>
    </row>
    <row r="3227" spans="1:9">
      <c r="A3227" t="s">
        <v>4</v>
      </c>
      <c r="B3227" s="4" t="s">
        <v>5</v>
      </c>
      <c r="C3227" s="4" t="s">
        <v>10</v>
      </c>
      <c r="D3227" s="4" t="s">
        <v>16</v>
      </c>
      <c r="E3227" s="4" t="s">
        <v>30</v>
      </c>
      <c r="F3227" s="4" t="s">
        <v>10</v>
      </c>
    </row>
    <row r="3228" spans="1:9">
      <c r="A3228" t="n">
        <v>26797</v>
      </c>
      <c r="B3228" s="53" t="n">
        <v>59</v>
      </c>
      <c r="C3228" s="7" t="n">
        <v>61498</v>
      </c>
      <c r="D3228" s="7" t="n">
        <v>6</v>
      </c>
      <c r="E3228" s="7" t="n">
        <v>0</v>
      </c>
      <c r="F3228" s="7" t="n">
        <v>0</v>
      </c>
    </row>
    <row r="3229" spans="1:9">
      <c r="A3229" t="s">
        <v>4</v>
      </c>
      <c r="B3229" s="4" t="s">
        <v>5</v>
      </c>
      <c r="C3229" s="4" t="s">
        <v>10</v>
      </c>
      <c r="D3229" s="4" t="s">
        <v>16</v>
      </c>
      <c r="E3229" s="4" t="s">
        <v>30</v>
      </c>
      <c r="F3229" s="4" t="s">
        <v>10</v>
      </c>
    </row>
    <row r="3230" spans="1:9">
      <c r="A3230" t="n">
        <v>26807</v>
      </c>
      <c r="B3230" s="53" t="n">
        <v>59</v>
      </c>
      <c r="C3230" s="7" t="n">
        <v>61499</v>
      </c>
      <c r="D3230" s="7" t="n">
        <v>6</v>
      </c>
      <c r="E3230" s="7" t="n">
        <v>0</v>
      </c>
      <c r="F3230" s="7" t="n">
        <v>0</v>
      </c>
    </row>
    <row r="3231" spans="1:9">
      <c r="A3231" t="s">
        <v>4</v>
      </c>
      <c r="B3231" s="4" t="s">
        <v>5</v>
      </c>
      <c r="C3231" s="4" t="s">
        <v>10</v>
      </c>
    </row>
    <row r="3232" spans="1:9">
      <c r="A3232" t="n">
        <v>26817</v>
      </c>
      <c r="B3232" s="31" t="n">
        <v>16</v>
      </c>
      <c r="C3232" s="7" t="n">
        <v>50</v>
      </c>
    </row>
    <row r="3233" spans="1:6">
      <c r="A3233" t="s">
        <v>4</v>
      </c>
      <c r="B3233" s="4" t="s">
        <v>5</v>
      </c>
      <c r="C3233" s="4" t="s">
        <v>10</v>
      </c>
      <c r="D3233" s="4" t="s">
        <v>16</v>
      </c>
      <c r="E3233" s="4" t="s">
        <v>30</v>
      </c>
      <c r="F3233" s="4" t="s">
        <v>10</v>
      </c>
    </row>
    <row r="3234" spans="1:6">
      <c r="A3234" t="n">
        <v>26820</v>
      </c>
      <c r="B3234" s="53" t="n">
        <v>59</v>
      </c>
      <c r="C3234" s="7" t="n">
        <v>61500</v>
      </c>
      <c r="D3234" s="7" t="n">
        <v>6</v>
      </c>
      <c r="E3234" s="7" t="n">
        <v>0</v>
      </c>
      <c r="F3234" s="7" t="n">
        <v>0</v>
      </c>
    </row>
    <row r="3235" spans="1:6">
      <c r="A3235" t="s">
        <v>4</v>
      </c>
      <c r="B3235" s="4" t="s">
        <v>5</v>
      </c>
      <c r="C3235" s="4" t="s">
        <v>10</v>
      </c>
      <c r="D3235" s="4" t="s">
        <v>16</v>
      </c>
      <c r="E3235" s="4" t="s">
        <v>30</v>
      </c>
      <c r="F3235" s="4" t="s">
        <v>10</v>
      </c>
    </row>
    <row r="3236" spans="1:6">
      <c r="A3236" t="n">
        <v>26830</v>
      </c>
      <c r="B3236" s="53" t="n">
        <v>59</v>
      </c>
      <c r="C3236" s="7" t="n">
        <v>61501</v>
      </c>
      <c r="D3236" s="7" t="n">
        <v>6</v>
      </c>
      <c r="E3236" s="7" t="n">
        <v>0</v>
      </c>
      <c r="F3236" s="7" t="n">
        <v>0</v>
      </c>
    </row>
    <row r="3237" spans="1:6">
      <c r="A3237" t="s">
        <v>4</v>
      </c>
      <c r="B3237" s="4" t="s">
        <v>5</v>
      </c>
      <c r="C3237" s="4" t="s">
        <v>10</v>
      </c>
    </row>
    <row r="3238" spans="1:6">
      <c r="A3238" t="n">
        <v>26840</v>
      </c>
      <c r="B3238" s="31" t="n">
        <v>16</v>
      </c>
      <c r="C3238" s="7" t="n">
        <v>1300</v>
      </c>
    </row>
    <row r="3239" spans="1:6">
      <c r="A3239" t="s">
        <v>4</v>
      </c>
      <c r="B3239" s="4" t="s">
        <v>5</v>
      </c>
      <c r="C3239" s="4" t="s">
        <v>16</v>
      </c>
      <c r="D3239" s="14" t="s">
        <v>26</v>
      </c>
      <c r="E3239" s="4" t="s">
        <v>5</v>
      </c>
      <c r="F3239" s="4" t="s">
        <v>16</v>
      </c>
      <c r="G3239" s="4" t="s">
        <v>10</v>
      </c>
      <c r="H3239" s="14" t="s">
        <v>27</v>
      </c>
      <c r="I3239" s="4" t="s">
        <v>16</v>
      </c>
      <c r="J3239" s="4" t="s">
        <v>16</v>
      </c>
      <c r="K3239" s="4" t="s">
        <v>25</v>
      </c>
    </row>
    <row r="3240" spans="1:6">
      <c r="A3240" t="n">
        <v>26843</v>
      </c>
      <c r="B3240" s="10" t="n">
        <v>5</v>
      </c>
      <c r="C3240" s="7" t="n">
        <v>28</v>
      </c>
      <c r="D3240" s="14" t="s">
        <v>3</v>
      </c>
      <c r="E3240" s="58" t="n">
        <v>64</v>
      </c>
      <c r="F3240" s="7" t="n">
        <v>5</v>
      </c>
      <c r="G3240" s="7" t="n">
        <v>8</v>
      </c>
      <c r="H3240" s="14" t="s">
        <v>3</v>
      </c>
      <c r="I3240" s="7" t="n">
        <v>8</v>
      </c>
      <c r="J3240" s="7" t="n">
        <v>1</v>
      </c>
      <c r="K3240" s="11" t="n">
        <f t="normal" ca="1">A3254</f>
        <v>0</v>
      </c>
    </row>
    <row r="3241" spans="1:6">
      <c r="A3241" t="s">
        <v>4</v>
      </c>
      <c r="B3241" s="4" t="s">
        <v>5</v>
      </c>
      <c r="C3241" s="4" t="s">
        <v>10</v>
      </c>
      <c r="D3241" s="4" t="s">
        <v>16</v>
      </c>
      <c r="E3241" s="4" t="s">
        <v>6</v>
      </c>
      <c r="F3241" s="4" t="s">
        <v>30</v>
      </c>
      <c r="G3241" s="4" t="s">
        <v>30</v>
      </c>
      <c r="H3241" s="4" t="s">
        <v>30</v>
      </c>
    </row>
    <row r="3242" spans="1:6">
      <c r="A3242" t="n">
        <v>26855</v>
      </c>
      <c r="B3242" s="45" t="n">
        <v>48</v>
      </c>
      <c r="C3242" s="7" t="n">
        <v>8</v>
      </c>
      <c r="D3242" s="7" t="n">
        <v>0</v>
      </c>
      <c r="E3242" s="7" t="s">
        <v>113</v>
      </c>
      <c r="F3242" s="7" t="n">
        <v>-1</v>
      </c>
      <c r="G3242" s="7" t="n">
        <v>1</v>
      </c>
      <c r="H3242" s="7" t="n">
        <v>0</v>
      </c>
    </row>
    <row r="3243" spans="1:6">
      <c r="A3243" t="s">
        <v>4</v>
      </c>
      <c r="B3243" s="4" t="s">
        <v>5</v>
      </c>
      <c r="C3243" s="4" t="s">
        <v>10</v>
      </c>
      <c r="D3243" s="4" t="s">
        <v>10</v>
      </c>
      <c r="E3243" s="4" t="s">
        <v>10</v>
      </c>
    </row>
    <row r="3244" spans="1:6">
      <c r="A3244" t="n">
        <v>26884</v>
      </c>
      <c r="B3244" s="34" t="n">
        <v>61</v>
      </c>
      <c r="C3244" s="7" t="n">
        <v>8</v>
      </c>
      <c r="D3244" s="7" t="n">
        <v>100</v>
      </c>
      <c r="E3244" s="7" t="n">
        <v>1000</v>
      </c>
    </row>
    <row r="3245" spans="1:6">
      <c r="A3245" t="s">
        <v>4</v>
      </c>
      <c r="B3245" s="4" t="s">
        <v>5</v>
      </c>
      <c r="C3245" s="4" t="s">
        <v>16</v>
      </c>
      <c r="D3245" s="4" t="s">
        <v>10</v>
      </c>
      <c r="E3245" s="4" t="s">
        <v>6</v>
      </c>
    </row>
    <row r="3246" spans="1:6">
      <c r="A3246" t="n">
        <v>26891</v>
      </c>
      <c r="B3246" s="54" t="n">
        <v>51</v>
      </c>
      <c r="C3246" s="7" t="n">
        <v>4</v>
      </c>
      <c r="D3246" s="7" t="n">
        <v>8</v>
      </c>
      <c r="E3246" s="7" t="s">
        <v>244</v>
      </c>
    </row>
    <row r="3247" spans="1:6">
      <c r="A3247" t="s">
        <v>4</v>
      </c>
      <c r="B3247" s="4" t="s">
        <v>5</v>
      </c>
      <c r="C3247" s="4" t="s">
        <v>10</v>
      </c>
    </row>
    <row r="3248" spans="1:6">
      <c r="A3248" t="n">
        <v>26905</v>
      </c>
      <c r="B3248" s="31" t="n">
        <v>16</v>
      </c>
      <c r="C3248" s="7" t="n">
        <v>0</v>
      </c>
    </row>
    <row r="3249" spans="1:11">
      <c r="A3249" t="s">
        <v>4</v>
      </c>
      <c r="B3249" s="4" t="s">
        <v>5</v>
      </c>
      <c r="C3249" s="4" t="s">
        <v>10</v>
      </c>
      <c r="D3249" s="4" t="s">
        <v>16</v>
      </c>
      <c r="E3249" s="4" t="s">
        <v>9</v>
      </c>
      <c r="F3249" s="4" t="s">
        <v>69</v>
      </c>
      <c r="G3249" s="4" t="s">
        <v>16</v>
      </c>
      <c r="H3249" s="4" t="s">
        <v>16</v>
      </c>
    </row>
    <row r="3250" spans="1:11">
      <c r="A3250" t="n">
        <v>26908</v>
      </c>
      <c r="B3250" s="55" t="n">
        <v>26</v>
      </c>
      <c r="C3250" s="7" t="n">
        <v>8</v>
      </c>
      <c r="D3250" s="7" t="n">
        <v>17</v>
      </c>
      <c r="E3250" s="7" t="n">
        <v>63527</v>
      </c>
      <c r="F3250" s="7" t="s">
        <v>293</v>
      </c>
      <c r="G3250" s="7" t="n">
        <v>2</v>
      </c>
      <c r="H3250" s="7" t="n">
        <v>0</v>
      </c>
    </row>
    <row r="3251" spans="1:11">
      <c r="A3251" t="s">
        <v>4</v>
      </c>
      <c r="B3251" s="4" t="s">
        <v>5</v>
      </c>
    </row>
    <row r="3252" spans="1:11">
      <c r="A3252" t="n">
        <v>26928</v>
      </c>
      <c r="B3252" s="29" t="n">
        <v>28</v>
      </c>
    </row>
    <row r="3253" spans="1:11">
      <c r="A3253" t="s">
        <v>4</v>
      </c>
      <c r="B3253" s="4" t="s">
        <v>5</v>
      </c>
      <c r="C3253" s="4" t="s">
        <v>16</v>
      </c>
      <c r="D3253" s="14" t="s">
        <v>26</v>
      </c>
      <c r="E3253" s="4" t="s">
        <v>5</v>
      </c>
      <c r="F3253" s="4" t="s">
        <v>16</v>
      </c>
      <c r="G3253" s="4" t="s">
        <v>10</v>
      </c>
      <c r="H3253" s="14" t="s">
        <v>27</v>
      </c>
      <c r="I3253" s="4" t="s">
        <v>16</v>
      </c>
      <c r="J3253" s="4" t="s">
        <v>16</v>
      </c>
      <c r="K3253" s="4" t="s">
        <v>25</v>
      </c>
    </row>
    <row r="3254" spans="1:11">
      <c r="A3254" t="n">
        <v>26929</v>
      </c>
      <c r="B3254" s="10" t="n">
        <v>5</v>
      </c>
      <c r="C3254" s="7" t="n">
        <v>28</v>
      </c>
      <c r="D3254" s="14" t="s">
        <v>3</v>
      </c>
      <c r="E3254" s="58" t="n">
        <v>64</v>
      </c>
      <c r="F3254" s="7" t="n">
        <v>5</v>
      </c>
      <c r="G3254" s="7" t="n">
        <v>4</v>
      </c>
      <c r="H3254" s="14" t="s">
        <v>3</v>
      </c>
      <c r="I3254" s="7" t="n">
        <v>8</v>
      </c>
      <c r="J3254" s="7" t="n">
        <v>1</v>
      </c>
      <c r="K3254" s="11" t="n">
        <f t="normal" ca="1">A3266</f>
        <v>0</v>
      </c>
    </row>
    <row r="3255" spans="1:11">
      <c r="A3255" t="s">
        <v>4</v>
      </c>
      <c r="B3255" s="4" t="s">
        <v>5</v>
      </c>
      <c r="C3255" s="4" t="s">
        <v>10</v>
      </c>
      <c r="D3255" s="4" t="s">
        <v>10</v>
      </c>
      <c r="E3255" s="4" t="s">
        <v>10</v>
      </c>
    </row>
    <row r="3256" spans="1:11">
      <c r="A3256" t="n">
        <v>26941</v>
      </c>
      <c r="B3256" s="34" t="n">
        <v>61</v>
      </c>
      <c r="C3256" s="7" t="n">
        <v>4</v>
      </c>
      <c r="D3256" s="7" t="n">
        <v>100</v>
      </c>
      <c r="E3256" s="7" t="n">
        <v>1000</v>
      </c>
    </row>
    <row r="3257" spans="1:11">
      <c r="A3257" t="s">
        <v>4</v>
      </c>
      <c r="B3257" s="4" t="s">
        <v>5</v>
      </c>
      <c r="C3257" s="4" t="s">
        <v>16</v>
      </c>
      <c r="D3257" s="4" t="s">
        <v>10</v>
      </c>
      <c r="E3257" s="4" t="s">
        <v>6</v>
      </c>
    </row>
    <row r="3258" spans="1:11">
      <c r="A3258" t="n">
        <v>26948</v>
      </c>
      <c r="B3258" s="54" t="n">
        <v>51</v>
      </c>
      <c r="C3258" s="7" t="n">
        <v>4</v>
      </c>
      <c r="D3258" s="7" t="n">
        <v>4</v>
      </c>
      <c r="E3258" s="7" t="s">
        <v>244</v>
      </c>
    </row>
    <row r="3259" spans="1:11">
      <c r="A3259" t="s">
        <v>4</v>
      </c>
      <c r="B3259" s="4" t="s">
        <v>5</v>
      </c>
      <c r="C3259" s="4" t="s">
        <v>10</v>
      </c>
    </row>
    <row r="3260" spans="1:11">
      <c r="A3260" t="n">
        <v>26962</v>
      </c>
      <c r="B3260" s="31" t="n">
        <v>16</v>
      </c>
      <c r="C3260" s="7" t="n">
        <v>0</v>
      </c>
    </row>
    <row r="3261" spans="1:11">
      <c r="A3261" t="s">
        <v>4</v>
      </c>
      <c r="B3261" s="4" t="s">
        <v>5</v>
      </c>
      <c r="C3261" s="4" t="s">
        <v>10</v>
      </c>
      <c r="D3261" s="4" t="s">
        <v>16</v>
      </c>
      <c r="E3261" s="4" t="s">
        <v>9</v>
      </c>
      <c r="F3261" s="4" t="s">
        <v>69</v>
      </c>
      <c r="G3261" s="4" t="s">
        <v>16</v>
      </c>
      <c r="H3261" s="4" t="s">
        <v>16</v>
      </c>
    </row>
    <row r="3262" spans="1:11">
      <c r="A3262" t="n">
        <v>26965</v>
      </c>
      <c r="B3262" s="55" t="n">
        <v>26</v>
      </c>
      <c r="C3262" s="7" t="n">
        <v>4</v>
      </c>
      <c r="D3262" s="7" t="n">
        <v>17</v>
      </c>
      <c r="E3262" s="7" t="n">
        <v>63528</v>
      </c>
      <c r="F3262" s="7" t="s">
        <v>294</v>
      </c>
      <c r="G3262" s="7" t="n">
        <v>2</v>
      </c>
      <c r="H3262" s="7" t="n">
        <v>0</v>
      </c>
    </row>
    <row r="3263" spans="1:11">
      <c r="A3263" t="s">
        <v>4</v>
      </c>
      <c r="B3263" s="4" t="s">
        <v>5</v>
      </c>
    </row>
    <row r="3264" spans="1:11">
      <c r="A3264" t="n">
        <v>27002</v>
      </c>
      <c r="B3264" s="29" t="n">
        <v>28</v>
      </c>
    </row>
    <row r="3265" spans="1:11">
      <c r="A3265" t="s">
        <v>4</v>
      </c>
      <c r="B3265" s="4" t="s">
        <v>5</v>
      </c>
      <c r="C3265" s="4" t="s">
        <v>16</v>
      </c>
      <c r="D3265" s="4" t="s">
        <v>10</v>
      </c>
      <c r="E3265" s="4" t="s">
        <v>6</v>
      </c>
    </row>
    <row r="3266" spans="1:11">
      <c r="A3266" t="n">
        <v>27003</v>
      </c>
      <c r="B3266" s="54" t="n">
        <v>51</v>
      </c>
      <c r="C3266" s="7" t="n">
        <v>4</v>
      </c>
      <c r="D3266" s="7" t="n">
        <v>12</v>
      </c>
      <c r="E3266" s="7" t="s">
        <v>295</v>
      </c>
    </row>
    <row r="3267" spans="1:11">
      <c r="A3267" t="s">
        <v>4</v>
      </c>
      <c r="B3267" s="4" t="s">
        <v>5</v>
      </c>
      <c r="C3267" s="4" t="s">
        <v>10</v>
      </c>
    </row>
    <row r="3268" spans="1:11">
      <c r="A3268" t="n">
        <v>27017</v>
      </c>
      <c r="B3268" s="31" t="n">
        <v>16</v>
      </c>
      <c r="C3268" s="7" t="n">
        <v>0</v>
      </c>
    </row>
    <row r="3269" spans="1:11">
      <c r="A3269" t="s">
        <v>4</v>
      </c>
      <c r="B3269" s="4" t="s">
        <v>5</v>
      </c>
      <c r="C3269" s="4" t="s">
        <v>10</v>
      </c>
      <c r="D3269" s="4" t="s">
        <v>16</v>
      </c>
      <c r="E3269" s="4" t="s">
        <v>9</v>
      </c>
      <c r="F3269" s="4" t="s">
        <v>69</v>
      </c>
      <c r="G3269" s="4" t="s">
        <v>16</v>
      </c>
      <c r="H3269" s="4" t="s">
        <v>16</v>
      </c>
      <c r="I3269" s="4" t="s">
        <v>16</v>
      </c>
      <c r="J3269" s="4" t="s">
        <v>9</v>
      </c>
      <c r="K3269" s="4" t="s">
        <v>69</v>
      </c>
      <c r="L3269" s="4" t="s">
        <v>16</v>
      </c>
      <c r="M3269" s="4" t="s">
        <v>16</v>
      </c>
    </row>
    <row r="3270" spans="1:11">
      <c r="A3270" t="n">
        <v>27020</v>
      </c>
      <c r="B3270" s="55" t="n">
        <v>26</v>
      </c>
      <c r="C3270" s="7" t="n">
        <v>12</v>
      </c>
      <c r="D3270" s="7" t="n">
        <v>17</v>
      </c>
      <c r="E3270" s="7" t="n">
        <v>63529</v>
      </c>
      <c r="F3270" s="7" t="s">
        <v>296</v>
      </c>
      <c r="G3270" s="7" t="n">
        <v>2</v>
      </c>
      <c r="H3270" s="7" t="n">
        <v>3</v>
      </c>
      <c r="I3270" s="7" t="n">
        <v>17</v>
      </c>
      <c r="J3270" s="7" t="n">
        <v>63530</v>
      </c>
      <c r="K3270" s="7" t="s">
        <v>297</v>
      </c>
      <c r="L3270" s="7" t="n">
        <v>2</v>
      </c>
      <c r="M3270" s="7" t="n">
        <v>0</v>
      </c>
    </row>
    <row r="3271" spans="1:11">
      <c r="A3271" t="s">
        <v>4</v>
      </c>
      <c r="B3271" s="4" t="s">
        <v>5</v>
      </c>
    </row>
    <row r="3272" spans="1:11">
      <c r="A3272" t="n">
        <v>27168</v>
      </c>
      <c r="B3272" s="29" t="n">
        <v>28</v>
      </c>
    </row>
    <row r="3273" spans="1:11">
      <c r="A3273" t="s">
        <v>4</v>
      </c>
      <c r="B3273" s="4" t="s">
        <v>5</v>
      </c>
      <c r="C3273" s="4" t="s">
        <v>10</v>
      </c>
      <c r="D3273" s="4" t="s">
        <v>16</v>
      </c>
    </row>
    <row r="3274" spans="1:11">
      <c r="A3274" t="n">
        <v>27169</v>
      </c>
      <c r="B3274" s="66" t="n">
        <v>89</v>
      </c>
      <c r="C3274" s="7" t="n">
        <v>65533</v>
      </c>
      <c r="D3274" s="7" t="n">
        <v>1</v>
      </c>
    </row>
    <row r="3275" spans="1:11">
      <c r="A3275" t="s">
        <v>4</v>
      </c>
      <c r="B3275" s="4" t="s">
        <v>5</v>
      </c>
      <c r="C3275" s="4" t="s">
        <v>16</v>
      </c>
      <c r="D3275" s="4" t="s">
        <v>10</v>
      </c>
      <c r="E3275" s="4" t="s">
        <v>30</v>
      </c>
    </row>
    <row r="3276" spans="1:11">
      <c r="A3276" t="n">
        <v>27173</v>
      </c>
      <c r="B3276" s="37" t="n">
        <v>58</v>
      </c>
      <c r="C3276" s="7" t="n">
        <v>101</v>
      </c>
      <c r="D3276" s="7" t="n">
        <v>500</v>
      </c>
      <c r="E3276" s="7" t="n">
        <v>1</v>
      </c>
    </row>
    <row r="3277" spans="1:11">
      <c r="A3277" t="s">
        <v>4</v>
      </c>
      <c r="B3277" s="4" t="s">
        <v>5</v>
      </c>
      <c r="C3277" s="4" t="s">
        <v>16</v>
      </c>
      <c r="D3277" s="4" t="s">
        <v>10</v>
      </c>
    </row>
    <row r="3278" spans="1:11">
      <c r="A3278" t="n">
        <v>27181</v>
      </c>
      <c r="B3278" s="37" t="n">
        <v>58</v>
      </c>
      <c r="C3278" s="7" t="n">
        <v>254</v>
      </c>
      <c r="D3278" s="7" t="n">
        <v>0</v>
      </c>
    </row>
    <row r="3279" spans="1:11">
      <c r="A3279" t="s">
        <v>4</v>
      </c>
      <c r="B3279" s="4" t="s">
        <v>5</v>
      </c>
      <c r="C3279" s="4" t="s">
        <v>16</v>
      </c>
      <c r="D3279" s="4" t="s">
        <v>16</v>
      </c>
      <c r="E3279" s="4" t="s">
        <v>30</v>
      </c>
      <c r="F3279" s="4" t="s">
        <v>30</v>
      </c>
      <c r="G3279" s="4" t="s">
        <v>30</v>
      </c>
      <c r="H3279" s="4" t="s">
        <v>10</v>
      </c>
    </row>
    <row r="3280" spans="1:11">
      <c r="A3280" t="n">
        <v>27185</v>
      </c>
      <c r="B3280" s="38" t="n">
        <v>45</v>
      </c>
      <c r="C3280" s="7" t="n">
        <v>2</v>
      </c>
      <c r="D3280" s="7" t="n">
        <v>3</v>
      </c>
      <c r="E3280" s="7" t="n">
        <v>-95.629997253418</v>
      </c>
      <c r="F3280" s="7" t="n">
        <v>-1.64999997615814</v>
      </c>
      <c r="G3280" s="7" t="n">
        <v>-20.3799991607666</v>
      </c>
      <c r="H3280" s="7" t="n">
        <v>0</v>
      </c>
    </row>
    <row r="3281" spans="1:13">
      <c r="A3281" t="s">
        <v>4</v>
      </c>
      <c r="B3281" s="4" t="s">
        <v>5</v>
      </c>
      <c r="C3281" s="4" t="s">
        <v>16</v>
      </c>
      <c r="D3281" s="4" t="s">
        <v>16</v>
      </c>
      <c r="E3281" s="4" t="s">
        <v>30</v>
      </c>
      <c r="F3281" s="4" t="s">
        <v>30</v>
      </c>
      <c r="G3281" s="4" t="s">
        <v>30</v>
      </c>
      <c r="H3281" s="4" t="s">
        <v>10</v>
      </c>
      <c r="I3281" s="4" t="s">
        <v>16</v>
      </c>
    </row>
    <row r="3282" spans="1:13">
      <c r="A3282" t="n">
        <v>27202</v>
      </c>
      <c r="B3282" s="38" t="n">
        <v>45</v>
      </c>
      <c r="C3282" s="7" t="n">
        <v>4</v>
      </c>
      <c r="D3282" s="7" t="n">
        <v>3</v>
      </c>
      <c r="E3282" s="7" t="n">
        <v>1.46000003814697</v>
      </c>
      <c r="F3282" s="7" t="n">
        <v>25.3700008392334</v>
      </c>
      <c r="G3282" s="7" t="n">
        <v>6</v>
      </c>
      <c r="H3282" s="7" t="n">
        <v>0</v>
      </c>
      <c r="I3282" s="7" t="n">
        <v>0</v>
      </c>
    </row>
    <row r="3283" spans="1:13">
      <c r="A3283" t="s">
        <v>4</v>
      </c>
      <c r="B3283" s="4" t="s">
        <v>5</v>
      </c>
      <c r="C3283" s="4" t="s">
        <v>16</v>
      </c>
      <c r="D3283" s="4" t="s">
        <v>16</v>
      </c>
      <c r="E3283" s="4" t="s">
        <v>30</v>
      </c>
      <c r="F3283" s="4" t="s">
        <v>10</v>
      </c>
    </row>
    <row r="3284" spans="1:13">
      <c r="A3284" t="n">
        <v>27220</v>
      </c>
      <c r="B3284" s="38" t="n">
        <v>45</v>
      </c>
      <c r="C3284" s="7" t="n">
        <v>5</v>
      </c>
      <c r="D3284" s="7" t="n">
        <v>3</v>
      </c>
      <c r="E3284" s="7" t="n">
        <v>2.70000004768372</v>
      </c>
      <c r="F3284" s="7" t="n">
        <v>0</v>
      </c>
    </row>
    <row r="3285" spans="1:13">
      <c r="A3285" t="s">
        <v>4</v>
      </c>
      <c r="B3285" s="4" t="s">
        <v>5</v>
      </c>
      <c r="C3285" s="4" t="s">
        <v>16</v>
      </c>
      <c r="D3285" s="4" t="s">
        <v>16</v>
      </c>
      <c r="E3285" s="4" t="s">
        <v>30</v>
      </c>
      <c r="F3285" s="4" t="s">
        <v>10</v>
      </c>
    </row>
    <row r="3286" spans="1:13">
      <c r="A3286" t="n">
        <v>27229</v>
      </c>
      <c r="B3286" s="38" t="n">
        <v>45</v>
      </c>
      <c r="C3286" s="7" t="n">
        <v>11</v>
      </c>
      <c r="D3286" s="7" t="n">
        <v>3</v>
      </c>
      <c r="E3286" s="7" t="n">
        <v>27.7000007629395</v>
      </c>
      <c r="F3286" s="7" t="n">
        <v>0</v>
      </c>
    </row>
    <row r="3287" spans="1:13">
      <c r="A3287" t="s">
        <v>4</v>
      </c>
      <c r="B3287" s="4" t="s">
        <v>5</v>
      </c>
      <c r="C3287" s="4" t="s">
        <v>16</v>
      </c>
      <c r="D3287" s="4" t="s">
        <v>16</v>
      </c>
      <c r="E3287" s="4" t="s">
        <v>30</v>
      </c>
      <c r="F3287" s="4" t="s">
        <v>30</v>
      </c>
      <c r="G3287" s="4" t="s">
        <v>30</v>
      </c>
      <c r="H3287" s="4" t="s">
        <v>10</v>
      </c>
      <c r="I3287" s="4" t="s">
        <v>16</v>
      </c>
    </row>
    <row r="3288" spans="1:13">
      <c r="A3288" t="n">
        <v>27238</v>
      </c>
      <c r="B3288" s="38" t="n">
        <v>45</v>
      </c>
      <c r="C3288" s="7" t="n">
        <v>4</v>
      </c>
      <c r="D3288" s="7" t="n">
        <v>3</v>
      </c>
      <c r="E3288" s="7" t="n">
        <v>1.70000004768372</v>
      </c>
      <c r="F3288" s="7" t="n">
        <v>15.1700000762939</v>
      </c>
      <c r="G3288" s="7" t="n">
        <v>6</v>
      </c>
      <c r="H3288" s="7" t="n">
        <v>20000</v>
      </c>
      <c r="I3288" s="7" t="n">
        <v>1</v>
      </c>
    </row>
    <row r="3289" spans="1:13">
      <c r="A3289" t="s">
        <v>4</v>
      </c>
      <c r="B3289" s="4" t="s">
        <v>5</v>
      </c>
      <c r="C3289" s="4" t="s">
        <v>10</v>
      </c>
      <c r="D3289" s="4" t="s">
        <v>16</v>
      </c>
      <c r="E3289" s="4" t="s">
        <v>6</v>
      </c>
      <c r="F3289" s="4" t="s">
        <v>30</v>
      </c>
      <c r="G3289" s="4" t="s">
        <v>30</v>
      </c>
      <c r="H3289" s="4" t="s">
        <v>30</v>
      </c>
    </row>
    <row r="3290" spans="1:13">
      <c r="A3290" t="n">
        <v>27256</v>
      </c>
      <c r="B3290" s="45" t="n">
        <v>48</v>
      </c>
      <c r="C3290" s="7" t="n">
        <v>100</v>
      </c>
      <c r="D3290" s="7" t="n">
        <v>0</v>
      </c>
      <c r="E3290" s="7" t="s">
        <v>143</v>
      </c>
      <c r="F3290" s="7" t="n">
        <v>0</v>
      </c>
      <c r="G3290" s="7" t="n">
        <v>1</v>
      </c>
      <c r="H3290" s="7" t="n">
        <v>0</v>
      </c>
    </row>
    <row r="3291" spans="1:13">
      <c r="A3291" t="s">
        <v>4</v>
      </c>
      <c r="B3291" s="4" t="s">
        <v>5</v>
      </c>
      <c r="C3291" s="4" t="s">
        <v>16</v>
      </c>
      <c r="D3291" s="4" t="s">
        <v>10</v>
      </c>
    </row>
    <row r="3292" spans="1:13">
      <c r="A3292" t="n">
        <v>27280</v>
      </c>
      <c r="B3292" s="37" t="n">
        <v>58</v>
      </c>
      <c r="C3292" s="7" t="n">
        <v>255</v>
      </c>
      <c r="D3292" s="7" t="n">
        <v>0</v>
      </c>
    </row>
    <row r="3293" spans="1:13">
      <c r="A3293" t="s">
        <v>4</v>
      </c>
      <c r="B3293" s="4" t="s">
        <v>5</v>
      </c>
      <c r="C3293" s="4" t="s">
        <v>10</v>
      </c>
      <c r="D3293" s="4" t="s">
        <v>16</v>
      </c>
      <c r="E3293" s="4" t="s">
        <v>16</v>
      </c>
      <c r="F3293" s="4" t="s">
        <v>6</v>
      </c>
    </row>
    <row r="3294" spans="1:13">
      <c r="A3294" t="n">
        <v>27284</v>
      </c>
      <c r="B3294" s="25" t="n">
        <v>20</v>
      </c>
      <c r="C3294" s="7" t="n">
        <v>88</v>
      </c>
      <c r="D3294" s="7" t="n">
        <v>2</v>
      </c>
      <c r="E3294" s="7" t="n">
        <v>10</v>
      </c>
      <c r="F3294" s="7" t="s">
        <v>282</v>
      </c>
    </row>
    <row r="3295" spans="1:13">
      <c r="A3295" t="s">
        <v>4</v>
      </c>
      <c r="B3295" s="4" t="s">
        <v>5</v>
      </c>
      <c r="C3295" s="4" t="s">
        <v>10</v>
      </c>
    </row>
    <row r="3296" spans="1:13">
      <c r="A3296" t="n">
        <v>27305</v>
      </c>
      <c r="B3296" s="31" t="n">
        <v>16</v>
      </c>
      <c r="C3296" s="7" t="n">
        <v>500</v>
      </c>
    </row>
    <row r="3297" spans="1:9">
      <c r="A3297" t="s">
        <v>4</v>
      </c>
      <c r="B3297" s="4" t="s">
        <v>5</v>
      </c>
      <c r="C3297" s="4" t="s">
        <v>16</v>
      </c>
      <c r="D3297" s="4" t="s">
        <v>16</v>
      </c>
      <c r="E3297" s="4" t="s">
        <v>16</v>
      </c>
      <c r="F3297" s="4" t="s">
        <v>16</v>
      </c>
    </row>
    <row r="3298" spans="1:9">
      <c r="A3298" t="n">
        <v>27308</v>
      </c>
      <c r="B3298" s="15" t="n">
        <v>14</v>
      </c>
      <c r="C3298" s="7" t="n">
        <v>0</v>
      </c>
      <c r="D3298" s="7" t="n">
        <v>1</v>
      </c>
      <c r="E3298" s="7" t="n">
        <v>0</v>
      </c>
      <c r="F3298" s="7" t="n">
        <v>0</v>
      </c>
    </row>
    <row r="3299" spans="1:9">
      <c r="A3299" t="s">
        <v>4</v>
      </c>
      <c r="B3299" s="4" t="s">
        <v>5</v>
      </c>
      <c r="C3299" s="4" t="s">
        <v>16</v>
      </c>
      <c r="D3299" s="4" t="s">
        <v>10</v>
      </c>
      <c r="E3299" s="4" t="s">
        <v>6</v>
      </c>
    </row>
    <row r="3300" spans="1:9">
      <c r="A3300" t="n">
        <v>27313</v>
      </c>
      <c r="B3300" s="54" t="n">
        <v>51</v>
      </c>
      <c r="C3300" s="7" t="n">
        <v>4</v>
      </c>
      <c r="D3300" s="7" t="n">
        <v>88</v>
      </c>
      <c r="E3300" s="7" t="s">
        <v>298</v>
      </c>
    </row>
    <row r="3301" spans="1:9">
      <c r="A3301" t="s">
        <v>4</v>
      </c>
      <c r="B3301" s="4" t="s">
        <v>5</v>
      </c>
      <c r="C3301" s="4" t="s">
        <v>10</v>
      </c>
    </row>
    <row r="3302" spans="1:9">
      <c r="A3302" t="n">
        <v>27327</v>
      </c>
      <c r="B3302" s="31" t="n">
        <v>16</v>
      </c>
      <c r="C3302" s="7" t="n">
        <v>0</v>
      </c>
    </row>
    <row r="3303" spans="1:9">
      <c r="A3303" t="s">
        <v>4</v>
      </c>
      <c r="B3303" s="4" t="s">
        <v>5</v>
      </c>
      <c r="C3303" s="4" t="s">
        <v>10</v>
      </c>
      <c r="D3303" s="4" t="s">
        <v>16</v>
      </c>
      <c r="E3303" s="4" t="s">
        <v>9</v>
      </c>
      <c r="F3303" s="4" t="s">
        <v>69</v>
      </c>
      <c r="G3303" s="4" t="s">
        <v>16</v>
      </c>
      <c r="H3303" s="4" t="s">
        <v>16</v>
      </c>
    </row>
    <row r="3304" spans="1:9">
      <c r="A3304" t="n">
        <v>27330</v>
      </c>
      <c r="B3304" s="55" t="n">
        <v>26</v>
      </c>
      <c r="C3304" s="7" t="n">
        <v>88</v>
      </c>
      <c r="D3304" s="7" t="n">
        <v>17</v>
      </c>
      <c r="E3304" s="7" t="n">
        <v>63531</v>
      </c>
      <c r="F3304" s="7" t="s">
        <v>299</v>
      </c>
      <c r="G3304" s="7" t="n">
        <v>2</v>
      </c>
      <c r="H3304" s="7" t="n">
        <v>0</v>
      </c>
    </row>
    <row r="3305" spans="1:9">
      <c r="A3305" t="s">
        <v>4</v>
      </c>
      <c r="B3305" s="4" t="s">
        <v>5</v>
      </c>
    </row>
    <row r="3306" spans="1:9">
      <c r="A3306" t="n">
        <v>27354</v>
      </c>
      <c r="B3306" s="29" t="n">
        <v>28</v>
      </c>
    </row>
    <row r="3307" spans="1:9">
      <c r="A3307" t="s">
        <v>4</v>
      </c>
      <c r="B3307" s="4" t="s">
        <v>5</v>
      </c>
      <c r="C3307" s="4" t="s">
        <v>10</v>
      </c>
      <c r="D3307" s="4" t="s">
        <v>16</v>
      </c>
      <c r="E3307" s="4" t="s">
        <v>6</v>
      </c>
      <c r="F3307" s="4" t="s">
        <v>30</v>
      </c>
      <c r="G3307" s="4" t="s">
        <v>30</v>
      </c>
      <c r="H3307" s="4" t="s">
        <v>30</v>
      </c>
    </row>
    <row r="3308" spans="1:9">
      <c r="A3308" t="n">
        <v>27355</v>
      </c>
      <c r="B3308" s="45" t="n">
        <v>48</v>
      </c>
      <c r="C3308" s="7" t="n">
        <v>100</v>
      </c>
      <c r="D3308" s="7" t="n">
        <v>0</v>
      </c>
      <c r="E3308" s="7" t="s">
        <v>118</v>
      </c>
      <c r="F3308" s="7" t="n">
        <v>-1</v>
      </c>
      <c r="G3308" s="7" t="n">
        <v>1</v>
      </c>
      <c r="H3308" s="7" t="n">
        <v>0</v>
      </c>
    </row>
    <row r="3309" spans="1:9">
      <c r="A3309" t="s">
        <v>4</v>
      </c>
      <c r="B3309" s="4" t="s">
        <v>5</v>
      </c>
      <c r="C3309" s="4" t="s">
        <v>16</v>
      </c>
      <c r="D3309" s="4" t="s">
        <v>10</v>
      </c>
      <c r="E3309" s="4" t="s">
        <v>6</v>
      </c>
    </row>
    <row r="3310" spans="1:9">
      <c r="A3310" t="n">
        <v>27383</v>
      </c>
      <c r="B3310" s="54" t="n">
        <v>51</v>
      </c>
      <c r="C3310" s="7" t="n">
        <v>4</v>
      </c>
      <c r="D3310" s="7" t="n">
        <v>100</v>
      </c>
      <c r="E3310" s="7" t="s">
        <v>278</v>
      </c>
    </row>
    <row r="3311" spans="1:9">
      <c r="A3311" t="s">
        <v>4</v>
      </c>
      <c r="B3311" s="4" t="s">
        <v>5</v>
      </c>
      <c r="C3311" s="4" t="s">
        <v>10</v>
      </c>
    </row>
    <row r="3312" spans="1:9">
      <c r="A3312" t="n">
        <v>27397</v>
      </c>
      <c r="B3312" s="31" t="n">
        <v>16</v>
      </c>
      <c r="C3312" s="7" t="n">
        <v>0</v>
      </c>
    </row>
    <row r="3313" spans="1:8">
      <c r="A3313" t="s">
        <v>4</v>
      </c>
      <c r="B3313" s="4" t="s">
        <v>5</v>
      </c>
      <c r="C3313" s="4" t="s">
        <v>10</v>
      </c>
      <c r="D3313" s="4" t="s">
        <v>16</v>
      </c>
      <c r="E3313" s="4" t="s">
        <v>9</v>
      </c>
      <c r="F3313" s="4" t="s">
        <v>69</v>
      </c>
      <c r="G3313" s="4" t="s">
        <v>16</v>
      </c>
      <c r="H3313" s="4" t="s">
        <v>16</v>
      </c>
    </row>
    <row r="3314" spans="1:8">
      <c r="A3314" t="n">
        <v>27400</v>
      </c>
      <c r="B3314" s="55" t="n">
        <v>26</v>
      </c>
      <c r="C3314" s="7" t="n">
        <v>100</v>
      </c>
      <c r="D3314" s="7" t="n">
        <v>17</v>
      </c>
      <c r="E3314" s="7" t="n">
        <v>63532</v>
      </c>
      <c r="F3314" s="7" t="s">
        <v>300</v>
      </c>
      <c r="G3314" s="7" t="n">
        <v>2</v>
      </c>
      <c r="H3314" s="7" t="n">
        <v>0</v>
      </c>
    </row>
    <row r="3315" spans="1:8">
      <c r="A3315" t="s">
        <v>4</v>
      </c>
      <c r="B3315" s="4" t="s">
        <v>5</v>
      </c>
    </row>
    <row r="3316" spans="1:8">
      <c r="A3316" t="n">
        <v>27544</v>
      </c>
      <c r="B3316" s="29" t="n">
        <v>28</v>
      </c>
    </row>
    <row r="3317" spans="1:8">
      <c r="A3317" t="s">
        <v>4</v>
      </c>
      <c r="B3317" s="4" t="s">
        <v>5</v>
      </c>
      <c r="C3317" s="4" t="s">
        <v>10</v>
      </c>
      <c r="D3317" s="4" t="s">
        <v>16</v>
      </c>
    </row>
    <row r="3318" spans="1:8">
      <c r="A3318" t="n">
        <v>27545</v>
      </c>
      <c r="B3318" s="66" t="n">
        <v>89</v>
      </c>
      <c r="C3318" s="7" t="n">
        <v>65533</v>
      </c>
      <c r="D3318" s="7" t="n">
        <v>1</v>
      </c>
    </row>
    <row r="3319" spans="1:8">
      <c r="A3319" t="s">
        <v>4</v>
      </c>
      <c r="B3319" s="4" t="s">
        <v>5</v>
      </c>
      <c r="C3319" s="4" t="s">
        <v>9</v>
      </c>
    </row>
    <row r="3320" spans="1:8">
      <c r="A3320" t="n">
        <v>27549</v>
      </c>
      <c r="B3320" s="69" t="n">
        <v>15</v>
      </c>
      <c r="C3320" s="7" t="n">
        <v>256</v>
      </c>
    </row>
    <row r="3321" spans="1:8">
      <c r="A3321" t="s">
        <v>4</v>
      </c>
      <c r="B3321" s="4" t="s">
        <v>5</v>
      </c>
      <c r="C3321" s="4" t="s">
        <v>16</v>
      </c>
      <c r="D3321" s="4" t="s">
        <v>16</v>
      </c>
      <c r="E3321" s="4" t="s">
        <v>16</v>
      </c>
      <c r="F3321" s="4" t="s">
        <v>9</v>
      </c>
      <c r="G3321" s="4" t="s">
        <v>16</v>
      </c>
      <c r="H3321" s="4" t="s">
        <v>16</v>
      </c>
      <c r="I3321" s="4" t="s">
        <v>16</v>
      </c>
      <c r="J3321" s="4" t="s">
        <v>16</v>
      </c>
      <c r="K3321" s="4" t="s">
        <v>9</v>
      </c>
      <c r="L3321" s="4" t="s">
        <v>16</v>
      </c>
      <c r="M3321" s="4" t="s">
        <v>16</v>
      </c>
      <c r="N3321" s="4" t="s">
        <v>16</v>
      </c>
      <c r="O3321" s="4" t="s">
        <v>25</v>
      </c>
    </row>
    <row r="3322" spans="1:8">
      <c r="A3322" t="n">
        <v>27554</v>
      </c>
      <c r="B3322" s="10" t="n">
        <v>5</v>
      </c>
      <c r="C3322" s="7" t="n">
        <v>35</v>
      </c>
      <c r="D3322" s="7" t="n">
        <v>47</v>
      </c>
      <c r="E3322" s="7" t="n">
        <v>0</v>
      </c>
      <c r="F3322" s="7" t="n">
        <v>116</v>
      </c>
      <c r="G3322" s="7" t="n">
        <v>2</v>
      </c>
      <c r="H3322" s="7" t="n">
        <v>35</v>
      </c>
      <c r="I3322" s="7" t="n">
        <v>48</v>
      </c>
      <c r="J3322" s="7" t="n">
        <v>0</v>
      </c>
      <c r="K3322" s="7" t="n">
        <v>116</v>
      </c>
      <c r="L3322" s="7" t="n">
        <v>2</v>
      </c>
      <c r="M3322" s="7" t="n">
        <v>11</v>
      </c>
      <c r="N3322" s="7" t="n">
        <v>1</v>
      </c>
      <c r="O3322" s="11" t="n">
        <f t="normal" ca="1">A3356</f>
        <v>0</v>
      </c>
    </row>
    <row r="3323" spans="1:8">
      <c r="A3323" t="s">
        <v>4</v>
      </c>
      <c r="B3323" s="4" t="s">
        <v>5</v>
      </c>
      <c r="C3323" s="4" t="s">
        <v>16</v>
      </c>
      <c r="D3323" s="4" t="s">
        <v>16</v>
      </c>
      <c r="E3323" s="4" t="s">
        <v>16</v>
      </c>
      <c r="F3323" s="4" t="s">
        <v>16</v>
      </c>
    </row>
    <row r="3324" spans="1:8">
      <c r="A3324" t="n">
        <v>27577</v>
      </c>
      <c r="B3324" s="15" t="n">
        <v>14</v>
      </c>
      <c r="C3324" s="7" t="n">
        <v>0</v>
      </c>
      <c r="D3324" s="7" t="n">
        <v>1</v>
      </c>
      <c r="E3324" s="7" t="n">
        <v>0</v>
      </c>
      <c r="F3324" s="7" t="n">
        <v>0</v>
      </c>
    </row>
    <row r="3325" spans="1:8">
      <c r="A3325" t="s">
        <v>4</v>
      </c>
      <c r="B3325" s="4" t="s">
        <v>5</v>
      </c>
      <c r="C3325" s="4" t="s">
        <v>10</v>
      </c>
      <c r="D3325" s="4" t="s">
        <v>10</v>
      </c>
      <c r="E3325" s="4" t="s">
        <v>10</v>
      </c>
    </row>
    <row r="3326" spans="1:8">
      <c r="A3326" t="n">
        <v>27582</v>
      </c>
      <c r="B3326" s="34" t="n">
        <v>61</v>
      </c>
      <c r="C3326" s="7" t="n">
        <v>116</v>
      </c>
      <c r="D3326" s="7" t="n">
        <v>100</v>
      </c>
      <c r="E3326" s="7" t="n">
        <v>1000</v>
      </c>
    </row>
    <row r="3327" spans="1:8">
      <c r="A3327" t="s">
        <v>4</v>
      </c>
      <c r="B3327" s="4" t="s">
        <v>5</v>
      </c>
      <c r="C3327" s="4" t="s">
        <v>16</v>
      </c>
      <c r="D3327" s="4" t="s">
        <v>10</v>
      </c>
      <c r="E3327" s="4" t="s">
        <v>6</v>
      </c>
    </row>
    <row r="3328" spans="1:8">
      <c r="A3328" t="n">
        <v>27589</v>
      </c>
      <c r="B3328" s="54" t="n">
        <v>51</v>
      </c>
      <c r="C3328" s="7" t="n">
        <v>4</v>
      </c>
      <c r="D3328" s="7" t="n">
        <v>116</v>
      </c>
      <c r="E3328" s="7" t="s">
        <v>295</v>
      </c>
    </row>
    <row r="3329" spans="1:15">
      <c r="A3329" t="s">
        <v>4</v>
      </c>
      <c r="B3329" s="4" t="s">
        <v>5</v>
      </c>
      <c r="C3329" s="4" t="s">
        <v>10</v>
      </c>
    </row>
    <row r="3330" spans="1:15">
      <c r="A3330" t="n">
        <v>27603</v>
      </c>
      <c r="B3330" s="31" t="n">
        <v>16</v>
      </c>
      <c r="C3330" s="7" t="n">
        <v>0</v>
      </c>
    </row>
    <row r="3331" spans="1:15">
      <c r="A3331" t="s">
        <v>4</v>
      </c>
      <c r="B3331" s="4" t="s">
        <v>5</v>
      </c>
      <c r="C3331" s="4" t="s">
        <v>10</v>
      </c>
      <c r="D3331" s="4" t="s">
        <v>16</v>
      </c>
      <c r="E3331" s="4" t="s">
        <v>9</v>
      </c>
      <c r="F3331" s="4" t="s">
        <v>69</v>
      </c>
      <c r="G3331" s="4" t="s">
        <v>16</v>
      </c>
      <c r="H3331" s="4" t="s">
        <v>16</v>
      </c>
    </row>
    <row r="3332" spans="1:15">
      <c r="A3332" t="n">
        <v>27606</v>
      </c>
      <c r="B3332" s="55" t="n">
        <v>26</v>
      </c>
      <c r="C3332" s="7" t="n">
        <v>116</v>
      </c>
      <c r="D3332" s="7" t="n">
        <v>17</v>
      </c>
      <c r="E3332" s="7" t="n">
        <v>63533</v>
      </c>
      <c r="F3332" s="7" t="s">
        <v>301</v>
      </c>
      <c r="G3332" s="7" t="n">
        <v>2</v>
      </c>
      <c r="H3332" s="7" t="n">
        <v>0</v>
      </c>
    </row>
    <row r="3333" spans="1:15">
      <c r="A3333" t="s">
        <v>4</v>
      </c>
      <c r="B3333" s="4" t="s">
        <v>5</v>
      </c>
    </row>
    <row r="3334" spans="1:15">
      <c r="A3334" t="n">
        <v>27686</v>
      </c>
      <c r="B3334" s="29" t="n">
        <v>28</v>
      </c>
    </row>
    <row r="3335" spans="1:15">
      <c r="A3335" t="s">
        <v>4</v>
      </c>
      <c r="B3335" s="4" t="s">
        <v>5</v>
      </c>
      <c r="C3335" s="4" t="s">
        <v>10</v>
      </c>
      <c r="D3335" s="4" t="s">
        <v>16</v>
      </c>
    </row>
    <row r="3336" spans="1:15">
      <c r="A3336" t="n">
        <v>27687</v>
      </c>
      <c r="B3336" s="66" t="n">
        <v>89</v>
      </c>
      <c r="C3336" s="7" t="n">
        <v>65533</v>
      </c>
      <c r="D3336" s="7" t="n">
        <v>1</v>
      </c>
    </row>
    <row r="3337" spans="1:15">
      <c r="A3337" t="s">
        <v>4</v>
      </c>
      <c r="B3337" s="4" t="s">
        <v>5</v>
      </c>
      <c r="C3337" s="4" t="s">
        <v>9</v>
      </c>
    </row>
    <row r="3338" spans="1:15">
      <c r="A3338" t="n">
        <v>27691</v>
      </c>
      <c r="B3338" s="69" t="n">
        <v>15</v>
      </c>
      <c r="C3338" s="7" t="n">
        <v>256</v>
      </c>
    </row>
    <row r="3339" spans="1:15">
      <c r="A3339" t="s">
        <v>4</v>
      </c>
      <c r="B3339" s="4" t="s">
        <v>5</v>
      </c>
      <c r="C3339" s="4" t="s">
        <v>16</v>
      </c>
      <c r="D3339" s="14" t="s">
        <v>26</v>
      </c>
      <c r="E3339" s="4" t="s">
        <v>5</v>
      </c>
      <c r="F3339" s="4" t="s">
        <v>16</v>
      </c>
      <c r="G3339" s="4" t="s">
        <v>10</v>
      </c>
      <c r="H3339" s="14" t="s">
        <v>27</v>
      </c>
      <c r="I3339" s="4" t="s">
        <v>16</v>
      </c>
      <c r="J3339" s="4" t="s">
        <v>16</v>
      </c>
      <c r="K3339" s="4" t="s">
        <v>25</v>
      </c>
    </row>
    <row r="3340" spans="1:15">
      <c r="A3340" t="n">
        <v>27696</v>
      </c>
      <c r="B3340" s="10" t="n">
        <v>5</v>
      </c>
      <c r="C3340" s="7" t="n">
        <v>28</v>
      </c>
      <c r="D3340" s="14" t="s">
        <v>3</v>
      </c>
      <c r="E3340" s="58" t="n">
        <v>64</v>
      </c>
      <c r="F3340" s="7" t="n">
        <v>5</v>
      </c>
      <c r="G3340" s="7" t="n">
        <v>1</v>
      </c>
      <c r="H3340" s="14" t="s">
        <v>3</v>
      </c>
      <c r="I3340" s="7" t="n">
        <v>8</v>
      </c>
      <c r="J3340" s="7" t="n">
        <v>1</v>
      </c>
      <c r="K3340" s="11" t="n">
        <f t="normal" ca="1">A3356</f>
        <v>0</v>
      </c>
    </row>
    <row r="3341" spans="1:15">
      <c r="A3341" t="s">
        <v>4</v>
      </c>
      <c r="B3341" s="4" t="s">
        <v>5</v>
      </c>
      <c r="C3341" s="4" t="s">
        <v>16</v>
      </c>
      <c r="D3341" s="4" t="s">
        <v>10</v>
      </c>
      <c r="E3341" s="4" t="s">
        <v>10</v>
      </c>
      <c r="F3341" s="4" t="s">
        <v>16</v>
      </c>
    </row>
    <row r="3342" spans="1:15">
      <c r="A3342" t="n">
        <v>27708</v>
      </c>
      <c r="B3342" s="27" t="n">
        <v>25</v>
      </c>
      <c r="C3342" s="7" t="n">
        <v>1</v>
      </c>
      <c r="D3342" s="7" t="n">
        <v>60</v>
      </c>
      <c r="E3342" s="7" t="n">
        <v>640</v>
      </c>
      <c r="F3342" s="7" t="n">
        <v>1</v>
      </c>
    </row>
    <row r="3343" spans="1:15">
      <c r="A3343" t="s">
        <v>4</v>
      </c>
      <c r="B3343" s="4" t="s">
        <v>5</v>
      </c>
      <c r="C3343" s="4" t="s">
        <v>10</v>
      </c>
      <c r="D3343" s="4" t="s">
        <v>10</v>
      </c>
      <c r="E3343" s="4" t="s">
        <v>10</v>
      </c>
    </row>
    <row r="3344" spans="1:15">
      <c r="A3344" t="n">
        <v>27715</v>
      </c>
      <c r="B3344" s="34" t="n">
        <v>61</v>
      </c>
      <c r="C3344" s="7" t="n">
        <v>1</v>
      </c>
      <c r="D3344" s="7" t="n">
        <v>116</v>
      </c>
      <c r="E3344" s="7" t="n">
        <v>1000</v>
      </c>
    </row>
    <row r="3345" spans="1:11">
      <c r="A3345" t="s">
        <v>4</v>
      </c>
      <c r="B3345" s="4" t="s">
        <v>5</v>
      </c>
      <c r="C3345" s="4" t="s">
        <v>16</v>
      </c>
      <c r="D3345" s="4" t="s">
        <v>10</v>
      </c>
      <c r="E3345" s="4" t="s">
        <v>6</v>
      </c>
    </row>
    <row r="3346" spans="1:11">
      <c r="A3346" t="n">
        <v>27722</v>
      </c>
      <c r="B3346" s="54" t="n">
        <v>51</v>
      </c>
      <c r="C3346" s="7" t="n">
        <v>4</v>
      </c>
      <c r="D3346" s="7" t="n">
        <v>1</v>
      </c>
      <c r="E3346" s="7" t="s">
        <v>302</v>
      </c>
    </row>
    <row r="3347" spans="1:11">
      <c r="A3347" t="s">
        <v>4</v>
      </c>
      <c r="B3347" s="4" t="s">
        <v>5</v>
      </c>
      <c r="C3347" s="4" t="s">
        <v>10</v>
      </c>
    </row>
    <row r="3348" spans="1:11">
      <c r="A3348" t="n">
        <v>27736</v>
      </c>
      <c r="B3348" s="31" t="n">
        <v>16</v>
      </c>
      <c r="C3348" s="7" t="n">
        <v>0</v>
      </c>
    </row>
    <row r="3349" spans="1:11">
      <c r="A3349" t="s">
        <v>4</v>
      </c>
      <c r="B3349" s="4" t="s">
        <v>5</v>
      </c>
      <c r="C3349" s="4" t="s">
        <v>10</v>
      </c>
      <c r="D3349" s="4" t="s">
        <v>16</v>
      </c>
      <c r="E3349" s="4" t="s">
        <v>9</v>
      </c>
      <c r="F3349" s="4" t="s">
        <v>69</v>
      </c>
      <c r="G3349" s="4" t="s">
        <v>16</v>
      </c>
      <c r="H3349" s="4" t="s">
        <v>16</v>
      </c>
    </row>
    <row r="3350" spans="1:11">
      <c r="A3350" t="n">
        <v>27739</v>
      </c>
      <c r="B3350" s="55" t="n">
        <v>26</v>
      </c>
      <c r="C3350" s="7" t="n">
        <v>1</v>
      </c>
      <c r="D3350" s="7" t="n">
        <v>17</v>
      </c>
      <c r="E3350" s="7" t="n">
        <v>63499</v>
      </c>
      <c r="F3350" s="7" t="s">
        <v>245</v>
      </c>
      <c r="G3350" s="7" t="n">
        <v>2</v>
      </c>
      <c r="H3350" s="7" t="n">
        <v>0</v>
      </c>
    </row>
    <row r="3351" spans="1:11">
      <c r="A3351" t="s">
        <v>4</v>
      </c>
      <c r="B3351" s="4" t="s">
        <v>5</v>
      </c>
    </row>
    <row r="3352" spans="1:11">
      <c r="A3352" t="n">
        <v>27776</v>
      </c>
      <c r="B3352" s="29" t="n">
        <v>28</v>
      </c>
    </row>
    <row r="3353" spans="1:11">
      <c r="A3353" t="s">
        <v>4</v>
      </c>
      <c r="B3353" s="4" t="s">
        <v>5</v>
      </c>
      <c r="C3353" s="4" t="s">
        <v>16</v>
      </c>
      <c r="D3353" s="4" t="s">
        <v>10</v>
      </c>
      <c r="E3353" s="4" t="s">
        <v>10</v>
      </c>
      <c r="F3353" s="4" t="s">
        <v>16</v>
      </c>
    </row>
    <row r="3354" spans="1:11">
      <c r="A3354" t="n">
        <v>27777</v>
      </c>
      <c r="B3354" s="27" t="n">
        <v>25</v>
      </c>
      <c r="C3354" s="7" t="n">
        <v>1</v>
      </c>
      <c r="D3354" s="7" t="n">
        <v>65535</v>
      </c>
      <c r="E3354" s="7" t="n">
        <v>65535</v>
      </c>
      <c r="F3354" s="7" t="n">
        <v>0</v>
      </c>
    </row>
    <row r="3355" spans="1:11">
      <c r="A3355" t="s">
        <v>4</v>
      </c>
      <c r="B3355" s="4" t="s">
        <v>5</v>
      </c>
      <c r="C3355" s="4" t="s">
        <v>16</v>
      </c>
      <c r="D3355" s="4" t="s">
        <v>16</v>
      </c>
      <c r="E3355" s="4" t="s">
        <v>16</v>
      </c>
      <c r="F3355" s="4" t="s">
        <v>9</v>
      </c>
      <c r="G3355" s="4" t="s">
        <v>16</v>
      </c>
      <c r="H3355" s="4" t="s">
        <v>16</v>
      </c>
      <c r="I3355" s="4" t="s">
        <v>16</v>
      </c>
      <c r="J3355" s="4" t="s">
        <v>16</v>
      </c>
      <c r="K3355" s="4" t="s">
        <v>9</v>
      </c>
      <c r="L3355" s="4" t="s">
        <v>16</v>
      </c>
      <c r="M3355" s="4" t="s">
        <v>16</v>
      </c>
      <c r="N3355" s="4" t="s">
        <v>16</v>
      </c>
      <c r="O3355" s="4" t="s">
        <v>25</v>
      </c>
    </row>
    <row r="3356" spans="1:11">
      <c r="A3356" t="n">
        <v>27784</v>
      </c>
      <c r="B3356" s="10" t="n">
        <v>5</v>
      </c>
      <c r="C3356" s="7" t="n">
        <v>35</v>
      </c>
      <c r="D3356" s="7" t="n">
        <v>47</v>
      </c>
      <c r="E3356" s="7" t="n">
        <v>0</v>
      </c>
      <c r="F3356" s="7" t="n">
        <v>101</v>
      </c>
      <c r="G3356" s="7" t="n">
        <v>2</v>
      </c>
      <c r="H3356" s="7" t="n">
        <v>35</v>
      </c>
      <c r="I3356" s="7" t="n">
        <v>48</v>
      </c>
      <c r="J3356" s="7" t="n">
        <v>0</v>
      </c>
      <c r="K3356" s="7" t="n">
        <v>101</v>
      </c>
      <c r="L3356" s="7" t="n">
        <v>2</v>
      </c>
      <c r="M3356" s="7" t="n">
        <v>11</v>
      </c>
      <c r="N3356" s="7" t="n">
        <v>1</v>
      </c>
      <c r="O3356" s="11" t="n">
        <f t="normal" ca="1">A3408</f>
        <v>0</v>
      </c>
    </row>
    <row r="3357" spans="1:11">
      <c r="A3357" t="s">
        <v>4</v>
      </c>
      <c r="B3357" s="4" t="s">
        <v>5</v>
      </c>
      <c r="C3357" s="4" t="s">
        <v>16</v>
      </c>
      <c r="D3357" s="14" t="s">
        <v>26</v>
      </c>
      <c r="E3357" s="4" t="s">
        <v>5</v>
      </c>
      <c r="F3357" s="4" t="s">
        <v>16</v>
      </c>
      <c r="G3357" s="4" t="s">
        <v>10</v>
      </c>
      <c r="H3357" s="14" t="s">
        <v>27</v>
      </c>
      <c r="I3357" s="4" t="s">
        <v>16</v>
      </c>
      <c r="J3357" s="4" t="s">
        <v>16</v>
      </c>
      <c r="K3357" s="4" t="s">
        <v>25</v>
      </c>
    </row>
    <row r="3358" spans="1:11">
      <c r="A3358" t="n">
        <v>27807</v>
      </c>
      <c r="B3358" s="10" t="n">
        <v>5</v>
      </c>
      <c r="C3358" s="7" t="n">
        <v>28</v>
      </c>
      <c r="D3358" s="14" t="s">
        <v>3</v>
      </c>
      <c r="E3358" s="58" t="n">
        <v>64</v>
      </c>
      <c r="F3358" s="7" t="n">
        <v>5</v>
      </c>
      <c r="G3358" s="7" t="n">
        <v>6</v>
      </c>
      <c r="H3358" s="14" t="s">
        <v>3</v>
      </c>
      <c r="I3358" s="7" t="n">
        <v>8</v>
      </c>
      <c r="J3358" s="7" t="n">
        <v>1</v>
      </c>
      <c r="K3358" s="11" t="n">
        <f t="normal" ca="1">A3392</f>
        <v>0</v>
      </c>
    </row>
    <row r="3359" spans="1:11">
      <c r="A3359" t="s">
        <v>4</v>
      </c>
      <c r="B3359" s="4" t="s">
        <v>5</v>
      </c>
      <c r="C3359" s="4" t="s">
        <v>10</v>
      </c>
      <c r="D3359" s="4" t="s">
        <v>10</v>
      </c>
      <c r="E3359" s="4" t="s">
        <v>10</v>
      </c>
    </row>
    <row r="3360" spans="1:11">
      <c r="A3360" t="n">
        <v>27819</v>
      </c>
      <c r="B3360" s="34" t="n">
        <v>61</v>
      </c>
      <c r="C3360" s="7" t="n">
        <v>101</v>
      </c>
      <c r="D3360" s="7" t="n">
        <v>6</v>
      </c>
      <c r="E3360" s="7" t="n">
        <v>1000</v>
      </c>
    </row>
    <row r="3361" spans="1:15">
      <c r="A3361" t="s">
        <v>4</v>
      </c>
      <c r="B3361" s="4" t="s">
        <v>5</v>
      </c>
      <c r="C3361" s="4" t="s">
        <v>10</v>
      </c>
      <c r="D3361" s="4" t="s">
        <v>10</v>
      </c>
      <c r="E3361" s="4" t="s">
        <v>10</v>
      </c>
    </row>
    <row r="3362" spans="1:15">
      <c r="A3362" t="n">
        <v>27826</v>
      </c>
      <c r="B3362" s="34" t="n">
        <v>61</v>
      </c>
      <c r="C3362" s="7" t="n">
        <v>6</v>
      </c>
      <c r="D3362" s="7" t="n">
        <v>101</v>
      </c>
      <c r="E3362" s="7" t="n">
        <v>1000</v>
      </c>
    </row>
    <row r="3363" spans="1:15">
      <c r="A3363" t="s">
        <v>4</v>
      </c>
      <c r="B3363" s="4" t="s">
        <v>5</v>
      </c>
      <c r="C3363" s="4" t="s">
        <v>16</v>
      </c>
      <c r="D3363" s="4" t="s">
        <v>10</v>
      </c>
      <c r="E3363" s="4" t="s">
        <v>10</v>
      </c>
      <c r="F3363" s="4" t="s">
        <v>16</v>
      </c>
    </row>
    <row r="3364" spans="1:15">
      <c r="A3364" t="n">
        <v>27833</v>
      </c>
      <c r="B3364" s="27" t="n">
        <v>25</v>
      </c>
      <c r="C3364" s="7" t="n">
        <v>1</v>
      </c>
      <c r="D3364" s="7" t="n">
        <v>60</v>
      </c>
      <c r="E3364" s="7" t="n">
        <v>640</v>
      </c>
      <c r="F3364" s="7" t="n">
        <v>1</v>
      </c>
    </row>
    <row r="3365" spans="1:15">
      <c r="A3365" t="s">
        <v>4</v>
      </c>
      <c r="B3365" s="4" t="s">
        <v>5</v>
      </c>
      <c r="C3365" s="4" t="s">
        <v>16</v>
      </c>
      <c r="D3365" s="4" t="s">
        <v>10</v>
      </c>
      <c r="E3365" s="4" t="s">
        <v>6</v>
      </c>
    </row>
    <row r="3366" spans="1:15">
      <c r="A3366" t="n">
        <v>27840</v>
      </c>
      <c r="B3366" s="54" t="n">
        <v>51</v>
      </c>
      <c r="C3366" s="7" t="n">
        <v>4</v>
      </c>
      <c r="D3366" s="7" t="n">
        <v>6</v>
      </c>
      <c r="E3366" s="7" t="s">
        <v>303</v>
      </c>
    </row>
    <row r="3367" spans="1:15">
      <c r="A3367" t="s">
        <v>4</v>
      </c>
      <c r="B3367" s="4" t="s">
        <v>5</v>
      </c>
      <c r="C3367" s="4" t="s">
        <v>10</v>
      </c>
    </row>
    <row r="3368" spans="1:15">
      <c r="A3368" t="n">
        <v>27854</v>
      </c>
      <c r="B3368" s="31" t="n">
        <v>16</v>
      </c>
      <c r="C3368" s="7" t="n">
        <v>0</v>
      </c>
    </row>
    <row r="3369" spans="1:15">
      <c r="A3369" t="s">
        <v>4</v>
      </c>
      <c r="B3369" s="4" t="s">
        <v>5</v>
      </c>
      <c r="C3369" s="4" t="s">
        <v>10</v>
      </c>
      <c r="D3369" s="4" t="s">
        <v>16</v>
      </c>
      <c r="E3369" s="4" t="s">
        <v>9</v>
      </c>
      <c r="F3369" s="4" t="s">
        <v>69</v>
      </c>
      <c r="G3369" s="4" t="s">
        <v>16</v>
      </c>
      <c r="H3369" s="4" t="s">
        <v>16</v>
      </c>
    </row>
    <row r="3370" spans="1:15">
      <c r="A3370" t="n">
        <v>27857</v>
      </c>
      <c r="B3370" s="55" t="n">
        <v>26</v>
      </c>
      <c r="C3370" s="7" t="n">
        <v>6</v>
      </c>
      <c r="D3370" s="7" t="n">
        <v>17</v>
      </c>
      <c r="E3370" s="7" t="n">
        <v>63501</v>
      </c>
      <c r="F3370" s="7" t="s">
        <v>249</v>
      </c>
      <c r="G3370" s="7" t="n">
        <v>2</v>
      </c>
      <c r="H3370" s="7" t="n">
        <v>0</v>
      </c>
    </row>
    <row r="3371" spans="1:15">
      <c r="A3371" t="s">
        <v>4</v>
      </c>
      <c r="B3371" s="4" t="s">
        <v>5</v>
      </c>
    </row>
    <row r="3372" spans="1:15">
      <c r="A3372" t="n">
        <v>27913</v>
      </c>
      <c r="B3372" s="29" t="n">
        <v>28</v>
      </c>
    </row>
    <row r="3373" spans="1:15">
      <c r="A3373" t="s">
        <v>4</v>
      </c>
      <c r="B3373" s="4" t="s">
        <v>5</v>
      </c>
      <c r="C3373" s="4" t="s">
        <v>16</v>
      </c>
      <c r="D3373" s="4" t="s">
        <v>10</v>
      </c>
      <c r="E3373" s="4" t="s">
        <v>10</v>
      </c>
      <c r="F3373" s="4" t="s">
        <v>16</v>
      </c>
    </row>
    <row r="3374" spans="1:15">
      <c r="A3374" t="n">
        <v>27914</v>
      </c>
      <c r="B3374" s="27" t="n">
        <v>25</v>
      </c>
      <c r="C3374" s="7" t="n">
        <v>1</v>
      </c>
      <c r="D3374" s="7" t="n">
        <v>65535</v>
      </c>
      <c r="E3374" s="7" t="n">
        <v>65535</v>
      </c>
      <c r="F3374" s="7" t="n">
        <v>0</v>
      </c>
    </row>
    <row r="3375" spans="1:15">
      <c r="A3375" t="s">
        <v>4</v>
      </c>
      <c r="B3375" s="4" t="s">
        <v>5</v>
      </c>
      <c r="C3375" s="4" t="s">
        <v>16</v>
      </c>
      <c r="D3375" s="4" t="s">
        <v>16</v>
      </c>
      <c r="E3375" s="4" t="s">
        <v>16</v>
      </c>
      <c r="F3375" s="4" t="s">
        <v>16</v>
      </c>
    </row>
    <row r="3376" spans="1:15">
      <c r="A3376" t="n">
        <v>27921</v>
      </c>
      <c r="B3376" s="15" t="n">
        <v>14</v>
      </c>
      <c r="C3376" s="7" t="n">
        <v>0</v>
      </c>
      <c r="D3376" s="7" t="n">
        <v>1</v>
      </c>
      <c r="E3376" s="7" t="n">
        <v>0</v>
      </c>
      <c r="F3376" s="7" t="n">
        <v>0</v>
      </c>
    </row>
    <row r="3377" spans="1:8">
      <c r="A3377" t="s">
        <v>4</v>
      </c>
      <c r="B3377" s="4" t="s">
        <v>5</v>
      </c>
      <c r="C3377" s="4" t="s">
        <v>16</v>
      </c>
      <c r="D3377" s="4" t="s">
        <v>10</v>
      </c>
      <c r="E3377" s="4" t="s">
        <v>6</v>
      </c>
    </row>
    <row r="3378" spans="1:8">
      <c r="A3378" t="n">
        <v>27926</v>
      </c>
      <c r="B3378" s="54" t="n">
        <v>51</v>
      </c>
      <c r="C3378" s="7" t="n">
        <v>4</v>
      </c>
      <c r="D3378" s="7" t="n">
        <v>101</v>
      </c>
      <c r="E3378" s="7" t="s">
        <v>304</v>
      </c>
    </row>
    <row r="3379" spans="1:8">
      <c r="A3379" t="s">
        <v>4</v>
      </c>
      <c r="B3379" s="4" t="s">
        <v>5</v>
      </c>
      <c r="C3379" s="4" t="s">
        <v>10</v>
      </c>
    </row>
    <row r="3380" spans="1:8">
      <c r="A3380" t="n">
        <v>27940</v>
      </c>
      <c r="B3380" s="31" t="n">
        <v>16</v>
      </c>
      <c r="C3380" s="7" t="n">
        <v>0</v>
      </c>
    </row>
    <row r="3381" spans="1:8">
      <c r="A3381" t="s">
        <v>4</v>
      </c>
      <c r="B3381" s="4" t="s">
        <v>5</v>
      </c>
      <c r="C3381" s="4" t="s">
        <v>10</v>
      </c>
      <c r="D3381" s="4" t="s">
        <v>16</v>
      </c>
      <c r="E3381" s="4" t="s">
        <v>9</v>
      </c>
      <c r="F3381" s="4" t="s">
        <v>69</v>
      </c>
      <c r="G3381" s="4" t="s">
        <v>16</v>
      </c>
      <c r="H3381" s="4" t="s">
        <v>16</v>
      </c>
    </row>
    <row r="3382" spans="1:8">
      <c r="A3382" t="n">
        <v>27943</v>
      </c>
      <c r="B3382" s="55" t="n">
        <v>26</v>
      </c>
      <c r="C3382" s="7" t="n">
        <v>101</v>
      </c>
      <c r="D3382" s="7" t="n">
        <v>17</v>
      </c>
      <c r="E3382" s="7" t="n">
        <v>63502</v>
      </c>
      <c r="F3382" s="7" t="s">
        <v>305</v>
      </c>
      <c r="G3382" s="7" t="n">
        <v>2</v>
      </c>
      <c r="H3382" s="7" t="n">
        <v>0</v>
      </c>
    </row>
    <row r="3383" spans="1:8">
      <c r="A3383" t="s">
        <v>4</v>
      </c>
      <c r="B3383" s="4" t="s">
        <v>5</v>
      </c>
    </row>
    <row r="3384" spans="1:8">
      <c r="A3384" t="n">
        <v>28006</v>
      </c>
      <c r="B3384" s="29" t="n">
        <v>28</v>
      </c>
    </row>
    <row r="3385" spans="1:8">
      <c r="A3385" t="s">
        <v>4</v>
      </c>
      <c r="B3385" s="4" t="s">
        <v>5</v>
      </c>
      <c r="C3385" s="4" t="s">
        <v>10</v>
      </c>
      <c r="D3385" s="4" t="s">
        <v>16</v>
      </c>
    </row>
    <row r="3386" spans="1:8">
      <c r="A3386" t="n">
        <v>28007</v>
      </c>
      <c r="B3386" s="66" t="n">
        <v>89</v>
      </c>
      <c r="C3386" s="7" t="n">
        <v>65533</v>
      </c>
      <c r="D3386" s="7" t="n">
        <v>1</v>
      </c>
    </row>
    <row r="3387" spans="1:8">
      <c r="A3387" t="s">
        <v>4</v>
      </c>
      <c r="B3387" s="4" t="s">
        <v>5</v>
      </c>
      <c r="C3387" s="4" t="s">
        <v>9</v>
      </c>
    </row>
    <row r="3388" spans="1:8">
      <c r="A3388" t="n">
        <v>28011</v>
      </c>
      <c r="B3388" s="69" t="n">
        <v>15</v>
      </c>
      <c r="C3388" s="7" t="n">
        <v>256</v>
      </c>
    </row>
    <row r="3389" spans="1:8">
      <c r="A3389" t="s">
        <v>4</v>
      </c>
      <c r="B3389" s="4" t="s">
        <v>5</v>
      </c>
      <c r="C3389" s="4" t="s">
        <v>25</v>
      </c>
    </row>
    <row r="3390" spans="1:8">
      <c r="A3390" t="n">
        <v>28016</v>
      </c>
      <c r="B3390" s="13" t="n">
        <v>3</v>
      </c>
      <c r="C3390" s="11" t="n">
        <f t="normal" ca="1">A3408</f>
        <v>0</v>
      </c>
    </row>
    <row r="3391" spans="1:8">
      <c r="A3391" t="s">
        <v>4</v>
      </c>
      <c r="B3391" s="4" t="s">
        <v>5</v>
      </c>
      <c r="C3391" s="4" t="s">
        <v>16</v>
      </c>
      <c r="D3391" s="4" t="s">
        <v>16</v>
      </c>
      <c r="E3391" s="4" t="s">
        <v>16</v>
      </c>
      <c r="F3391" s="4" t="s">
        <v>16</v>
      </c>
    </row>
    <row r="3392" spans="1:8">
      <c r="A3392" t="n">
        <v>28021</v>
      </c>
      <c r="B3392" s="15" t="n">
        <v>14</v>
      </c>
      <c r="C3392" s="7" t="n">
        <v>0</v>
      </c>
      <c r="D3392" s="7" t="n">
        <v>1</v>
      </c>
      <c r="E3392" s="7" t="n">
        <v>0</v>
      </c>
      <c r="F3392" s="7" t="n">
        <v>0</v>
      </c>
    </row>
    <row r="3393" spans="1:8">
      <c r="A3393" t="s">
        <v>4</v>
      </c>
      <c r="B3393" s="4" t="s">
        <v>5</v>
      </c>
      <c r="C3393" s="4" t="s">
        <v>10</v>
      </c>
      <c r="D3393" s="4" t="s">
        <v>10</v>
      </c>
      <c r="E3393" s="4" t="s">
        <v>10</v>
      </c>
    </row>
    <row r="3394" spans="1:8">
      <c r="A3394" t="n">
        <v>28026</v>
      </c>
      <c r="B3394" s="34" t="n">
        <v>61</v>
      </c>
      <c r="C3394" s="7" t="n">
        <v>101</v>
      </c>
      <c r="D3394" s="7" t="n">
        <v>12</v>
      </c>
      <c r="E3394" s="7" t="n">
        <v>1000</v>
      </c>
    </row>
    <row r="3395" spans="1:8">
      <c r="A3395" t="s">
        <v>4</v>
      </c>
      <c r="B3395" s="4" t="s">
        <v>5</v>
      </c>
      <c r="C3395" s="4" t="s">
        <v>16</v>
      </c>
      <c r="D3395" s="4" t="s">
        <v>10</v>
      </c>
      <c r="E3395" s="4" t="s">
        <v>6</v>
      </c>
    </row>
    <row r="3396" spans="1:8">
      <c r="A3396" t="n">
        <v>28033</v>
      </c>
      <c r="B3396" s="54" t="n">
        <v>51</v>
      </c>
      <c r="C3396" s="7" t="n">
        <v>4</v>
      </c>
      <c r="D3396" s="7" t="n">
        <v>101</v>
      </c>
      <c r="E3396" s="7" t="s">
        <v>304</v>
      </c>
    </row>
    <row r="3397" spans="1:8">
      <c r="A3397" t="s">
        <v>4</v>
      </c>
      <c r="B3397" s="4" t="s">
        <v>5</v>
      </c>
      <c r="C3397" s="4" t="s">
        <v>10</v>
      </c>
    </row>
    <row r="3398" spans="1:8">
      <c r="A3398" t="n">
        <v>28047</v>
      </c>
      <c r="B3398" s="31" t="n">
        <v>16</v>
      </c>
      <c r="C3398" s="7" t="n">
        <v>0</v>
      </c>
    </row>
    <row r="3399" spans="1:8">
      <c r="A3399" t="s">
        <v>4</v>
      </c>
      <c r="B3399" s="4" t="s">
        <v>5</v>
      </c>
      <c r="C3399" s="4" t="s">
        <v>10</v>
      </c>
      <c r="D3399" s="4" t="s">
        <v>16</v>
      </c>
      <c r="E3399" s="4" t="s">
        <v>9</v>
      </c>
      <c r="F3399" s="4" t="s">
        <v>69</v>
      </c>
      <c r="G3399" s="4" t="s">
        <v>16</v>
      </c>
      <c r="H3399" s="4" t="s">
        <v>16</v>
      </c>
    </row>
    <row r="3400" spans="1:8">
      <c r="A3400" t="n">
        <v>28050</v>
      </c>
      <c r="B3400" s="55" t="n">
        <v>26</v>
      </c>
      <c r="C3400" s="7" t="n">
        <v>101</v>
      </c>
      <c r="D3400" s="7" t="n">
        <v>17</v>
      </c>
      <c r="E3400" s="7" t="n">
        <v>63503</v>
      </c>
      <c r="F3400" s="7" t="s">
        <v>306</v>
      </c>
      <c r="G3400" s="7" t="n">
        <v>2</v>
      </c>
      <c r="H3400" s="7" t="n">
        <v>0</v>
      </c>
    </row>
    <row r="3401" spans="1:8">
      <c r="A3401" t="s">
        <v>4</v>
      </c>
      <c r="B3401" s="4" t="s">
        <v>5</v>
      </c>
    </row>
    <row r="3402" spans="1:8">
      <c r="A3402" t="n">
        <v>28105</v>
      </c>
      <c r="B3402" s="29" t="n">
        <v>28</v>
      </c>
    </row>
    <row r="3403" spans="1:8">
      <c r="A3403" t="s">
        <v>4</v>
      </c>
      <c r="B3403" s="4" t="s">
        <v>5</v>
      </c>
      <c r="C3403" s="4" t="s">
        <v>10</v>
      </c>
      <c r="D3403" s="4" t="s">
        <v>16</v>
      </c>
    </row>
    <row r="3404" spans="1:8">
      <c r="A3404" t="n">
        <v>28106</v>
      </c>
      <c r="B3404" s="66" t="n">
        <v>89</v>
      </c>
      <c r="C3404" s="7" t="n">
        <v>65533</v>
      </c>
      <c r="D3404" s="7" t="n">
        <v>1</v>
      </c>
    </row>
    <row r="3405" spans="1:8">
      <c r="A3405" t="s">
        <v>4</v>
      </c>
      <c r="B3405" s="4" t="s">
        <v>5</v>
      </c>
      <c r="C3405" s="4" t="s">
        <v>9</v>
      </c>
    </row>
    <row r="3406" spans="1:8">
      <c r="A3406" t="n">
        <v>28110</v>
      </c>
      <c r="B3406" s="69" t="n">
        <v>15</v>
      </c>
      <c r="C3406" s="7" t="n">
        <v>256</v>
      </c>
    </row>
    <row r="3407" spans="1:8">
      <c r="A3407" t="s">
        <v>4</v>
      </c>
      <c r="B3407" s="4" t="s">
        <v>5</v>
      </c>
      <c r="C3407" s="4" t="s">
        <v>16</v>
      </c>
      <c r="D3407" s="4" t="s">
        <v>16</v>
      </c>
      <c r="E3407" s="4" t="s">
        <v>16</v>
      </c>
      <c r="F3407" s="4" t="s">
        <v>9</v>
      </c>
      <c r="G3407" s="4" t="s">
        <v>16</v>
      </c>
      <c r="H3407" s="4" t="s">
        <v>16</v>
      </c>
      <c r="I3407" s="4" t="s">
        <v>16</v>
      </c>
      <c r="J3407" s="4" t="s">
        <v>16</v>
      </c>
      <c r="K3407" s="4" t="s">
        <v>9</v>
      </c>
      <c r="L3407" s="4" t="s">
        <v>16</v>
      </c>
      <c r="M3407" s="4" t="s">
        <v>16</v>
      </c>
      <c r="N3407" s="4" t="s">
        <v>16</v>
      </c>
      <c r="O3407" s="4" t="s">
        <v>25</v>
      </c>
    </row>
    <row r="3408" spans="1:8">
      <c r="A3408" t="n">
        <v>28115</v>
      </c>
      <c r="B3408" s="10" t="n">
        <v>5</v>
      </c>
      <c r="C3408" s="7" t="n">
        <v>35</v>
      </c>
      <c r="D3408" s="7" t="n">
        <v>47</v>
      </c>
      <c r="E3408" s="7" t="n">
        <v>0</v>
      </c>
      <c r="F3408" s="7" t="n">
        <v>120</v>
      </c>
      <c r="G3408" s="7" t="n">
        <v>2</v>
      </c>
      <c r="H3408" s="7" t="n">
        <v>35</v>
      </c>
      <c r="I3408" s="7" t="n">
        <v>48</v>
      </c>
      <c r="J3408" s="7" t="n">
        <v>0</v>
      </c>
      <c r="K3408" s="7" t="n">
        <v>120</v>
      </c>
      <c r="L3408" s="7" t="n">
        <v>2</v>
      </c>
      <c r="M3408" s="7" t="n">
        <v>11</v>
      </c>
      <c r="N3408" s="7" t="n">
        <v>1</v>
      </c>
      <c r="O3408" s="11" t="n">
        <f t="normal" ca="1">A3460</f>
        <v>0</v>
      </c>
    </row>
    <row r="3409" spans="1:15">
      <c r="A3409" t="s">
        <v>4</v>
      </c>
      <c r="B3409" s="4" t="s">
        <v>5</v>
      </c>
      <c r="C3409" s="4" t="s">
        <v>16</v>
      </c>
      <c r="D3409" s="14" t="s">
        <v>26</v>
      </c>
      <c r="E3409" s="4" t="s">
        <v>5</v>
      </c>
      <c r="F3409" s="4" t="s">
        <v>16</v>
      </c>
      <c r="G3409" s="4" t="s">
        <v>10</v>
      </c>
      <c r="H3409" s="14" t="s">
        <v>27</v>
      </c>
      <c r="I3409" s="4" t="s">
        <v>16</v>
      </c>
      <c r="J3409" s="4" t="s">
        <v>16</v>
      </c>
      <c r="K3409" s="4" t="s">
        <v>25</v>
      </c>
    </row>
    <row r="3410" spans="1:15">
      <c r="A3410" t="n">
        <v>28138</v>
      </c>
      <c r="B3410" s="10" t="n">
        <v>5</v>
      </c>
      <c r="C3410" s="7" t="n">
        <v>28</v>
      </c>
      <c r="D3410" s="14" t="s">
        <v>3</v>
      </c>
      <c r="E3410" s="58" t="n">
        <v>64</v>
      </c>
      <c r="F3410" s="7" t="n">
        <v>5</v>
      </c>
      <c r="G3410" s="7" t="n">
        <v>7</v>
      </c>
      <c r="H3410" s="14" t="s">
        <v>3</v>
      </c>
      <c r="I3410" s="7" t="n">
        <v>8</v>
      </c>
      <c r="J3410" s="7" t="n">
        <v>1</v>
      </c>
      <c r="K3410" s="11" t="n">
        <f t="normal" ca="1">A3444</f>
        <v>0</v>
      </c>
    </row>
    <row r="3411" spans="1:15">
      <c r="A3411" t="s">
        <v>4</v>
      </c>
      <c r="B3411" s="4" t="s">
        <v>5</v>
      </c>
      <c r="C3411" s="4" t="s">
        <v>10</v>
      </c>
      <c r="D3411" s="4" t="s">
        <v>10</v>
      </c>
      <c r="E3411" s="4" t="s">
        <v>10</v>
      </c>
    </row>
    <row r="3412" spans="1:15">
      <c r="A3412" t="n">
        <v>28150</v>
      </c>
      <c r="B3412" s="34" t="n">
        <v>61</v>
      </c>
      <c r="C3412" s="7" t="n">
        <v>7</v>
      </c>
      <c r="D3412" s="7" t="n">
        <v>120</v>
      </c>
      <c r="E3412" s="7" t="n">
        <v>1000</v>
      </c>
    </row>
    <row r="3413" spans="1:15">
      <c r="A3413" t="s">
        <v>4</v>
      </c>
      <c r="B3413" s="4" t="s">
        <v>5</v>
      </c>
      <c r="C3413" s="4" t="s">
        <v>10</v>
      </c>
      <c r="D3413" s="4" t="s">
        <v>10</v>
      </c>
      <c r="E3413" s="4" t="s">
        <v>10</v>
      </c>
    </row>
    <row r="3414" spans="1:15">
      <c r="A3414" t="n">
        <v>28157</v>
      </c>
      <c r="B3414" s="34" t="n">
        <v>61</v>
      </c>
      <c r="C3414" s="7" t="n">
        <v>120</v>
      </c>
      <c r="D3414" s="7" t="n">
        <v>7</v>
      </c>
      <c r="E3414" s="7" t="n">
        <v>1000</v>
      </c>
    </row>
    <row r="3415" spans="1:15">
      <c r="A3415" t="s">
        <v>4</v>
      </c>
      <c r="B3415" s="4" t="s">
        <v>5</v>
      </c>
      <c r="C3415" s="4" t="s">
        <v>16</v>
      </c>
      <c r="D3415" s="4" t="s">
        <v>10</v>
      </c>
      <c r="E3415" s="4" t="s">
        <v>10</v>
      </c>
      <c r="F3415" s="4" t="s">
        <v>16</v>
      </c>
    </row>
    <row r="3416" spans="1:15">
      <c r="A3416" t="n">
        <v>28164</v>
      </c>
      <c r="B3416" s="27" t="n">
        <v>25</v>
      </c>
      <c r="C3416" s="7" t="n">
        <v>1</v>
      </c>
      <c r="D3416" s="7" t="n">
        <v>60</v>
      </c>
      <c r="E3416" s="7" t="n">
        <v>640</v>
      </c>
      <c r="F3416" s="7" t="n">
        <v>1</v>
      </c>
    </row>
    <row r="3417" spans="1:15">
      <c r="A3417" t="s">
        <v>4</v>
      </c>
      <c r="B3417" s="4" t="s">
        <v>5</v>
      </c>
      <c r="C3417" s="4" t="s">
        <v>16</v>
      </c>
      <c r="D3417" s="4" t="s">
        <v>10</v>
      </c>
      <c r="E3417" s="4" t="s">
        <v>6</v>
      </c>
    </row>
    <row r="3418" spans="1:15">
      <c r="A3418" t="n">
        <v>28171</v>
      </c>
      <c r="B3418" s="54" t="n">
        <v>51</v>
      </c>
      <c r="C3418" s="7" t="n">
        <v>4</v>
      </c>
      <c r="D3418" s="7" t="n">
        <v>7</v>
      </c>
      <c r="E3418" s="7" t="s">
        <v>307</v>
      </c>
    </row>
    <row r="3419" spans="1:15">
      <c r="A3419" t="s">
        <v>4</v>
      </c>
      <c r="B3419" s="4" t="s">
        <v>5</v>
      </c>
      <c r="C3419" s="4" t="s">
        <v>10</v>
      </c>
    </row>
    <row r="3420" spans="1:15">
      <c r="A3420" t="n">
        <v>28184</v>
      </c>
      <c r="B3420" s="31" t="n">
        <v>16</v>
      </c>
      <c r="C3420" s="7" t="n">
        <v>0</v>
      </c>
    </row>
    <row r="3421" spans="1:15">
      <c r="A3421" t="s">
        <v>4</v>
      </c>
      <c r="B3421" s="4" t="s">
        <v>5</v>
      </c>
      <c r="C3421" s="4" t="s">
        <v>10</v>
      </c>
      <c r="D3421" s="4" t="s">
        <v>16</v>
      </c>
      <c r="E3421" s="4" t="s">
        <v>9</v>
      </c>
      <c r="F3421" s="4" t="s">
        <v>69</v>
      </c>
      <c r="G3421" s="4" t="s">
        <v>16</v>
      </c>
      <c r="H3421" s="4" t="s">
        <v>16</v>
      </c>
    </row>
    <row r="3422" spans="1:15">
      <c r="A3422" t="n">
        <v>28187</v>
      </c>
      <c r="B3422" s="55" t="n">
        <v>26</v>
      </c>
      <c r="C3422" s="7" t="n">
        <v>7</v>
      </c>
      <c r="D3422" s="7" t="n">
        <v>17</v>
      </c>
      <c r="E3422" s="7" t="n">
        <v>63504</v>
      </c>
      <c r="F3422" s="7" t="s">
        <v>254</v>
      </c>
      <c r="G3422" s="7" t="n">
        <v>2</v>
      </c>
      <c r="H3422" s="7" t="n">
        <v>0</v>
      </c>
    </row>
    <row r="3423" spans="1:15">
      <c r="A3423" t="s">
        <v>4</v>
      </c>
      <c r="B3423" s="4" t="s">
        <v>5</v>
      </c>
    </row>
    <row r="3424" spans="1:15">
      <c r="A3424" t="n">
        <v>28209</v>
      </c>
      <c r="B3424" s="29" t="n">
        <v>28</v>
      </c>
    </row>
    <row r="3425" spans="1:11">
      <c r="A3425" t="s">
        <v>4</v>
      </c>
      <c r="B3425" s="4" t="s">
        <v>5</v>
      </c>
      <c r="C3425" s="4" t="s">
        <v>16</v>
      </c>
      <c r="D3425" s="4" t="s">
        <v>10</v>
      </c>
      <c r="E3425" s="4" t="s">
        <v>10</v>
      </c>
      <c r="F3425" s="4" t="s">
        <v>16</v>
      </c>
    </row>
    <row r="3426" spans="1:11">
      <c r="A3426" t="n">
        <v>28210</v>
      </c>
      <c r="B3426" s="27" t="n">
        <v>25</v>
      </c>
      <c r="C3426" s="7" t="n">
        <v>1</v>
      </c>
      <c r="D3426" s="7" t="n">
        <v>65535</v>
      </c>
      <c r="E3426" s="7" t="n">
        <v>65535</v>
      </c>
      <c r="F3426" s="7" t="n">
        <v>0</v>
      </c>
    </row>
    <row r="3427" spans="1:11">
      <c r="A3427" t="s">
        <v>4</v>
      </c>
      <c r="B3427" s="4" t="s">
        <v>5</v>
      </c>
      <c r="C3427" s="4" t="s">
        <v>16</v>
      </c>
      <c r="D3427" s="4" t="s">
        <v>16</v>
      </c>
      <c r="E3427" s="4" t="s">
        <v>16</v>
      </c>
      <c r="F3427" s="4" t="s">
        <v>16</v>
      </c>
    </row>
    <row r="3428" spans="1:11">
      <c r="A3428" t="n">
        <v>28217</v>
      </c>
      <c r="B3428" s="15" t="n">
        <v>14</v>
      </c>
      <c r="C3428" s="7" t="n">
        <v>0</v>
      </c>
      <c r="D3428" s="7" t="n">
        <v>1</v>
      </c>
      <c r="E3428" s="7" t="n">
        <v>0</v>
      </c>
      <c r="F3428" s="7" t="n">
        <v>0</v>
      </c>
    </row>
    <row r="3429" spans="1:11">
      <c r="A3429" t="s">
        <v>4</v>
      </c>
      <c r="B3429" s="4" t="s">
        <v>5</v>
      </c>
      <c r="C3429" s="4" t="s">
        <v>16</v>
      </c>
      <c r="D3429" s="4" t="s">
        <v>10</v>
      </c>
      <c r="E3429" s="4" t="s">
        <v>6</v>
      </c>
    </row>
    <row r="3430" spans="1:11">
      <c r="A3430" t="n">
        <v>28222</v>
      </c>
      <c r="B3430" s="54" t="n">
        <v>51</v>
      </c>
      <c r="C3430" s="7" t="n">
        <v>4</v>
      </c>
      <c r="D3430" s="7" t="n">
        <v>120</v>
      </c>
      <c r="E3430" s="7" t="s">
        <v>255</v>
      </c>
    </row>
    <row r="3431" spans="1:11">
      <c r="A3431" t="s">
        <v>4</v>
      </c>
      <c r="B3431" s="4" t="s">
        <v>5</v>
      </c>
      <c r="C3431" s="4" t="s">
        <v>10</v>
      </c>
    </row>
    <row r="3432" spans="1:11">
      <c r="A3432" t="n">
        <v>28235</v>
      </c>
      <c r="B3432" s="31" t="n">
        <v>16</v>
      </c>
      <c r="C3432" s="7" t="n">
        <v>0</v>
      </c>
    </row>
    <row r="3433" spans="1:11">
      <c r="A3433" t="s">
        <v>4</v>
      </c>
      <c r="B3433" s="4" t="s">
        <v>5</v>
      </c>
      <c r="C3433" s="4" t="s">
        <v>10</v>
      </c>
      <c r="D3433" s="4" t="s">
        <v>16</v>
      </c>
      <c r="E3433" s="4" t="s">
        <v>9</v>
      </c>
      <c r="F3433" s="4" t="s">
        <v>69</v>
      </c>
      <c r="G3433" s="4" t="s">
        <v>16</v>
      </c>
      <c r="H3433" s="4" t="s">
        <v>16</v>
      </c>
      <c r="I3433" s="4" t="s">
        <v>16</v>
      </c>
      <c r="J3433" s="4" t="s">
        <v>9</v>
      </c>
      <c r="K3433" s="4" t="s">
        <v>69</v>
      </c>
      <c r="L3433" s="4" t="s">
        <v>16</v>
      </c>
      <c r="M3433" s="4" t="s">
        <v>16</v>
      </c>
    </row>
    <row r="3434" spans="1:11">
      <c r="A3434" t="n">
        <v>28238</v>
      </c>
      <c r="B3434" s="55" t="n">
        <v>26</v>
      </c>
      <c r="C3434" s="7" t="n">
        <v>120</v>
      </c>
      <c r="D3434" s="7" t="n">
        <v>17</v>
      </c>
      <c r="E3434" s="7" t="n">
        <v>63505</v>
      </c>
      <c r="F3434" s="7" t="s">
        <v>308</v>
      </c>
      <c r="G3434" s="7" t="n">
        <v>2</v>
      </c>
      <c r="H3434" s="7" t="n">
        <v>3</v>
      </c>
      <c r="I3434" s="7" t="n">
        <v>17</v>
      </c>
      <c r="J3434" s="7" t="n">
        <v>63506</v>
      </c>
      <c r="K3434" s="7" t="s">
        <v>257</v>
      </c>
      <c r="L3434" s="7" t="n">
        <v>2</v>
      </c>
      <c r="M3434" s="7" t="n">
        <v>0</v>
      </c>
    </row>
    <row r="3435" spans="1:11">
      <c r="A3435" t="s">
        <v>4</v>
      </c>
      <c r="B3435" s="4" t="s">
        <v>5</v>
      </c>
    </row>
    <row r="3436" spans="1:11">
      <c r="A3436" t="n">
        <v>28354</v>
      </c>
      <c r="B3436" s="29" t="n">
        <v>28</v>
      </c>
    </row>
    <row r="3437" spans="1:11">
      <c r="A3437" t="s">
        <v>4</v>
      </c>
      <c r="B3437" s="4" t="s">
        <v>5</v>
      </c>
      <c r="C3437" s="4" t="s">
        <v>10</v>
      </c>
      <c r="D3437" s="4" t="s">
        <v>16</v>
      </c>
    </row>
    <row r="3438" spans="1:11">
      <c r="A3438" t="n">
        <v>28355</v>
      </c>
      <c r="B3438" s="66" t="n">
        <v>89</v>
      </c>
      <c r="C3438" s="7" t="n">
        <v>65533</v>
      </c>
      <c r="D3438" s="7" t="n">
        <v>1</v>
      </c>
    </row>
    <row r="3439" spans="1:11">
      <c r="A3439" t="s">
        <v>4</v>
      </c>
      <c r="B3439" s="4" t="s">
        <v>5</v>
      </c>
      <c r="C3439" s="4" t="s">
        <v>9</v>
      </c>
    </row>
    <row r="3440" spans="1:11">
      <c r="A3440" t="n">
        <v>28359</v>
      </c>
      <c r="B3440" s="69" t="n">
        <v>15</v>
      </c>
      <c r="C3440" s="7" t="n">
        <v>256</v>
      </c>
    </row>
    <row r="3441" spans="1:13">
      <c r="A3441" t="s">
        <v>4</v>
      </c>
      <c r="B3441" s="4" t="s">
        <v>5</v>
      </c>
      <c r="C3441" s="4" t="s">
        <v>25</v>
      </c>
    </row>
    <row r="3442" spans="1:13">
      <c r="A3442" t="n">
        <v>28364</v>
      </c>
      <c r="B3442" s="13" t="n">
        <v>3</v>
      </c>
      <c r="C3442" s="11" t="n">
        <f t="normal" ca="1">A3460</f>
        <v>0</v>
      </c>
    </row>
    <row r="3443" spans="1:13">
      <c r="A3443" t="s">
        <v>4</v>
      </c>
      <c r="B3443" s="4" t="s">
        <v>5</v>
      </c>
      <c r="C3443" s="4" t="s">
        <v>16</v>
      </c>
      <c r="D3443" s="4" t="s">
        <v>16</v>
      </c>
      <c r="E3443" s="4" t="s">
        <v>16</v>
      </c>
      <c r="F3443" s="4" t="s">
        <v>16</v>
      </c>
    </row>
    <row r="3444" spans="1:13">
      <c r="A3444" t="n">
        <v>28369</v>
      </c>
      <c r="B3444" s="15" t="n">
        <v>14</v>
      </c>
      <c r="C3444" s="7" t="n">
        <v>0</v>
      </c>
      <c r="D3444" s="7" t="n">
        <v>1</v>
      </c>
      <c r="E3444" s="7" t="n">
        <v>0</v>
      </c>
      <c r="F3444" s="7" t="n">
        <v>0</v>
      </c>
    </row>
    <row r="3445" spans="1:13">
      <c r="A3445" t="s">
        <v>4</v>
      </c>
      <c r="B3445" s="4" t="s">
        <v>5</v>
      </c>
      <c r="C3445" s="4" t="s">
        <v>10</v>
      </c>
      <c r="D3445" s="4" t="s">
        <v>10</v>
      </c>
      <c r="E3445" s="4" t="s">
        <v>10</v>
      </c>
    </row>
    <row r="3446" spans="1:13">
      <c r="A3446" t="n">
        <v>28374</v>
      </c>
      <c r="B3446" s="34" t="n">
        <v>61</v>
      </c>
      <c r="C3446" s="7" t="n">
        <v>120</v>
      </c>
      <c r="D3446" s="7" t="n">
        <v>12</v>
      </c>
      <c r="E3446" s="7" t="n">
        <v>1000</v>
      </c>
    </row>
    <row r="3447" spans="1:13">
      <c r="A3447" t="s">
        <v>4</v>
      </c>
      <c r="B3447" s="4" t="s">
        <v>5</v>
      </c>
      <c r="C3447" s="4" t="s">
        <v>16</v>
      </c>
      <c r="D3447" s="4" t="s">
        <v>10</v>
      </c>
      <c r="E3447" s="4" t="s">
        <v>6</v>
      </c>
    </row>
    <row r="3448" spans="1:13">
      <c r="A3448" t="n">
        <v>28381</v>
      </c>
      <c r="B3448" s="54" t="n">
        <v>51</v>
      </c>
      <c r="C3448" s="7" t="n">
        <v>4</v>
      </c>
      <c r="D3448" s="7" t="n">
        <v>120</v>
      </c>
      <c r="E3448" s="7" t="s">
        <v>258</v>
      </c>
    </row>
    <row r="3449" spans="1:13">
      <c r="A3449" t="s">
        <v>4</v>
      </c>
      <c r="B3449" s="4" t="s">
        <v>5</v>
      </c>
      <c r="C3449" s="4" t="s">
        <v>10</v>
      </c>
    </row>
    <row r="3450" spans="1:13">
      <c r="A3450" t="n">
        <v>28395</v>
      </c>
      <c r="B3450" s="31" t="n">
        <v>16</v>
      </c>
      <c r="C3450" s="7" t="n">
        <v>0</v>
      </c>
    </row>
    <row r="3451" spans="1:13">
      <c r="A3451" t="s">
        <v>4</v>
      </c>
      <c r="B3451" s="4" t="s">
        <v>5</v>
      </c>
      <c r="C3451" s="4" t="s">
        <v>10</v>
      </c>
      <c r="D3451" s="4" t="s">
        <v>16</v>
      </c>
      <c r="E3451" s="4" t="s">
        <v>9</v>
      </c>
      <c r="F3451" s="4" t="s">
        <v>69</v>
      </c>
      <c r="G3451" s="4" t="s">
        <v>16</v>
      </c>
      <c r="H3451" s="4" t="s">
        <v>16</v>
      </c>
    </row>
    <row r="3452" spans="1:13">
      <c r="A3452" t="n">
        <v>28398</v>
      </c>
      <c r="B3452" s="55" t="n">
        <v>26</v>
      </c>
      <c r="C3452" s="7" t="n">
        <v>120</v>
      </c>
      <c r="D3452" s="7" t="n">
        <v>17</v>
      </c>
      <c r="E3452" s="7" t="n">
        <v>63507</v>
      </c>
      <c r="F3452" s="7" t="s">
        <v>309</v>
      </c>
      <c r="G3452" s="7" t="n">
        <v>2</v>
      </c>
      <c r="H3452" s="7" t="n">
        <v>0</v>
      </c>
    </row>
    <row r="3453" spans="1:13">
      <c r="A3453" t="s">
        <v>4</v>
      </c>
      <c r="B3453" s="4" t="s">
        <v>5</v>
      </c>
    </row>
    <row r="3454" spans="1:13">
      <c r="A3454" t="n">
        <v>28464</v>
      </c>
      <c r="B3454" s="29" t="n">
        <v>28</v>
      </c>
    </row>
    <row r="3455" spans="1:13">
      <c r="A3455" t="s">
        <v>4</v>
      </c>
      <c r="B3455" s="4" t="s">
        <v>5</v>
      </c>
      <c r="C3455" s="4" t="s">
        <v>10</v>
      </c>
      <c r="D3455" s="4" t="s">
        <v>16</v>
      </c>
    </row>
    <row r="3456" spans="1:13">
      <c r="A3456" t="n">
        <v>28465</v>
      </c>
      <c r="B3456" s="66" t="n">
        <v>89</v>
      </c>
      <c r="C3456" s="7" t="n">
        <v>65533</v>
      </c>
      <c r="D3456" s="7" t="n">
        <v>1</v>
      </c>
    </row>
    <row r="3457" spans="1:8">
      <c r="A3457" t="s">
        <v>4</v>
      </c>
      <c r="B3457" s="4" t="s">
        <v>5</v>
      </c>
      <c r="C3457" s="4" t="s">
        <v>9</v>
      </c>
    </row>
    <row r="3458" spans="1:8">
      <c r="A3458" t="n">
        <v>28469</v>
      </c>
      <c r="B3458" s="69" t="n">
        <v>15</v>
      </c>
      <c r="C3458" s="7" t="n">
        <v>256</v>
      </c>
    </row>
    <row r="3459" spans="1:8">
      <c r="A3459" t="s">
        <v>4</v>
      </c>
      <c r="B3459" s="4" t="s">
        <v>5</v>
      </c>
      <c r="C3459" s="4" t="s">
        <v>16</v>
      </c>
      <c r="D3459" s="4" t="s">
        <v>16</v>
      </c>
      <c r="E3459" s="4" t="s">
        <v>16</v>
      </c>
      <c r="F3459" s="4" t="s">
        <v>9</v>
      </c>
      <c r="G3459" s="4" t="s">
        <v>16</v>
      </c>
      <c r="H3459" s="4" t="s">
        <v>16</v>
      </c>
      <c r="I3459" s="4" t="s">
        <v>16</v>
      </c>
      <c r="J3459" s="4" t="s">
        <v>16</v>
      </c>
      <c r="K3459" s="4" t="s">
        <v>9</v>
      </c>
      <c r="L3459" s="4" t="s">
        <v>16</v>
      </c>
      <c r="M3459" s="4" t="s">
        <v>16</v>
      </c>
      <c r="N3459" s="4" t="s">
        <v>16</v>
      </c>
      <c r="O3459" s="4" t="s">
        <v>25</v>
      </c>
    </row>
    <row r="3460" spans="1:8">
      <c r="A3460" t="n">
        <v>28474</v>
      </c>
      <c r="B3460" s="10" t="n">
        <v>5</v>
      </c>
      <c r="C3460" s="7" t="n">
        <v>35</v>
      </c>
      <c r="D3460" s="7" t="n">
        <v>47</v>
      </c>
      <c r="E3460" s="7" t="n">
        <v>0</v>
      </c>
      <c r="F3460" s="7" t="n">
        <v>118</v>
      </c>
      <c r="G3460" s="7" t="n">
        <v>2</v>
      </c>
      <c r="H3460" s="7" t="n">
        <v>35</v>
      </c>
      <c r="I3460" s="7" t="n">
        <v>48</v>
      </c>
      <c r="J3460" s="7" t="n">
        <v>0</v>
      </c>
      <c r="K3460" s="7" t="n">
        <v>118</v>
      </c>
      <c r="L3460" s="7" t="n">
        <v>2</v>
      </c>
      <c r="M3460" s="7" t="n">
        <v>11</v>
      </c>
      <c r="N3460" s="7" t="n">
        <v>1</v>
      </c>
      <c r="O3460" s="11" t="n">
        <f t="normal" ca="1">A3494</f>
        <v>0</v>
      </c>
    </row>
    <row r="3461" spans="1:8">
      <c r="A3461" t="s">
        <v>4</v>
      </c>
      <c r="B3461" s="4" t="s">
        <v>5</v>
      </c>
      <c r="C3461" s="4" t="s">
        <v>16</v>
      </c>
      <c r="D3461" s="4" t="s">
        <v>16</v>
      </c>
      <c r="E3461" s="4" t="s">
        <v>16</v>
      </c>
      <c r="F3461" s="4" t="s">
        <v>16</v>
      </c>
    </row>
    <row r="3462" spans="1:8">
      <c r="A3462" t="n">
        <v>28497</v>
      </c>
      <c r="B3462" s="15" t="n">
        <v>14</v>
      </c>
      <c r="C3462" s="7" t="n">
        <v>0</v>
      </c>
      <c r="D3462" s="7" t="n">
        <v>1</v>
      </c>
      <c r="E3462" s="7" t="n">
        <v>0</v>
      </c>
      <c r="F3462" s="7" t="n">
        <v>0</v>
      </c>
    </row>
    <row r="3463" spans="1:8">
      <c r="A3463" t="s">
        <v>4</v>
      </c>
      <c r="B3463" s="4" t="s">
        <v>5</v>
      </c>
      <c r="C3463" s="4" t="s">
        <v>10</v>
      </c>
      <c r="D3463" s="4" t="s">
        <v>10</v>
      </c>
      <c r="E3463" s="4" t="s">
        <v>10</v>
      </c>
    </row>
    <row r="3464" spans="1:8">
      <c r="A3464" t="n">
        <v>28502</v>
      </c>
      <c r="B3464" s="34" t="n">
        <v>61</v>
      </c>
      <c r="C3464" s="7" t="n">
        <v>118</v>
      </c>
      <c r="D3464" s="7" t="n">
        <v>12</v>
      </c>
      <c r="E3464" s="7" t="n">
        <v>1000</v>
      </c>
    </row>
    <row r="3465" spans="1:8">
      <c r="A3465" t="s">
        <v>4</v>
      </c>
      <c r="B3465" s="4" t="s">
        <v>5</v>
      </c>
      <c r="C3465" s="4" t="s">
        <v>16</v>
      </c>
      <c r="D3465" s="4" t="s">
        <v>10</v>
      </c>
      <c r="E3465" s="4" t="s">
        <v>6</v>
      </c>
    </row>
    <row r="3466" spans="1:8">
      <c r="A3466" t="n">
        <v>28509</v>
      </c>
      <c r="B3466" s="54" t="n">
        <v>51</v>
      </c>
      <c r="C3466" s="7" t="n">
        <v>4</v>
      </c>
      <c r="D3466" s="7" t="n">
        <v>118</v>
      </c>
      <c r="E3466" s="7" t="s">
        <v>260</v>
      </c>
    </row>
    <row r="3467" spans="1:8">
      <c r="A3467" t="s">
        <v>4</v>
      </c>
      <c r="B3467" s="4" t="s">
        <v>5</v>
      </c>
      <c r="C3467" s="4" t="s">
        <v>10</v>
      </c>
    </row>
    <row r="3468" spans="1:8">
      <c r="A3468" t="n">
        <v>28523</v>
      </c>
      <c r="B3468" s="31" t="n">
        <v>16</v>
      </c>
      <c r="C3468" s="7" t="n">
        <v>0</v>
      </c>
    </row>
    <row r="3469" spans="1:8">
      <c r="A3469" t="s">
        <v>4</v>
      </c>
      <c r="B3469" s="4" t="s">
        <v>5</v>
      </c>
      <c r="C3469" s="4" t="s">
        <v>10</v>
      </c>
      <c r="D3469" s="4" t="s">
        <v>16</v>
      </c>
      <c r="E3469" s="4" t="s">
        <v>9</v>
      </c>
      <c r="F3469" s="4" t="s">
        <v>69</v>
      </c>
      <c r="G3469" s="4" t="s">
        <v>16</v>
      </c>
      <c r="H3469" s="4" t="s">
        <v>16</v>
      </c>
      <c r="I3469" s="4" t="s">
        <v>16</v>
      </c>
      <c r="J3469" s="4" t="s">
        <v>9</v>
      </c>
      <c r="K3469" s="4" t="s">
        <v>69</v>
      </c>
      <c r="L3469" s="4" t="s">
        <v>16</v>
      </c>
      <c r="M3469" s="4" t="s">
        <v>16</v>
      </c>
    </row>
    <row r="3470" spans="1:8">
      <c r="A3470" t="n">
        <v>28526</v>
      </c>
      <c r="B3470" s="55" t="n">
        <v>26</v>
      </c>
      <c r="C3470" s="7" t="n">
        <v>118</v>
      </c>
      <c r="D3470" s="7" t="n">
        <v>17</v>
      </c>
      <c r="E3470" s="7" t="n">
        <v>63508</v>
      </c>
      <c r="F3470" s="7" t="s">
        <v>310</v>
      </c>
      <c r="G3470" s="7" t="n">
        <v>2</v>
      </c>
      <c r="H3470" s="7" t="n">
        <v>3</v>
      </c>
      <c r="I3470" s="7" t="n">
        <v>17</v>
      </c>
      <c r="J3470" s="7" t="n">
        <v>63509</v>
      </c>
      <c r="K3470" s="7" t="s">
        <v>262</v>
      </c>
      <c r="L3470" s="7" t="n">
        <v>2</v>
      </c>
      <c r="M3470" s="7" t="n">
        <v>0</v>
      </c>
    </row>
    <row r="3471" spans="1:8">
      <c r="A3471" t="s">
        <v>4</v>
      </c>
      <c r="B3471" s="4" t="s">
        <v>5</v>
      </c>
    </row>
    <row r="3472" spans="1:8">
      <c r="A3472" t="n">
        <v>28696</v>
      </c>
      <c r="B3472" s="29" t="n">
        <v>28</v>
      </c>
    </row>
    <row r="3473" spans="1:15">
      <c r="A3473" t="s">
        <v>4</v>
      </c>
      <c r="B3473" s="4" t="s">
        <v>5</v>
      </c>
      <c r="C3473" s="4" t="s">
        <v>10</v>
      </c>
      <c r="D3473" s="4" t="s">
        <v>16</v>
      </c>
    </row>
    <row r="3474" spans="1:15">
      <c r="A3474" t="n">
        <v>28697</v>
      </c>
      <c r="B3474" s="66" t="n">
        <v>89</v>
      </c>
      <c r="C3474" s="7" t="n">
        <v>65533</v>
      </c>
      <c r="D3474" s="7" t="n">
        <v>1</v>
      </c>
    </row>
    <row r="3475" spans="1:15">
      <c r="A3475" t="s">
        <v>4</v>
      </c>
      <c r="B3475" s="4" t="s">
        <v>5</v>
      </c>
      <c r="C3475" s="4" t="s">
        <v>9</v>
      </c>
    </row>
    <row r="3476" spans="1:15">
      <c r="A3476" t="n">
        <v>28701</v>
      </c>
      <c r="B3476" s="69" t="n">
        <v>15</v>
      </c>
      <c r="C3476" s="7" t="n">
        <v>256</v>
      </c>
    </row>
    <row r="3477" spans="1:15">
      <c r="A3477" t="s">
        <v>4</v>
      </c>
      <c r="B3477" s="4" t="s">
        <v>5</v>
      </c>
      <c r="C3477" s="4" t="s">
        <v>16</v>
      </c>
      <c r="D3477" s="14" t="s">
        <v>26</v>
      </c>
      <c r="E3477" s="4" t="s">
        <v>5</v>
      </c>
      <c r="F3477" s="4" t="s">
        <v>16</v>
      </c>
      <c r="G3477" s="4" t="s">
        <v>10</v>
      </c>
      <c r="H3477" s="14" t="s">
        <v>27</v>
      </c>
      <c r="I3477" s="4" t="s">
        <v>16</v>
      </c>
      <c r="J3477" s="4" t="s">
        <v>16</v>
      </c>
      <c r="K3477" s="4" t="s">
        <v>25</v>
      </c>
    </row>
    <row r="3478" spans="1:15">
      <c r="A3478" t="n">
        <v>28706</v>
      </c>
      <c r="B3478" s="10" t="n">
        <v>5</v>
      </c>
      <c r="C3478" s="7" t="n">
        <v>28</v>
      </c>
      <c r="D3478" s="14" t="s">
        <v>3</v>
      </c>
      <c r="E3478" s="58" t="n">
        <v>64</v>
      </c>
      <c r="F3478" s="7" t="n">
        <v>5</v>
      </c>
      <c r="G3478" s="7" t="n">
        <v>3</v>
      </c>
      <c r="H3478" s="14" t="s">
        <v>3</v>
      </c>
      <c r="I3478" s="7" t="n">
        <v>8</v>
      </c>
      <c r="J3478" s="7" t="n">
        <v>1</v>
      </c>
      <c r="K3478" s="11" t="n">
        <f t="normal" ca="1">A3494</f>
        <v>0</v>
      </c>
    </row>
    <row r="3479" spans="1:15">
      <c r="A3479" t="s">
        <v>4</v>
      </c>
      <c r="B3479" s="4" t="s">
        <v>5</v>
      </c>
      <c r="C3479" s="4" t="s">
        <v>10</v>
      </c>
      <c r="D3479" s="4" t="s">
        <v>10</v>
      </c>
      <c r="E3479" s="4" t="s">
        <v>10</v>
      </c>
    </row>
    <row r="3480" spans="1:15">
      <c r="A3480" t="n">
        <v>28718</v>
      </c>
      <c r="B3480" s="34" t="n">
        <v>61</v>
      </c>
      <c r="C3480" s="7" t="n">
        <v>3</v>
      </c>
      <c r="D3480" s="7" t="n">
        <v>118</v>
      </c>
      <c r="E3480" s="7" t="n">
        <v>1000</v>
      </c>
    </row>
    <row r="3481" spans="1:15">
      <c r="A3481" t="s">
        <v>4</v>
      </c>
      <c r="B3481" s="4" t="s">
        <v>5</v>
      </c>
      <c r="C3481" s="4" t="s">
        <v>16</v>
      </c>
      <c r="D3481" s="4" t="s">
        <v>10</v>
      </c>
      <c r="E3481" s="4" t="s">
        <v>10</v>
      </c>
      <c r="F3481" s="4" t="s">
        <v>16</v>
      </c>
    </row>
    <row r="3482" spans="1:15">
      <c r="A3482" t="n">
        <v>28725</v>
      </c>
      <c r="B3482" s="27" t="n">
        <v>25</v>
      </c>
      <c r="C3482" s="7" t="n">
        <v>1</v>
      </c>
      <c r="D3482" s="7" t="n">
        <v>60</v>
      </c>
      <c r="E3482" s="7" t="n">
        <v>640</v>
      </c>
      <c r="F3482" s="7" t="n">
        <v>1</v>
      </c>
    </row>
    <row r="3483" spans="1:15">
      <c r="A3483" t="s">
        <v>4</v>
      </c>
      <c r="B3483" s="4" t="s">
        <v>5</v>
      </c>
      <c r="C3483" s="4" t="s">
        <v>16</v>
      </c>
      <c r="D3483" s="4" t="s">
        <v>10</v>
      </c>
      <c r="E3483" s="4" t="s">
        <v>6</v>
      </c>
    </row>
    <row r="3484" spans="1:15">
      <c r="A3484" t="n">
        <v>28732</v>
      </c>
      <c r="B3484" s="54" t="n">
        <v>51</v>
      </c>
      <c r="C3484" s="7" t="n">
        <v>4</v>
      </c>
      <c r="D3484" s="7" t="n">
        <v>3</v>
      </c>
      <c r="E3484" s="7" t="s">
        <v>248</v>
      </c>
    </row>
    <row r="3485" spans="1:15">
      <c r="A3485" t="s">
        <v>4</v>
      </c>
      <c r="B3485" s="4" t="s">
        <v>5</v>
      </c>
      <c r="C3485" s="4" t="s">
        <v>10</v>
      </c>
    </row>
    <row r="3486" spans="1:15">
      <c r="A3486" t="n">
        <v>28745</v>
      </c>
      <c r="B3486" s="31" t="n">
        <v>16</v>
      </c>
      <c r="C3486" s="7" t="n">
        <v>0</v>
      </c>
    </row>
    <row r="3487" spans="1:15">
      <c r="A3487" t="s">
        <v>4</v>
      </c>
      <c r="B3487" s="4" t="s">
        <v>5</v>
      </c>
      <c r="C3487" s="4" t="s">
        <v>10</v>
      </c>
      <c r="D3487" s="4" t="s">
        <v>16</v>
      </c>
      <c r="E3487" s="4" t="s">
        <v>9</v>
      </c>
      <c r="F3487" s="4" t="s">
        <v>69</v>
      </c>
      <c r="G3487" s="4" t="s">
        <v>16</v>
      </c>
      <c r="H3487" s="4" t="s">
        <v>16</v>
      </c>
    </row>
    <row r="3488" spans="1:15">
      <c r="A3488" t="n">
        <v>28748</v>
      </c>
      <c r="B3488" s="55" t="n">
        <v>26</v>
      </c>
      <c r="C3488" s="7" t="n">
        <v>3</v>
      </c>
      <c r="D3488" s="7" t="n">
        <v>17</v>
      </c>
      <c r="E3488" s="7" t="n">
        <v>63510</v>
      </c>
      <c r="F3488" s="7" t="s">
        <v>263</v>
      </c>
      <c r="G3488" s="7" t="n">
        <v>2</v>
      </c>
      <c r="H3488" s="7" t="n">
        <v>0</v>
      </c>
    </row>
    <row r="3489" spans="1:11">
      <c r="A3489" t="s">
        <v>4</v>
      </c>
      <c r="B3489" s="4" t="s">
        <v>5</v>
      </c>
    </row>
    <row r="3490" spans="1:11">
      <c r="A3490" t="n">
        <v>28835</v>
      </c>
      <c r="B3490" s="29" t="n">
        <v>28</v>
      </c>
    </row>
    <row r="3491" spans="1:11">
      <c r="A3491" t="s">
        <v>4</v>
      </c>
      <c r="B3491" s="4" t="s">
        <v>5</v>
      </c>
      <c r="C3491" s="4" t="s">
        <v>16</v>
      </c>
      <c r="D3491" s="4" t="s">
        <v>10</v>
      </c>
      <c r="E3491" s="4" t="s">
        <v>10</v>
      </c>
      <c r="F3491" s="4" t="s">
        <v>16</v>
      </c>
    </row>
    <row r="3492" spans="1:11">
      <c r="A3492" t="n">
        <v>28836</v>
      </c>
      <c r="B3492" s="27" t="n">
        <v>25</v>
      </c>
      <c r="C3492" s="7" t="n">
        <v>1</v>
      </c>
      <c r="D3492" s="7" t="n">
        <v>65535</v>
      </c>
      <c r="E3492" s="7" t="n">
        <v>65535</v>
      </c>
      <c r="F3492" s="7" t="n">
        <v>0</v>
      </c>
    </row>
    <row r="3493" spans="1:11">
      <c r="A3493" t="s">
        <v>4</v>
      </c>
      <c r="B3493" s="4" t="s">
        <v>5</v>
      </c>
      <c r="C3493" s="4" t="s">
        <v>16</v>
      </c>
      <c r="D3493" s="4" t="s">
        <v>10</v>
      </c>
      <c r="E3493" s="4" t="s">
        <v>10</v>
      </c>
      <c r="F3493" s="4" t="s">
        <v>16</v>
      </c>
    </row>
    <row r="3494" spans="1:11">
      <c r="A3494" t="n">
        <v>28843</v>
      </c>
      <c r="B3494" s="27" t="n">
        <v>25</v>
      </c>
      <c r="C3494" s="7" t="n">
        <v>1</v>
      </c>
      <c r="D3494" s="7" t="n">
        <v>260</v>
      </c>
      <c r="E3494" s="7" t="n">
        <v>640</v>
      </c>
      <c r="F3494" s="7" t="n">
        <v>1</v>
      </c>
    </row>
    <row r="3495" spans="1:11">
      <c r="A3495" t="s">
        <v>4</v>
      </c>
      <c r="B3495" s="4" t="s">
        <v>5</v>
      </c>
      <c r="C3495" s="4" t="s">
        <v>16</v>
      </c>
      <c r="D3495" s="4" t="s">
        <v>10</v>
      </c>
      <c r="E3495" s="4" t="s">
        <v>6</v>
      </c>
    </row>
    <row r="3496" spans="1:11">
      <c r="A3496" t="n">
        <v>28850</v>
      </c>
      <c r="B3496" s="54" t="n">
        <v>51</v>
      </c>
      <c r="C3496" s="7" t="n">
        <v>4</v>
      </c>
      <c r="D3496" s="7" t="n">
        <v>12</v>
      </c>
      <c r="E3496" s="7" t="s">
        <v>240</v>
      </c>
    </row>
    <row r="3497" spans="1:11">
      <c r="A3497" t="s">
        <v>4</v>
      </c>
      <c r="B3497" s="4" t="s">
        <v>5</v>
      </c>
      <c r="C3497" s="4" t="s">
        <v>10</v>
      </c>
    </row>
    <row r="3498" spans="1:11">
      <c r="A3498" t="n">
        <v>28863</v>
      </c>
      <c r="B3498" s="31" t="n">
        <v>16</v>
      </c>
      <c r="C3498" s="7" t="n">
        <v>0</v>
      </c>
    </row>
    <row r="3499" spans="1:11">
      <c r="A3499" t="s">
        <v>4</v>
      </c>
      <c r="B3499" s="4" t="s">
        <v>5</v>
      </c>
      <c r="C3499" s="4" t="s">
        <v>10</v>
      </c>
      <c r="D3499" s="4" t="s">
        <v>16</v>
      </c>
      <c r="E3499" s="4" t="s">
        <v>9</v>
      </c>
      <c r="F3499" s="4" t="s">
        <v>69</v>
      </c>
      <c r="G3499" s="4" t="s">
        <v>16</v>
      </c>
      <c r="H3499" s="4" t="s">
        <v>16</v>
      </c>
    </row>
    <row r="3500" spans="1:11">
      <c r="A3500" t="n">
        <v>28866</v>
      </c>
      <c r="B3500" s="55" t="n">
        <v>26</v>
      </c>
      <c r="C3500" s="7" t="n">
        <v>12</v>
      </c>
      <c r="D3500" s="7" t="n">
        <v>17</v>
      </c>
      <c r="E3500" s="7" t="n">
        <v>63534</v>
      </c>
      <c r="F3500" s="7" t="s">
        <v>311</v>
      </c>
      <c r="G3500" s="7" t="n">
        <v>2</v>
      </c>
      <c r="H3500" s="7" t="n">
        <v>0</v>
      </c>
    </row>
    <row r="3501" spans="1:11">
      <c r="A3501" t="s">
        <v>4</v>
      </c>
      <c r="B3501" s="4" t="s">
        <v>5</v>
      </c>
    </row>
    <row r="3502" spans="1:11">
      <c r="A3502" t="n">
        <v>28946</v>
      </c>
      <c r="B3502" s="29" t="n">
        <v>28</v>
      </c>
    </row>
    <row r="3503" spans="1:11">
      <c r="A3503" t="s">
        <v>4</v>
      </c>
      <c r="B3503" s="4" t="s">
        <v>5</v>
      </c>
      <c r="C3503" s="4" t="s">
        <v>16</v>
      </c>
      <c r="D3503" s="4" t="s">
        <v>10</v>
      </c>
      <c r="E3503" s="4" t="s">
        <v>10</v>
      </c>
      <c r="F3503" s="4" t="s">
        <v>16</v>
      </c>
    </row>
    <row r="3504" spans="1:11">
      <c r="A3504" t="n">
        <v>28947</v>
      </c>
      <c r="B3504" s="27" t="n">
        <v>25</v>
      </c>
      <c r="C3504" s="7" t="n">
        <v>1</v>
      </c>
      <c r="D3504" s="7" t="n">
        <v>65535</v>
      </c>
      <c r="E3504" s="7" t="n">
        <v>65535</v>
      </c>
      <c r="F3504" s="7" t="n">
        <v>0</v>
      </c>
    </row>
    <row r="3505" spans="1:8">
      <c r="A3505" t="s">
        <v>4</v>
      </c>
      <c r="B3505" s="4" t="s">
        <v>5</v>
      </c>
      <c r="C3505" s="4" t="s">
        <v>16</v>
      </c>
      <c r="D3505" s="4" t="s">
        <v>10</v>
      </c>
      <c r="E3505" s="4" t="s">
        <v>30</v>
      </c>
    </row>
    <row r="3506" spans="1:8">
      <c r="A3506" t="n">
        <v>28954</v>
      </c>
      <c r="B3506" s="37" t="n">
        <v>58</v>
      </c>
      <c r="C3506" s="7" t="n">
        <v>0</v>
      </c>
      <c r="D3506" s="7" t="n">
        <v>1000</v>
      </c>
      <c r="E3506" s="7" t="n">
        <v>1</v>
      </c>
    </row>
    <row r="3507" spans="1:8">
      <c r="A3507" t="s">
        <v>4</v>
      </c>
      <c r="B3507" s="4" t="s">
        <v>5</v>
      </c>
      <c r="C3507" s="4" t="s">
        <v>16</v>
      </c>
      <c r="D3507" s="4" t="s">
        <v>10</v>
      </c>
    </row>
    <row r="3508" spans="1:8">
      <c r="A3508" t="n">
        <v>28962</v>
      </c>
      <c r="B3508" s="37" t="n">
        <v>58</v>
      </c>
      <c r="C3508" s="7" t="n">
        <v>255</v>
      </c>
      <c r="D3508" s="7" t="n">
        <v>0</v>
      </c>
    </row>
    <row r="3509" spans="1:8">
      <c r="A3509" t="s">
        <v>4</v>
      </c>
      <c r="B3509" s="4" t="s">
        <v>5</v>
      </c>
      <c r="C3509" s="4" t="s">
        <v>10</v>
      </c>
      <c r="D3509" s="4" t="s">
        <v>16</v>
      </c>
      <c r="E3509" s="4" t="s">
        <v>6</v>
      </c>
      <c r="F3509" s="4" t="s">
        <v>30</v>
      </c>
      <c r="G3509" s="4" t="s">
        <v>30</v>
      </c>
      <c r="H3509" s="4" t="s">
        <v>30</v>
      </c>
    </row>
    <row r="3510" spans="1:8">
      <c r="A3510" t="n">
        <v>28966</v>
      </c>
      <c r="B3510" s="45" t="n">
        <v>48</v>
      </c>
      <c r="C3510" s="7" t="n">
        <v>12</v>
      </c>
      <c r="D3510" s="7" t="n">
        <v>0</v>
      </c>
      <c r="E3510" s="7" t="s">
        <v>289</v>
      </c>
      <c r="F3510" s="7" t="n">
        <v>0</v>
      </c>
      <c r="G3510" s="7" t="n">
        <v>1</v>
      </c>
      <c r="H3510" s="7" t="n">
        <v>0</v>
      </c>
    </row>
    <row r="3511" spans="1:8">
      <c r="A3511" t="s">
        <v>4</v>
      </c>
      <c r="B3511" s="4" t="s">
        <v>5</v>
      </c>
      <c r="C3511" s="4" t="s">
        <v>16</v>
      </c>
      <c r="D3511" s="14" t="s">
        <v>26</v>
      </c>
      <c r="E3511" s="4" t="s">
        <v>5</v>
      </c>
      <c r="F3511" s="4" t="s">
        <v>16</v>
      </c>
      <c r="G3511" s="4" t="s">
        <v>10</v>
      </c>
      <c r="H3511" s="14" t="s">
        <v>27</v>
      </c>
      <c r="I3511" s="4" t="s">
        <v>16</v>
      </c>
      <c r="J3511" s="4" t="s">
        <v>16</v>
      </c>
      <c r="K3511" s="4" t="s">
        <v>25</v>
      </c>
    </row>
    <row r="3512" spans="1:8">
      <c r="A3512" t="n">
        <v>28992</v>
      </c>
      <c r="B3512" s="10" t="n">
        <v>5</v>
      </c>
      <c r="C3512" s="7" t="n">
        <v>28</v>
      </c>
      <c r="D3512" s="14" t="s">
        <v>3</v>
      </c>
      <c r="E3512" s="58" t="n">
        <v>64</v>
      </c>
      <c r="F3512" s="7" t="n">
        <v>5</v>
      </c>
      <c r="G3512" s="7" t="n">
        <v>8</v>
      </c>
      <c r="H3512" s="14" t="s">
        <v>3</v>
      </c>
      <c r="I3512" s="7" t="n">
        <v>8</v>
      </c>
      <c r="J3512" s="7" t="n">
        <v>1</v>
      </c>
      <c r="K3512" s="11" t="n">
        <f t="normal" ca="1">A3516</f>
        <v>0</v>
      </c>
    </row>
    <row r="3513" spans="1:8">
      <c r="A3513" t="s">
        <v>4</v>
      </c>
      <c r="B3513" s="4" t="s">
        <v>5</v>
      </c>
      <c r="C3513" s="4" t="s">
        <v>10</v>
      </c>
      <c r="D3513" s="4" t="s">
        <v>16</v>
      </c>
      <c r="E3513" s="4" t="s">
        <v>6</v>
      </c>
      <c r="F3513" s="4" t="s">
        <v>30</v>
      </c>
      <c r="G3513" s="4" t="s">
        <v>30</v>
      </c>
      <c r="H3513" s="4" t="s">
        <v>30</v>
      </c>
    </row>
    <row r="3514" spans="1:8">
      <c r="A3514" t="n">
        <v>29004</v>
      </c>
      <c r="B3514" s="45" t="n">
        <v>48</v>
      </c>
      <c r="C3514" s="7" t="n">
        <v>8</v>
      </c>
      <c r="D3514" s="7" t="n">
        <v>0</v>
      </c>
      <c r="E3514" s="7" t="s">
        <v>289</v>
      </c>
      <c r="F3514" s="7" t="n">
        <v>0</v>
      </c>
      <c r="G3514" s="7" t="n">
        <v>1</v>
      </c>
      <c r="H3514" s="7" t="n">
        <v>0</v>
      </c>
    </row>
    <row r="3515" spans="1:8">
      <c r="A3515" t="s">
        <v>4</v>
      </c>
      <c r="B3515" s="4" t="s">
        <v>5</v>
      </c>
      <c r="C3515" s="4" t="s">
        <v>16</v>
      </c>
      <c r="D3515" s="14" t="s">
        <v>26</v>
      </c>
      <c r="E3515" s="4" t="s">
        <v>5</v>
      </c>
      <c r="F3515" s="4" t="s">
        <v>16</v>
      </c>
      <c r="G3515" s="4" t="s">
        <v>10</v>
      </c>
      <c r="H3515" s="14" t="s">
        <v>27</v>
      </c>
      <c r="I3515" s="4" t="s">
        <v>16</v>
      </c>
      <c r="J3515" s="4" t="s">
        <v>16</v>
      </c>
      <c r="K3515" s="4" t="s">
        <v>25</v>
      </c>
    </row>
    <row r="3516" spans="1:8">
      <c r="A3516" t="n">
        <v>29030</v>
      </c>
      <c r="B3516" s="10" t="n">
        <v>5</v>
      </c>
      <c r="C3516" s="7" t="n">
        <v>28</v>
      </c>
      <c r="D3516" s="14" t="s">
        <v>3</v>
      </c>
      <c r="E3516" s="58" t="n">
        <v>64</v>
      </c>
      <c r="F3516" s="7" t="n">
        <v>5</v>
      </c>
      <c r="G3516" s="7" t="n">
        <v>4</v>
      </c>
      <c r="H3516" s="14" t="s">
        <v>3</v>
      </c>
      <c r="I3516" s="7" t="n">
        <v>8</v>
      </c>
      <c r="J3516" s="7" t="n">
        <v>1</v>
      </c>
      <c r="K3516" s="11" t="n">
        <f t="normal" ca="1">A3520</f>
        <v>0</v>
      </c>
    </row>
    <row r="3517" spans="1:8">
      <c r="A3517" t="s">
        <v>4</v>
      </c>
      <c r="B3517" s="4" t="s">
        <v>5</v>
      </c>
      <c r="C3517" s="4" t="s">
        <v>10</v>
      </c>
      <c r="D3517" s="4" t="s">
        <v>16</v>
      </c>
      <c r="E3517" s="4" t="s">
        <v>6</v>
      </c>
      <c r="F3517" s="4" t="s">
        <v>30</v>
      </c>
      <c r="G3517" s="4" t="s">
        <v>30</v>
      </c>
      <c r="H3517" s="4" t="s">
        <v>30</v>
      </c>
    </row>
    <row r="3518" spans="1:8">
      <c r="A3518" t="n">
        <v>29042</v>
      </c>
      <c r="B3518" s="45" t="n">
        <v>48</v>
      </c>
      <c r="C3518" s="7" t="n">
        <v>4</v>
      </c>
      <c r="D3518" s="7" t="n">
        <v>0</v>
      </c>
      <c r="E3518" s="7" t="s">
        <v>289</v>
      </c>
      <c r="F3518" s="7" t="n">
        <v>0</v>
      </c>
      <c r="G3518" s="7" t="n">
        <v>1</v>
      </c>
      <c r="H3518" s="7" t="n">
        <v>0</v>
      </c>
    </row>
    <row r="3519" spans="1:8">
      <c r="A3519" t="s">
        <v>4</v>
      </c>
      <c r="B3519" s="4" t="s">
        <v>5</v>
      </c>
      <c r="C3519" s="4" t="s">
        <v>10</v>
      </c>
      <c r="D3519" s="4" t="s">
        <v>10</v>
      </c>
      <c r="E3519" s="4" t="s">
        <v>10</v>
      </c>
    </row>
    <row r="3520" spans="1:8">
      <c r="A3520" t="n">
        <v>29068</v>
      </c>
      <c r="B3520" s="34" t="n">
        <v>61</v>
      </c>
      <c r="C3520" s="7" t="n">
        <v>8</v>
      </c>
      <c r="D3520" s="7" t="n">
        <v>65533</v>
      </c>
      <c r="E3520" s="7" t="n">
        <v>0</v>
      </c>
    </row>
    <row r="3521" spans="1:11">
      <c r="A3521" t="s">
        <v>4</v>
      </c>
      <c r="B3521" s="4" t="s">
        <v>5</v>
      </c>
      <c r="C3521" s="4" t="s">
        <v>10</v>
      </c>
      <c r="D3521" s="4" t="s">
        <v>10</v>
      </c>
      <c r="E3521" s="4" t="s">
        <v>10</v>
      </c>
    </row>
    <row r="3522" spans="1:11">
      <c r="A3522" t="n">
        <v>29075</v>
      </c>
      <c r="B3522" s="34" t="n">
        <v>61</v>
      </c>
      <c r="C3522" s="7" t="n">
        <v>4</v>
      </c>
      <c r="D3522" s="7" t="n">
        <v>65533</v>
      </c>
      <c r="E3522" s="7" t="n">
        <v>0</v>
      </c>
    </row>
    <row r="3523" spans="1:11">
      <c r="A3523" t="s">
        <v>4</v>
      </c>
      <c r="B3523" s="4" t="s">
        <v>5</v>
      </c>
      <c r="C3523" s="4" t="s">
        <v>10</v>
      </c>
      <c r="D3523" s="4" t="s">
        <v>10</v>
      </c>
      <c r="E3523" s="4" t="s">
        <v>10</v>
      </c>
    </row>
    <row r="3524" spans="1:11">
      <c r="A3524" t="n">
        <v>29082</v>
      </c>
      <c r="B3524" s="34" t="n">
        <v>61</v>
      </c>
      <c r="C3524" s="7" t="n">
        <v>100</v>
      </c>
      <c r="D3524" s="7" t="n">
        <v>65533</v>
      </c>
      <c r="E3524" s="7" t="n">
        <v>0</v>
      </c>
    </row>
    <row r="3525" spans="1:11">
      <c r="A3525" t="s">
        <v>4</v>
      </c>
      <c r="B3525" s="4" t="s">
        <v>5</v>
      </c>
      <c r="C3525" s="4" t="s">
        <v>10</v>
      </c>
      <c r="D3525" s="4" t="s">
        <v>10</v>
      </c>
      <c r="E3525" s="4" t="s">
        <v>10</v>
      </c>
    </row>
    <row r="3526" spans="1:11">
      <c r="A3526" t="n">
        <v>29089</v>
      </c>
      <c r="B3526" s="34" t="n">
        <v>61</v>
      </c>
      <c r="C3526" s="7" t="n">
        <v>116</v>
      </c>
      <c r="D3526" s="7" t="n">
        <v>65533</v>
      </c>
      <c r="E3526" s="7" t="n">
        <v>0</v>
      </c>
    </row>
    <row r="3527" spans="1:11">
      <c r="A3527" t="s">
        <v>4</v>
      </c>
      <c r="B3527" s="4" t="s">
        <v>5</v>
      </c>
      <c r="C3527" s="4" t="s">
        <v>10</v>
      </c>
      <c r="D3527" s="4" t="s">
        <v>10</v>
      </c>
      <c r="E3527" s="4" t="s">
        <v>10</v>
      </c>
    </row>
    <row r="3528" spans="1:11">
      <c r="A3528" t="n">
        <v>29096</v>
      </c>
      <c r="B3528" s="34" t="n">
        <v>61</v>
      </c>
      <c r="C3528" s="7" t="n">
        <v>1</v>
      </c>
      <c r="D3528" s="7" t="n">
        <v>65533</v>
      </c>
      <c r="E3528" s="7" t="n">
        <v>0</v>
      </c>
    </row>
    <row r="3529" spans="1:11">
      <c r="A3529" t="s">
        <v>4</v>
      </c>
      <c r="B3529" s="4" t="s">
        <v>5</v>
      </c>
      <c r="C3529" s="4" t="s">
        <v>10</v>
      </c>
      <c r="D3529" s="4" t="s">
        <v>10</v>
      </c>
      <c r="E3529" s="4" t="s">
        <v>10</v>
      </c>
    </row>
    <row r="3530" spans="1:11">
      <c r="A3530" t="n">
        <v>29103</v>
      </c>
      <c r="B3530" s="34" t="n">
        <v>61</v>
      </c>
      <c r="C3530" s="7" t="n">
        <v>101</v>
      </c>
      <c r="D3530" s="7" t="n">
        <v>65533</v>
      </c>
      <c r="E3530" s="7" t="n">
        <v>0</v>
      </c>
    </row>
    <row r="3531" spans="1:11">
      <c r="A3531" t="s">
        <v>4</v>
      </c>
      <c r="B3531" s="4" t="s">
        <v>5</v>
      </c>
      <c r="C3531" s="4" t="s">
        <v>10</v>
      </c>
      <c r="D3531" s="4" t="s">
        <v>10</v>
      </c>
      <c r="E3531" s="4" t="s">
        <v>10</v>
      </c>
    </row>
    <row r="3532" spans="1:11">
      <c r="A3532" t="n">
        <v>29110</v>
      </c>
      <c r="B3532" s="34" t="n">
        <v>61</v>
      </c>
      <c r="C3532" s="7" t="n">
        <v>6</v>
      </c>
      <c r="D3532" s="7" t="n">
        <v>65533</v>
      </c>
      <c r="E3532" s="7" t="n">
        <v>0</v>
      </c>
    </row>
    <row r="3533" spans="1:11">
      <c r="A3533" t="s">
        <v>4</v>
      </c>
      <c r="B3533" s="4" t="s">
        <v>5</v>
      </c>
      <c r="C3533" s="4" t="s">
        <v>10</v>
      </c>
      <c r="D3533" s="4" t="s">
        <v>10</v>
      </c>
      <c r="E3533" s="4" t="s">
        <v>10</v>
      </c>
    </row>
    <row r="3534" spans="1:11">
      <c r="A3534" t="n">
        <v>29117</v>
      </c>
      <c r="B3534" s="34" t="n">
        <v>61</v>
      </c>
      <c r="C3534" s="7" t="n">
        <v>7</v>
      </c>
      <c r="D3534" s="7" t="n">
        <v>65533</v>
      </c>
      <c r="E3534" s="7" t="n">
        <v>0</v>
      </c>
    </row>
    <row r="3535" spans="1:11">
      <c r="A3535" t="s">
        <v>4</v>
      </c>
      <c r="B3535" s="4" t="s">
        <v>5</v>
      </c>
      <c r="C3535" s="4" t="s">
        <v>10</v>
      </c>
      <c r="D3535" s="4" t="s">
        <v>10</v>
      </c>
      <c r="E3535" s="4" t="s">
        <v>10</v>
      </c>
    </row>
    <row r="3536" spans="1:11">
      <c r="A3536" t="n">
        <v>29124</v>
      </c>
      <c r="B3536" s="34" t="n">
        <v>61</v>
      </c>
      <c r="C3536" s="7" t="n">
        <v>120</v>
      </c>
      <c r="D3536" s="7" t="n">
        <v>65533</v>
      </c>
      <c r="E3536" s="7" t="n">
        <v>0</v>
      </c>
    </row>
    <row r="3537" spans="1:5">
      <c r="A3537" t="s">
        <v>4</v>
      </c>
      <c r="B3537" s="4" t="s">
        <v>5</v>
      </c>
      <c r="C3537" s="4" t="s">
        <v>10</v>
      </c>
      <c r="D3537" s="4" t="s">
        <v>10</v>
      </c>
      <c r="E3537" s="4" t="s">
        <v>10</v>
      </c>
    </row>
    <row r="3538" spans="1:5">
      <c r="A3538" t="n">
        <v>29131</v>
      </c>
      <c r="B3538" s="34" t="n">
        <v>61</v>
      </c>
      <c r="C3538" s="7" t="n">
        <v>118</v>
      </c>
      <c r="D3538" s="7" t="n">
        <v>65533</v>
      </c>
      <c r="E3538" s="7" t="n">
        <v>0</v>
      </c>
    </row>
    <row r="3539" spans="1:5">
      <c r="A3539" t="s">
        <v>4</v>
      </c>
      <c r="B3539" s="4" t="s">
        <v>5</v>
      </c>
      <c r="C3539" s="4" t="s">
        <v>10</v>
      </c>
      <c r="D3539" s="4" t="s">
        <v>10</v>
      </c>
      <c r="E3539" s="4" t="s">
        <v>10</v>
      </c>
    </row>
    <row r="3540" spans="1:5">
      <c r="A3540" t="n">
        <v>29138</v>
      </c>
      <c r="B3540" s="34" t="n">
        <v>61</v>
      </c>
      <c r="C3540" s="7" t="n">
        <v>3</v>
      </c>
      <c r="D3540" s="7" t="n">
        <v>65533</v>
      </c>
      <c r="E3540" s="7" t="n">
        <v>0</v>
      </c>
    </row>
    <row r="3541" spans="1:5">
      <c r="A3541" t="s">
        <v>4</v>
      </c>
      <c r="B3541" s="4" t="s">
        <v>5</v>
      </c>
      <c r="C3541" s="4" t="s">
        <v>10</v>
      </c>
      <c r="D3541" s="4" t="s">
        <v>30</v>
      </c>
      <c r="E3541" s="4" t="s">
        <v>30</v>
      </c>
      <c r="F3541" s="4" t="s">
        <v>30</v>
      </c>
      <c r="G3541" s="4" t="s">
        <v>30</v>
      </c>
    </row>
    <row r="3542" spans="1:5">
      <c r="A3542" t="n">
        <v>29145</v>
      </c>
      <c r="B3542" s="43" t="n">
        <v>46</v>
      </c>
      <c r="C3542" s="7" t="n">
        <v>0</v>
      </c>
      <c r="D3542" s="7" t="n">
        <v>0.319999992847443</v>
      </c>
      <c r="E3542" s="7" t="n">
        <v>-0.25</v>
      </c>
      <c r="F3542" s="7" t="n">
        <v>2.79999995231628</v>
      </c>
      <c r="G3542" s="7" t="n">
        <v>180</v>
      </c>
    </row>
    <row r="3543" spans="1:5">
      <c r="A3543" t="s">
        <v>4</v>
      </c>
      <c r="B3543" s="4" t="s">
        <v>5</v>
      </c>
      <c r="C3543" s="4" t="s">
        <v>10</v>
      </c>
      <c r="D3543" s="4" t="s">
        <v>30</v>
      </c>
      <c r="E3543" s="4" t="s">
        <v>30</v>
      </c>
      <c r="F3543" s="4" t="s">
        <v>30</v>
      </c>
      <c r="G3543" s="4" t="s">
        <v>30</v>
      </c>
    </row>
    <row r="3544" spans="1:5">
      <c r="A3544" t="n">
        <v>29164</v>
      </c>
      <c r="B3544" s="43" t="n">
        <v>46</v>
      </c>
      <c r="C3544" s="7" t="n">
        <v>13</v>
      </c>
      <c r="D3544" s="7" t="n">
        <v>-0.270000010728836</v>
      </c>
      <c r="E3544" s="7" t="n">
        <v>-0.25</v>
      </c>
      <c r="F3544" s="7" t="n">
        <v>2.89000010490417</v>
      </c>
      <c r="G3544" s="7" t="n">
        <v>180</v>
      </c>
    </row>
    <row r="3545" spans="1:5">
      <c r="A3545" t="s">
        <v>4</v>
      </c>
      <c r="B3545" s="4" t="s">
        <v>5</v>
      </c>
      <c r="C3545" s="4" t="s">
        <v>16</v>
      </c>
      <c r="D3545" s="14" t="s">
        <v>26</v>
      </c>
      <c r="E3545" s="4" t="s">
        <v>5</v>
      </c>
      <c r="F3545" s="4" t="s">
        <v>16</v>
      </c>
      <c r="G3545" s="4" t="s">
        <v>10</v>
      </c>
      <c r="H3545" s="14" t="s">
        <v>27</v>
      </c>
      <c r="I3545" s="4" t="s">
        <v>16</v>
      </c>
      <c r="J3545" s="4" t="s">
        <v>25</v>
      </c>
    </row>
    <row r="3546" spans="1:5">
      <c r="A3546" t="n">
        <v>29183</v>
      </c>
      <c r="B3546" s="10" t="n">
        <v>5</v>
      </c>
      <c r="C3546" s="7" t="n">
        <v>28</v>
      </c>
      <c r="D3546" s="14" t="s">
        <v>3</v>
      </c>
      <c r="E3546" s="58" t="n">
        <v>64</v>
      </c>
      <c r="F3546" s="7" t="n">
        <v>5</v>
      </c>
      <c r="G3546" s="7" t="n">
        <v>5</v>
      </c>
      <c r="H3546" s="14" t="s">
        <v>3</v>
      </c>
      <c r="I3546" s="7" t="n">
        <v>1</v>
      </c>
      <c r="J3546" s="11" t="n">
        <f t="normal" ca="1">A3550</f>
        <v>0</v>
      </c>
    </row>
    <row r="3547" spans="1:5">
      <c r="A3547" t="s">
        <v>4</v>
      </c>
      <c r="B3547" s="4" t="s">
        <v>5</v>
      </c>
      <c r="C3547" s="4" t="s">
        <v>10</v>
      </c>
      <c r="D3547" s="4" t="s">
        <v>30</v>
      </c>
      <c r="E3547" s="4" t="s">
        <v>30</v>
      </c>
      <c r="F3547" s="4" t="s">
        <v>30</v>
      </c>
      <c r="G3547" s="4" t="s">
        <v>30</v>
      </c>
    </row>
    <row r="3548" spans="1:5">
      <c r="A3548" t="n">
        <v>29194</v>
      </c>
      <c r="B3548" s="43" t="n">
        <v>46</v>
      </c>
      <c r="C3548" s="7" t="n">
        <v>7032</v>
      </c>
      <c r="D3548" s="7" t="n">
        <v>0.990000009536743</v>
      </c>
      <c r="E3548" s="7" t="n">
        <v>-0.25</v>
      </c>
      <c r="F3548" s="7" t="n">
        <v>2.47000002861023</v>
      </c>
      <c r="G3548" s="7" t="n">
        <v>180</v>
      </c>
    </row>
    <row r="3549" spans="1:5">
      <c r="A3549" t="s">
        <v>4</v>
      </c>
      <c r="B3549" s="4" t="s">
        <v>5</v>
      </c>
      <c r="C3549" s="4" t="s">
        <v>10</v>
      </c>
      <c r="D3549" s="4" t="s">
        <v>30</v>
      </c>
      <c r="E3549" s="4" t="s">
        <v>30</v>
      </c>
      <c r="F3549" s="4" t="s">
        <v>30</v>
      </c>
      <c r="G3549" s="4" t="s">
        <v>30</v>
      </c>
    </row>
    <row r="3550" spans="1:5">
      <c r="A3550" t="n">
        <v>29213</v>
      </c>
      <c r="B3550" s="43" t="n">
        <v>46</v>
      </c>
      <c r="C3550" s="7" t="n">
        <v>61491</v>
      </c>
      <c r="D3550" s="7" t="n">
        <v>0.970000028610229</v>
      </c>
      <c r="E3550" s="7" t="n">
        <v>-0.25</v>
      </c>
      <c r="F3550" s="7" t="n">
        <v>4.28999996185303</v>
      </c>
      <c r="G3550" s="7" t="n">
        <v>180</v>
      </c>
    </row>
    <row r="3551" spans="1:5">
      <c r="A3551" t="s">
        <v>4</v>
      </c>
      <c r="B3551" s="4" t="s">
        <v>5</v>
      </c>
      <c r="C3551" s="4" t="s">
        <v>10</v>
      </c>
      <c r="D3551" s="4" t="s">
        <v>30</v>
      </c>
      <c r="E3551" s="4" t="s">
        <v>30</v>
      </c>
      <c r="F3551" s="4" t="s">
        <v>30</v>
      </c>
      <c r="G3551" s="4" t="s">
        <v>30</v>
      </c>
    </row>
    <row r="3552" spans="1:5">
      <c r="A3552" t="n">
        <v>29232</v>
      </c>
      <c r="B3552" s="43" t="n">
        <v>46</v>
      </c>
      <c r="C3552" s="7" t="n">
        <v>61492</v>
      </c>
      <c r="D3552" s="7" t="n">
        <v>-0.0299999993294477</v>
      </c>
      <c r="E3552" s="7" t="n">
        <v>-0.25</v>
      </c>
      <c r="F3552" s="7" t="n">
        <v>3.96000003814697</v>
      </c>
      <c r="G3552" s="7" t="n">
        <v>180</v>
      </c>
    </row>
    <row r="3553" spans="1:10">
      <c r="A3553" t="s">
        <v>4</v>
      </c>
      <c r="B3553" s="4" t="s">
        <v>5</v>
      </c>
      <c r="C3553" s="4" t="s">
        <v>10</v>
      </c>
      <c r="D3553" s="4" t="s">
        <v>30</v>
      </c>
      <c r="E3553" s="4" t="s">
        <v>30</v>
      </c>
      <c r="F3553" s="4" t="s">
        <v>30</v>
      </c>
      <c r="G3553" s="4" t="s">
        <v>30</v>
      </c>
    </row>
    <row r="3554" spans="1:10">
      <c r="A3554" t="n">
        <v>29251</v>
      </c>
      <c r="B3554" s="43" t="n">
        <v>46</v>
      </c>
      <c r="C3554" s="7" t="n">
        <v>61493</v>
      </c>
      <c r="D3554" s="7" t="n">
        <v>1.25</v>
      </c>
      <c r="E3554" s="7" t="n">
        <v>-0.25</v>
      </c>
      <c r="F3554" s="7" t="n">
        <v>3.20000004768372</v>
      </c>
      <c r="G3554" s="7" t="n">
        <v>180</v>
      </c>
    </row>
    <row r="3555" spans="1:10">
      <c r="A3555" t="s">
        <v>4</v>
      </c>
      <c r="B3555" s="4" t="s">
        <v>5</v>
      </c>
      <c r="C3555" s="4" t="s">
        <v>10</v>
      </c>
      <c r="D3555" s="4" t="s">
        <v>30</v>
      </c>
      <c r="E3555" s="4" t="s">
        <v>30</v>
      </c>
      <c r="F3555" s="4" t="s">
        <v>30</v>
      </c>
      <c r="G3555" s="4" t="s">
        <v>30</v>
      </c>
    </row>
    <row r="3556" spans="1:10">
      <c r="A3556" t="n">
        <v>29270</v>
      </c>
      <c r="B3556" s="43" t="n">
        <v>46</v>
      </c>
      <c r="C3556" s="7" t="n">
        <v>61494</v>
      </c>
      <c r="D3556" s="7" t="n">
        <v>-0.860000014305115</v>
      </c>
      <c r="E3556" s="7" t="n">
        <v>-0.25</v>
      </c>
      <c r="F3556" s="7" t="n">
        <v>3.6800000667572</v>
      </c>
      <c r="G3556" s="7" t="n">
        <v>180</v>
      </c>
    </row>
    <row r="3557" spans="1:10">
      <c r="A3557" t="s">
        <v>4</v>
      </c>
      <c r="B3557" s="4" t="s">
        <v>5</v>
      </c>
      <c r="C3557" s="4" t="s">
        <v>10</v>
      </c>
      <c r="D3557" s="4" t="s">
        <v>30</v>
      </c>
      <c r="E3557" s="4" t="s">
        <v>30</v>
      </c>
      <c r="F3557" s="4" t="s">
        <v>30</v>
      </c>
      <c r="G3557" s="4" t="s">
        <v>30</v>
      </c>
    </row>
    <row r="3558" spans="1:10">
      <c r="A3558" t="n">
        <v>29289</v>
      </c>
      <c r="B3558" s="43" t="n">
        <v>46</v>
      </c>
      <c r="C3558" s="7" t="n">
        <v>30</v>
      </c>
      <c r="D3558" s="7" t="n">
        <v>-0.25</v>
      </c>
      <c r="E3558" s="7" t="n">
        <v>-0.25</v>
      </c>
      <c r="F3558" s="7" t="n">
        <v>-1.02999997138977</v>
      </c>
      <c r="G3558" s="7" t="n">
        <v>0</v>
      </c>
    </row>
    <row r="3559" spans="1:10">
      <c r="A3559" t="s">
        <v>4</v>
      </c>
      <c r="B3559" s="4" t="s">
        <v>5</v>
      </c>
      <c r="C3559" s="4" t="s">
        <v>10</v>
      </c>
      <c r="D3559" s="4" t="s">
        <v>30</v>
      </c>
      <c r="E3559" s="4" t="s">
        <v>30</v>
      </c>
      <c r="F3559" s="4" t="s">
        <v>30</v>
      </c>
      <c r="G3559" s="4" t="s">
        <v>30</v>
      </c>
    </row>
    <row r="3560" spans="1:10">
      <c r="A3560" t="n">
        <v>29308</v>
      </c>
      <c r="B3560" s="43" t="n">
        <v>46</v>
      </c>
      <c r="C3560" s="7" t="n">
        <v>89</v>
      </c>
      <c r="D3560" s="7" t="n">
        <v>0.680000007152557</v>
      </c>
      <c r="E3560" s="7" t="n">
        <v>-0.25</v>
      </c>
      <c r="F3560" s="7" t="n">
        <v>-1.26999998092651</v>
      </c>
      <c r="G3560" s="7" t="n">
        <v>0</v>
      </c>
    </row>
    <row r="3561" spans="1:10">
      <c r="A3561" t="s">
        <v>4</v>
      </c>
      <c r="B3561" s="4" t="s">
        <v>5</v>
      </c>
      <c r="C3561" s="4" t="s">
        <v>10</v>
      </c>
      <c r="D3561" s="4" t="s">
        <v>30</v>
      </c>
      <c r="E3561" s="4" t="s">
        <v>30</v>
      </c>
      <c r="F3561" s="4" t="s">
        <v>30</v>
      </c>
      <c r="G3561" s="4" t="s">
        <v>30</v>
      </c>
    </row>
    <row r="3562" spans="1:10">
      <c r="A3562" t="n">
        <v>29327</v>
      </c>
      <c r="B3562" s="43" t="n">
        <v>46</v>
      </c>
      <c r="C3562" s="7" t="n">
        <v>61507</v>
      </c>
      <c r="D3562" s="7" t="n">
        <v>-0.870000004768372</v>
      </c>
      <c r="E3562" s="7" t="n">
        <v>-0.25</v>
      </c>
      <c r="F3562" s="7" t="n">
        <v>-2.30999994277954</v>
      </c>
      <c r="G3562" s="7" t="n">
        <v>0</v>
      </c>
    </row>
    <row r="3563" spans="1:10">
      <c r="A3563" t="s">
        <v>4</v>
      </c>
      <c r="B3563" s="4" t="s">
        <v>5</v>
      </c>
      <c r="C3563" s="4" t="s">
        <v>10</v>
      </c>
      <c r="D3563" s="4" t="s">
        <v>30</v>
      </c>
      <c r="E3563" s="4" t="s">
        <v>30</v>
      </c>
      <c r="F3563" s="4" t="s">
        <v>30</v>
      </c>
      <c r="G3563" s="4" t="s">
        <v>30</v>
      </c>
    </row>
    <row r="3564" spans="1:10">
      <c r="A3564" t="n">
        <v>29346</v>
      </c>
      <c r="B3564" s="43" t="n">
        <v>46</v>
      </c>
      <c r="C3564" s="7" t="n">
        <v>61508</v>
      </c>
      <c r="D3564" s="7" t="n">
        <v>1.42999994754791</v>
      </c>
      <c r="E3564" s="7" t="n">
        <v>-0.25</v>
      </c>
      <c r="F3564" s="7" t="n">
        <v>-2.39000010490417</v>
      </c>
      <c r="G3564" s="7" t="n">
        <v>0</v>
      </c>
    </row>
    <row r="3565" spans="1:10">
      <c r="A3565" t="s">
        <v>4</v>
      </c>
      <c r="B3565" s="4" t="s">
        <v>5</v>
      </c>
      <c r="C3565" s="4" t="s">
        <v>10</v>
      </c>
      <c r="D3565" s="4" t="s">
        <v>9</v>
      </c>
    </row>
    <row r="3566" spans="1:10">
      <c r="A3566" t="n">
        <v>29365</v>
      </c>
      <c r="B3566" s="46" t="n">
        <v>43</v>
      </c>
      <c r="C3566" s="7" t="n">
        <v>61507</v>
      </c>
      <c r="D3566" s="7" t="n">
        <v>128</v>
      </c>
    </row>
    <row r="3567" spans="1:10">
      <c r="A3567" t="s">
        <v>4</v>
      </c>
      <c r="B3567" s="4" t="s">
        <v>5</v>
      </c>
      <c r="C3567" s="4" t="s">
        <v>10</v>
      </c>
      <c r="D3567" s="4" t="s">
        <v>9</v>
      </c>
    </row>
    <row r="3568" spans="1:10">
      <c r="A3568" t="n">
        <v>29372</v>
      </c>
      <c r="B3568" s="46" t="n">
        <v>43</v>
      </c>
      <c r="C3568" s="7" t="n">
        <v>61507</v>
      </c>
      <c r="D3568" s="7" t="n">
        <v>32</v>
      </c>
    </row>
    <row r="3569" spans="1:7">
      <c r="A3569" t="s">
        <v>4</v>
      </c>
      <c r="B3569" s="4" t="s">
        <v>5</v>
      </c>
      <c r="C3569" s="4" t="s">
        <v>10</v>
      </c>
      <c r="D3569" s="4" t="s">
        <v>9</v>
      </c>
    </row>
    <row r="3570" spans="1:7">
      <c r="A3570" t="n">
        <v>29379</v>
      </c>
      <c r="B3570" s="46" t="n">
        <v>43</v>
      </c>
      <c r="C3570" s="7" t="n">
        <v>61508</v>
      </c>
      <c r="D3570" s="7" t="n">
        <v>128</v>
      </c>
    </row>
    <row r="3571" spans="1:7">
      <c r="A3571" t="s">
        <v>4</v>
      </c>
      <c r="B3571" s="4" t="s">
        <v>5</v>
      </c>
      <c r="C3571" s="4" t="s">
        <v>10</v>
      </c>
      <c r="D3571" s="4" t="s">
        <v>9</v>
      </c>
    </row>
    <row r="3572" spans="1:7">
      <c r="A3572" t="n">
        <v>29386</v>
      </c>
      <c r="B3572" s="46" t="n">
        <v>43</v>
      </c>
      <c r="C3572" s="7" t="n">
        <v>61508</v>
      </c>
      <c r="D3572" s="7" t="n">
        <v>32</v>
      </c>
    </row>
    <row r="3573" spans="1:7">
      <c r="A3573" t="s">
        <v>4</v>
      </c>
      <c r="B3573" s="4" t="s">
        <v>5</v>
      </c>
      <c r="C3573" s="4" t="s">
        <v>16</v>
      </c>
      <c r="D3573" s="4" t="s">
        <v>16</v>
      </c>
      <c r="E3573" s="4" t="s">
        <v>30</v>
      </c>
      <c r="F3573" s="4" t="s">
        <v>30</v>
      </c>
      <c r="G3573" s="4" t="s">
        <v>30</v>
      </c>
      <c r="H3573" s="4" t="s">
        <v>10</v>
      </c>
    </row>
    <row r="3574" spans="1:7">
      <c r="A3574" t="n">
        <v>29393</v>
      </c>
      <c r="B3574" s="38" t="n">
        <v>45</v>
      </c>
      <c r="C3574" s="7" t="n">
        <v>2</v>
      </c>
      <c r="D3574" s="7" t="n">
        <v>3</v>
      </c>
      <c r="E3574" s="7" t="n">
        <v>1</v>
      </c>
      <c r="F3574" s="7" t="n">
        <v>1.05999994277954</v>
      </c>
      <c r="G3574" s="7" t="n">
        <v>-1.47000002861023</v>
      </c>
      <c r="H3574" s="7" t="n">
        <v>0</v>
      </c>
    </row>
    <row r="3575" spans="1:7">
      <c r="A3575" t="s">
        <v>4</v>
      </c>
      <c r="B3575" s="4" t="s">
        <v>5</v>
      </c>
      <c r="C3575" s="4" t="s">
        <v>16</v>
      </c>
      <c r="D3575" s="4" t="s">
        <v>16</v>
      </c>
      <c r="E3575" s="4" t="s">
        <v>30</v>
      </c>
      <c r="F3575" s="4" t="s">
        <v>30</v>
      </c>
      <c r="G3575" s="4" t="s">
        <v>30</v>
      </c>
      <c r="H3575" s="4" t="s">
        <v>10</v>
      </c>
      <c r="I3575" s="4" t="s">
        <v>16</v>
      </c>
    </row>
    <row r="3576" spans="1:7">
      <c r="A3576" t="n">
        <v>29410</v>
      </c>
      <c r="B3576" s="38" t="n">
        <v>45</v>
      </c>
      <c r="C3576" s="7" t="n">
        <v>4</v>
      </c>
      <c r="D3576" s="7" t="n">
        <v>3</v>
      </c>
      <c r="E3576" s="7" t="n">
        <v>2.3199999332428</v>
      </c>
      <c r="F3576" s="7" t="n">
        <v>159.110000610352</v>
      </c>
      <c r="G3576" s="7" t="n">
        <v>352</v>
      </c>
      <c r="H3576" s="7" t="n">
        <v>0</v>
      </c>
      <c r="I3576" s="7" t="n">
        <v>0</v>
      </c>
    </row>
    <row r="3577" spans="1:7">
      <c r="A3577" t="s">
        <v>4</v>
      </c>
      <c r="B3577" s="4" t="s">
        <v>5</v>
      </c>
      <c r="C3577" s="4" t="s">
        <v>16</v>
      </c>
      <c r="D3577" s="4" t="s">
        <v>16</v>
      </c>
      <c r="E3577" s="4" t="s">
        <v>30</v>
      </c>
      <c r="F3577" s="4" t="s">
        <v>10</v>
      </c>
    </row>
    <row r="3578" spans="1:7">
      <c r="A3578" t="n">
        <v>29428</v>
      </c>
      <c r="B3578" s="38" t="n">
        <v>45</v>
      </c>
      <c r="C3578" s="7" t="n">
        <v>5</v>
      </c>
      <c r="D3578" s="7" t="n">
        <v>3</v>
      </c>
      <c r="E3578" s="7" t="n">
        <v>3.5</v>
      </c>
      <c r="F3578" s="7" t="n">
        <v>0</v>
      </c>
    </row>
    <row r="3579" spans="1:7">
      <c r="A3579" t="s">
        <v>4</v>
      </c>
      <c r="B3579" s="4" t="s">
        <v>5</v>
      </c>
      <c r="C3579" s="4" t="s">
        <v>16</v>
      </c>
      <c r="D3579" s="4" t="s">
        <v>16</v>
      </c>
      <c r="E3579" s="4" t="s">
        <v>30</v>
      </c>
      <c r="F3579" s="4" t="s">
        <v>10</v>
      </c>
    </row>
    <row r="3580" spans="1:7">
      <c r="A3580" t="n">
        <v>29437</v>
      </c>
      <c r="B3580" s="38" t="n">
        <v>45</v>
      </c>
      <c r="C3580" s="7" t="n">
        <v>5</v>
      </c>
      <c r="D3580" s="7" t="n">
        <v>3</v>
      </c>
      <c r="E3580" s="7" t="n">
        <v>2.5</v>
      </c>
      <c r="F3580" s="7" t="n">
        <v>3000</v>
      </c>
    </row>
    <row r="3581" spans="1:7">
      <c r="A3581" t="s">
        <v>4</v>
      </c>
      <c r="B3581" s="4" t="s">
        <v>5</v>
      </c>
      <c r="C3581" s="4" t="s">
        <v>16</v>
      </c>
      <c r="D3581" s="4" t="s">
        <v>16</v>
      </c>
      <c r="E3581" s="4" t="s">
        <v>30</v>
      </c>
      <c r="F3581" s="4" t="s">
        <v>10</v>
      </c>
    </row>
    <row r="3582" spans="1:7">
      <c r="A3582" t="n">
        <v>29446</v>
      </c>
      <c r="B3582" s="38" t="n">
        <v>45</v>
      </c>
      <c r="C3582" s="7" t="n">
        <v>11</v>
      </c>
      <c r="D3582" s="7" t="n">
        <v>3</v>
      </c>
      <c r="E3582" s="7" t="n">
        <v>23.1000003814697</v>
      </c>
      <c r="F3582" s="7" t="n">
        <v>0</v>
      </c>
    </row>
    <row r="3583" spans="1:7">
      <c r="A3583" t="s">
        <v>4</v>
      </c>
      <c r="B3583" s="4" t="s">
        <v>5</v>
      </c>
      <c r="C3583" s="4" t="s">
        <v>10</v>
      </c>
      <c r="D3583" s="4" t="s">
        <v>10</v>
      </c>
      <c r="E3583" s="4" t="s">
        <v>10</v>
      </c>
    </row>
    <row r="3584" spans="1:7">
      <c r="A3584" t="n">
        <v>29455</v>
      </c>
      <c r="B3584" s="34" t="n">
        <v>61</v>
      </c>
      <c r="C3584" s="7" t="n">
        <v>89</v>
      </c>
      <c r="D3584" s="7" t="n">
        <v>30</v>
      </c>
      <c r="E3584" s="7" t="n">
        <v>0</v>
      </c>
    </row>
    <row r="3585" spans="1:9">
      <c r="A3585" t="s">
        <v>4</v>
      </c>
      <c r="B3585" s="4" t="s">
        <v>5</v>
      </c>
      <c r="C3585" s="4" t="s">
        <v>16</v>
      </c>
      <c r="D3585" s="4" t="s">
        <v>10</v>
      </c>
      <c r="E3585" s="4" t="s">
        <v>30</v>
      </c>
    </row>
    <row r="3586" spans="1:9">
      <c r="A3586" t="n">
        <v>29462</v>
      </c>
      <c r="B3586" s="37" t="n">
        <v>58</v>
      </c>
      <c r="C3586" s="7" t="n">
        <v>100</v>
      </c>
      <c r="D3586" s="7" t="n">
        <v>1000</v>
      </c>
      <c r="E3586" s="7" t="n">
        <v>1</v>
      </c>
    </row>
    <row r="3587" spans="1:9">
      <c r="A3587" t="s">
        <v>4</v>
      </c>
      <c r="B3587" s="4" t="s">
        <v>5</v>
      </c>
      <c r="C3587" s="4" t="s">
        <v>16</v>
      </c>
      <c r="D3587" s="4" t="s">
        <v>10</v>
      </c>
    </row>
    <row r="3588" spans="1:9">
      <c r="A3588" t="n">
        <v>29470</v>
      </c>
      <c r="B3588" s="37" t="n">
        <v>58</v>
      </c>
      <c r="C3588" s="7" t="n">
        <v>255</v>
      </c>
      <c r="D3588" s="7" t="n">
        <v>0</v>
      </c>
    </row>
    <row r="3589" spans="1:9">
      <c r="A3589" t="s">
        <v>4</v>
      </c>
      <c r="B3589" s="4" t="s">
        <v>5</v>
      </c>
      <c r="C3589" s="4" t="s">
        <v>16</v>
      </c>
      <c r="D3589" s="4" t="s">
        <v>10</v>
      </c>
      <c r="E3589" s="4" t="s">
        <v>10</v>
      </c>
      <c r="F3589" s="4" t="s">
        <v>16</v>
      </c>
    </row>
    <row r="3590" spans="1:9">
      <c r="A3590" t="n">
        <v>29474</v>
      </c>
      <c r="B3590" s="27" t="n">
        <v>25</v>
      </c>
      <c r="C3590" s="7" t="n">
        <v>1</v>
      </c>
      <c r="D3590" s="7" t="n">
        <v>160</v>
      </c>
      <c r="E3590" s="7" t="n">
        <v>570</v>
      </c>
      <c r="F3590" s="7" t="n">
        <v>2</v>
      </c>
    </row>
    <row r="3591" spans="1:9">
      <c r="A3591" t="s">
        <v>4</v>
      </c>
      <c r="B3591" s="4" t="s">
        <v>5</v>
      </c>
      <c r="C3591" s="4" t="s">
        <v>16</v>
      </c>
      <c r="D3591" s="4" t="s">
        <v>10</v>
      </c>
      <c r="E3591" s="4" t="s">
        <v>6</v>
      </c>
    </row>
    <row r="3592" spans="1:9">
      <c r="A3592" t="n">
        <v>29481</v>
      </c>
      <c r="B3592" s="54" t="n">
        <v>51</v>
      </c>
      <c r="C3592" s="7" t="n">
        <v>4</v>
      </c>
      <c r="D3592" s="7" t="n">
        <v>89</v>
      </c>
      <c r="E3592" s="7" t="s">
        <v>312</v>
      </c>
    </row>
    <row r="3593" spans="1:9">
      <c r="A3593" t="s">
        <v>4</v>
      </c>
      <c r="B3593" s="4" t="s">
        <v>5</v>
      </c>
      <c r="C3593" s="4" t="s">
        <v>10</v>
      </c>
    </row>
    <row r="3594" spans="1:9">
      <c r="A3594" t="n">
        <v>29495</v>
      </c>
      <c r="B3594" s="31" t="n">
        <v>16</v>
      </c>
      <c r="C3594" s="7" t="n">
        <v>0</v>
      </c>
    </row>
    <row r="3595" spans="1:9">
      <c r="A3595" t="s">
        <v>4</v>
      </c>
      <c r="B3595" s="4" t="s">
        <v>5</v>
      </c>
      <c r="C3595" s="4" t="s">
        <v>10</v>
      </c>
      <c r="D3595" s="4" t="s">
        <v>16</v>
      </c>
      <c r="E3595" s="4" t="s">
        <v>9</v>
      </c>
      <c r="F3595" s="4" t="s">
        <v>69</v>
      </c>
      <c r="G3595" s="4" t="s">
        <v>16</v>
      </c>
      <c r="H3595" s="4" t="s">
        <v>16</v>
      </c>
    </row>
    <row r="3596" spans="1:9">
      <c r="A3596" t="n">
        <v>29498</v>
      </c>
      <c r="B3596" s="55" t="n">
        <v>26</v>
      </c>
      <c r="C3596" s="7" t="n">
        <v>89</v>
      </c>
      <c r="D3596" s="7" t="n">
        <v>17</v>
      </c>
      <c r="E3596" s="7" t="n">
        <v>63535</v>
      </c>
      <c r="F3596" s="7" t="s">
        <v>313</v>
      </c>
      <c r="G3596" s="7" t="n">
        <v>2</v>
      </c>
      <c r="H3596" s="7" t="n">
        <v>0</v>
      </c>
    </row>
    <row r="3597" spans="1:9">
      <c r="A3597" t="s">
        <v>4</v>
      </c>
      <c r="B3597" s="4" t="s">
        <v>5</v>
      </c>
    </row>
    <row r="3598" spans="1:9">
      <c r="A3598" t="n">
        <v>29592</v>
      </c>
      <c r="B3598" s="29" t="n">
        <v>28</v>
      </c>
    </row>
    <row r="3599" spans="1:9">
      <c r="A3599" t="s">
        <v>4</v>
      </c>
      <c r="B3599" s="4" t="s">
        <v>5</v>
      </c>
      <c r="C3599" s="4" t="s">
        <v>16</v>
      </c>
      <c r="D3599" s="4" t="s">
        <v>10</v>
      </c>
      <c r="E3599" s="4" t="s">
        <v>10</v>
      </c>
      <c r="F3599" s="4" t="s">
        <v>16</v>
      </c>
    </row>
    <row r="3600" spans="1:9">
      <c r="A3600" t="n">
        <v>29593</v>
      </c>
      <c r="B3600" s="27" t="n">
        <v>25</v>
      </c>
      <c r="C3600" s="7" t="n">
        <v>1</v>
      </c>
      <c r="D3600" s="7" t="n">
        <v>65535</v>
      </c>
      <c r="E3600" s="7" t="n">
        <v>65535</v>
      </c>
      <c r="F3600" s="7" t="n">
        <v>0</v>
      </c>
    </row>
    <row r="3601" spans="1:8">
      <c r="A3601" t="s">
        <v>4</v>
      </c>
      <c r="B3601" s="4" t="s">
        <v>5</v>
      </c>
      <c r="C3601" s="4" t="s">
        <v>16</v>
      </c>
      <c r="D3601" s="4" t="s">
        <v>10</v>
      </c>
      <c r="E3601" s="4" t="s">
        <v>10</v>
      </c>
      <c r="F3601" s="4" t="s">
        <v>16</v>
      </c>
    </row>
    <row r="3602" spans="1:8">
      <c r="A3602" t="n">
        <v>29600</v>
      </c>
      <c r="B3602" s="27" t="n">
        <v>25</v>
      </c>
      <c r="C3602" s="7" t="n">
        <v>1</v>
      </c>
      <c r="D3602" s="7" t="n">
        <v>60</v>
      </c>
      <c r="E3602" s="7" t="n">
        <v>500</v>
      </c>
      <c r="F3602" s="7" t="n">
        <v>2</v>
      </c>
    </row>
    <row r="3603" spans="1:8">
      <c r="A3603" t="s">
        <v>4</v>
      </c>
      <c r="B3603" s="4" t="s">
        <v>5</v>
      </c>
      <c r="C3603" s="4" t="s">
        <v>10</v>
      </c>
      <c r="D3603" s="4" t="s">
        <v>16</v>
      </c>
      <c r="E3603" s="4" t="s">
        <v>16</v>
      </c>
      <c r="F3603" s="4" t="s">
        <v>6</v>
      </c>
    </row>
    <row r="3604" spans="1:8">
      <c r="A3604" t="n">
        <v>29607</v>
      </c>
      <c r="B3604" s="25" t="n">
        <v>20</v>
      </c>
      <c r="C3604" s="7" t="n">
        <v>30</v>
      </c>
      <c r="D3604" s="7" t="n">
        <v>2</v>
      </c>
      <c r="E3604" s="7" t="n">
        <v>10</v>
      </c>
      <c r="F3604" s="7" t="s">
        <v>282</v>
      </c>
    </row>
    <row r="3605" spans="1:8">
      <c r="A3605" t="s">
        <v>4</v>
      </c>
      <c r="B3605" s="4" t="s">
        <v>5</v>
      </c>
      <c r="C3605" s="4" t="s">
        <v>10</v>
      </c>
    </row>
    <row r="3606" spans="1:8">
      <c r="A3606" t="n">
        <v>29628</v>
      </c>
      <c r="B3606" s="31" t="n">
        <v>16</v>
      </c>
      <c r="C3606" s="7" t="n">
        <v>500</v>
      </c>
    </row>
    <row r="3607" spans="1:8">
      <c r="A3607" t="s">
        <v>4</v>
      </c>
      <c r="B3607" s="4" t="s">
        <v>5</v>
      </c>
      <c r="C3607" s="4" t="s">
        <v>16</v>
      </c>
      <c r="D3607" s="4" t="s">
        <v>10</v>
      </c>
      <c r="E3607" s="4" t="s">
        <v>6</v>
      </c>
    </row>
    <row r="3608" spans="1:8">
      <c r="A3608" t="n">
        <v>29631</v>
      </c>
      <c r="B3608" s="54" t="n">
        <v>51</v>
      </c>
      <c r="C3608" s="7" t="n">
        <v>4</v>
      </c>
      <c r="D3608" s="7" t="n">
        <v>30</v>
      </c>
      <c r="E3608" s="7" t="s">
        <v>314</v>
      </c>
    </row>
    <row r="3609" spans="1:8">
      <c r="A3609" t="s">
        <v>4</v>
      </c>
      <c r="B3609" s="4" t="s">
        <v>5</v>
      </c>
      <c r="C3609" s="4" t="s">
        <v>10</v>
      </c>
    </row>
    <row r="3610" spans="1:8">
      <c r="A3610" t="n">
        <v>29644</v>
      </c>
      <c r="B3610" s="31" t="n">
        <v>16</v>
      </c>
      <c r="C3610" s="7" t="n">
        <v>0</v>
      </c>
    </row>
    <row r="3611" spans="1:8">
      <c r="A3611" t="s">
        <v>4</v>
      </c>
      <c r="B3611" s="4" t="s">
        <v>5</v>
      </c>
      <c r="C3611" s="4" t="s">
        <v>10</v>
      </c>
      <c r="D3611" s="4" t="s">
        <v>16</v>
      </c>
      <c r="E3611" s="4" t="s">
        <v>9</v>
      </c>
      <c r="F3611" s="4" t="s">
        <v>69</v>
      </c>
      <c r="G3611" s="4" t="s">
        <v>16</v>
      </c>
      <c r="H3611" s="4" t="s">
        <v>16</v>
      </c>
    </row>
    <row r="3612" spans="1:8">
      <c r="A3612" t="n">
        <v>29647</v>
      </c>
      <c r="B3612" s="55" t="n">
        <v>26</v>
      </c>
      <c r="C3612" s="7" t="n">
        <v>30</v>
      </c>
      <c r="D3612" s="7" t="n">
        <v>17</v>
      </c>
      <c r="E3612" s="7" t="n">
        <v>63536</v>
      </c>
      <c r="F3612" s="7" t="s">
        <v>315</v>
      </c>
      <c r="G3612" s="7" t="n">
        <v>2</v>
      </c>
      <c r="H3612" s="7" t="n">
        <v>0</v>
      </c>
    </row>
    <row r="3613" spans="1:8">
      <c r="A3613" t="s">
        <v>4</v>
      </c>
      <c r="B3613" s="4" t="s">
        <v>5</v>
      </c>
    </row>
    <row r="3614" spans="1:8">
      <c r="A3614" t="n">
        <v>29691</v>
      </c>
      <c r="B3614" s="29" t="n">
        <v>28</v>
      </c>
    </row>
    <row r="3615" spans="1:8">
      <c r="A3615" t="s">
        <v>4</v>
      </c>
      <c r="B3615" s="4" t="s">
        <v>5</v>
      </c>
      <c r="C3615" s="4" t="s">
        <v>16</v>
      </c>
      <c r="D3615" s="4" t="s">
        <v>10</v>
      </c>
      <c r="E3615" s="4" t="s">
        <v>10</v>
      </c>
      <c r="F3615" s="4" t="s">
        <v>16</v>
      </c>
    </row>
    <row r="3616" spans="1:8">
      <c r="A3616" t="n">
        <v>29692</v>
      </c>
      <c r="B3616" s="27" t="n">
        <v>25</v>
      </c>
      <c r="C3616" s="7" t="n">
        <v>1</v>
      </c>
      <c r="D3616" s="7" t="n">
        <v>65535</v>
      </c>
      <c r="E3616" s="7" t="n">
        <v>65535</v>
      </c>
      <c r="F3616" s="7" t="n">
        <v>0</v>
      </c>
    </row>
    <row r="3617" spans="1:8">
      <c r="A3617" t="s">
        <v>4</v>
      </c>
      <c r="B3617" s="4" t="s">
        <v>5</v>
      </c>
      <c r="C3617" s="4" t="s">
        <v>10</v>
      </c>
      <c r="D3617" s="4" t="s">
        <v>16</v>
      </c>
    </row>
    <row r="3618" spans="1:8">
      <c r="A3618" t="n">
        <v>29699</v>
      </c>
      <c r="B3618" s="66" t="n">
        <v>89</v>
      </c>
      <c r="C3618" s="7" t="n">
        <v>65533</v>
      </c>
      <c r="D3618" s="7" t="n">
        <v>1</v>
      </c>
    </row>
    <row r="3619" spans="1:8">
      <c r="A3619" t="s">
        <v>4</v>
      </c>
      <c r="B3619" s="4" t="s">
        <v>5</v>
      </c>
      <c r="C3619" s="4" t="s">
        <v>16</v>
      </c>
      <c r="D3619" s="4" t="s">
        <v>10</v>
      </c>
      <c r="E3619" s="4" t="s">
        <v>30</v>
      </c>
    </row>
    <row r="3620" spans="1:8">
      <c r="A3620" t="n">
        <v>29703</v>
      </c>
      <c r="B3620" s="37" t="n">
        <v>58</v>
      </c>
      <c r="C3620" s="7" t="n">
        <v>101</v>
      </c>
      <c r="D3620" s="7" t="n">
        <v>500</v>
      </c>
      <c r="E3620" s="7" t="n">
        <v>1</v>
      </c>
    </row>
    <row r="3621" spans="1:8">
      <c r="A3621" t="s">
        <v>4</v>
      </c>
      <c r="B3621" s="4" t="s">
        <v>5</v>
      </c>
      <c r="C3621" s="4" t="s">
        <v>16</v>
      </c>
      <c r="D3621" s="4" t="s">
        <v>10</v>
      </c>
    </row>
    <row r="3622" spans="1:8">
      <c r="A3622" t="n">
        <v>29711</v>
      </c>
      <c r="B3622" s="37" t="n">
        <v>58</v>
      </c>
      <c r="C3622" s="7" t="n">
        <v>254</v>
      </c>
      <c r="D3622" s="7" t="n">
        <v>0</v>
      </c>
    </row>
    <row r="3623" spans="1:8">
      <c r="A3623" t="s">
        <v>4</v>
      </c>
      <c r="B3623" s="4" t="s">
        <v>5</v>
      </c>
      <c r="C3623" s="4" t="s">
        <v>16</v>
      </c>
      <c r="D3623" s="4" t="s">
        <v>10</v>
      </c>
      <c r="E3623" s="4" t="s">
        <v>10</v>
      </c>
      <c r="F3623" s="4" t="s">
        <v>9</v>
      </c>
    </row>
    <row r="3624" spans="1:8">
      <c r="A3624" t="n">
        <v>29715</v>
      </c>
      <c r="B3624" s="70" t="n">
        <v>84</v>
      </c>
      <c r="C3624" s="7" t="n">
        <v>0</v>
      </c>
      <c r="D3624" s="7" t="n">
        <v>0</v>
      </c>
      <c r="E3624" s="7" t="n">
        <v>0</v>
      </c>
      <c r="F3624" s="7" t="n">
        <v>1045220557</v>
      </c>
    </row>
    <row r="3625" spans="1:8">
      <c r="A3625" t="s">
        <v>4</v>
      </c>
      <c r="B3625" s="4" t="s">
        <v>5</v>
      </c>
      <c r="C3625" s="4" t="s">
        <v>10</v>
      </c>
      <c r="D3625" s="4" t="s">
        <v>10</v>
      </c>
      <c r="E3625" s="4" t="s">
        <v>10</v>
      </c>
    </row>
    <row r="3626" spans="1:8">
      <c r="A3626" t="n">
        <v>29725</v>
      </c>
      <c r="B3626" s="34" t="n">
        <v>61</v>
      </c>
      <c r="C3626" s="7" t="n">
        <v>30</v>
      </c>
      <c r="D3626" s="7" t="n">
        <v>65533</v>
      </c>
      <c r="E3626" s="7" t="n">
        <v>0</v>
      </c>
    </row>
    <row r="3627" spans="1:8">
      <c r="A3627" t="s">
        <v>4</v>
      </c>
      <c r="B3627" s="4" t="s">
        <v>5</v>
      </c>
      <c r="C3627" s="4" t="s">
        <v>10</v>
      </c>
      <c r="D3627" s="4" t="s">
        <v>10</v>
      </c>
      <c r="E3627" s="4" t="s">
        <v>10</v>
      </c>
    </row>
    <row r="3628" spans="1:8">
      <c r="A3628" t="n">
        <v>29732</v>
      </c>
      <c r="B3628" s="34" t="n">
        <v>61</v>
      </c>
      <c r="C3628" s="7" t="n">
        <v>89</v>
      </c>
      <c r="D3628" s="7" t="n">
        <v>65533</v>
      </c>
      <c r="E3628" s="7" t="n">
        <v>0</v>
      </c>
    </row>
    <row r="3629" spans="1:8">
      <c r="A3629" t="s">
        <v>4</v>
      </c>
      <c r="B3629" s="4" t="s">
        <v>5</v>
      </c>
      <c r="C3629" s="4" t="s">
        <v>10</v>
      </c>
      <c r="D3629" s="4" t="s">
        <v>9</v>
      </c>
    </row>
    <row r="3630" spans="1:8">
      <c r="A3630" t="n">
        <v>29739</v>
      </c>
      <c r="B3630" s="62" t="n">
        <v>44</v>
      </c>
      <c r="C3630" s="7" t="n">
        <v>61507</v>
      </c>
      <c r="D3630" s="7" t="n">
        <v>128</v>
      </c>
    </row>
    <row r="3631" spans="1:8">
      <c r="A3631" t="s">
        <v>4</v>
      </c>
      <c r="B3631" s="4" t="s">
        <v>5</v>
      </c>
      <c r="C3631" s="4" t="s">
        <v>10</v>
      </c>
      <c r="D3631" s="4" t="s">
        <v>9</v>
      </c>
    </row>
    <row r="3632" spans="1:8">
      <c r="A3632" t="n">
        <v>29746</v>
      </c>
      <c r="B3632" s="62" t="n">
        <v>44</v>
      </c>
      <c r="C3632" s="7" t="n">
        <v>61507</v>
      </c>
      <c r="D3632" s="7" t="n">
        <v>32</v>
      </c>
    </row>
    <row r="3633" spans="1:6">
      <c r="A3633" t="s">
        <v>4</v>
      </c>
      <c r="B3633" s="4" t="s">
        <v>5</v>
      </c>
      <c r="C3633" s="4" t="s">
        <v>10</v>
      </c>
      <c r="D3633" s="4" t="s">
        <v>9</v>
      </c>
    </row>
    <row r="3634" spans="1:6">
      <c r="A3634" t="n">
        <v>29753</v>
      </c>
      <c r="B3634" s="62" t="n">
        <v>44</v>
      </c>
      <c r="C3634" s="7" t="n">
        <v>61508</v>
      </c>
      <c r="D3634" s="7" t="n">
        <v>128</v>
      </c>
    </row>
    <row r="3635" spans="1:6">
      <c r="A3635" t="s">
        <v>4</v>
      </c>
      <c r="B3635" s="4" t="s">
        <v>5</v>
      </c>
      <c r="C3635" s="4" t="s">
        <v>10</v>
      </c>
      <c r="D3635" s="4" t="s">
        <v>9</v>
      </c>
    </row>
    <row r="3636" spans="1:6">
      <c r="A3636" t="n">
        <v>29760</v>
      </c>
      <c r="B3636" s="62" t="n">
        <v>44</v>
      </c>
      <c r="C3636" s="7" t="n">
        <v>61508</v>
      </c>
      <c r="D3636" s="7" t="n">
        <v>32</v>
      </c>
    </row>
    <row r="3637" spans="1:6">
      <c r="A3637" t="s">
        <v>4</v>
      </c>
      <c r="B3637" s="4" t="s">
        <v>5</v>
      </c>
      <c r="C3637" s="4" t="s">
        <v>10</v>
      </c>
      <c r="D3637" s="4" t="s">
        <v>16</v>
      </c>
      <c r="E3637" s="4" t="s">
        <v>6</v>
      </c>
      <c r="F3637" s="4" t="s">
        <v>30</v>
      </c>
      <c r="G3637" s="4" t="s">
        <v>30</v>
      </c>
      <c r="H3637" s="4" t="s">
        <v>30</v>
      </c>
    </row>
    <row r="3638" spans="1:6">
      <c r="A3638" t="n">
        <v>29767</v>
      </c>
      <c r="B3638" s="45" t="n">
        <v>48</v>
      </c>
      <c r="C3638" s="7" t="n">
        <v>30</v>
      </c>
      <c r="D3638" s="7" t="n">
        <v>0</v>
      </c>
      <c r="E3638" s="7" t="s">
        <v>289</v>
      </c>
      <c r="F3638" s="7" t="n">
        <v>0</v>
      </c>
      <c r="G3638" s="7" t="n">
        <v>1</v>
      </c>
      <c r="H3638" s="7" t="n">
        <v>0</v>
      </c>
    </row>
    <row r="3639" spans="1:6">
      <c r="A3639" t="s">
        <v>4</v>
      </c>
      <c r="B3639" s="4" t="s">
        <v>5</v>
      </c>
      <c r="C3639" s="4" t="s">
        <v>10</v>
      </c>
      <c r="D3639" s="4" t="s">
        <v>16</v>
      </c>
      <c r="E3639" s="4" t="s">
        <v>6</v>
      </c>
      <c r="F3639" s="4" t="s">
        <v>30</v>
      </c>
      <c r="G3639" s="4" t="s">
        <v>30</v>
      </c>
      <c r="H3639" s="4" t="s">
        <v>30</v>
      </c>
    </row>
    <row r="3640" spans="1:6">
      <c r="A3640" t="n">
        <v>29793</v>
      </c>
      <c r="B3640" s="45" t="n">
        <v>48</v>
      </c>
      <c r="C3640" s="7" t="n">
        <v>89</v>
      </c>
      <c r="D3640" s="7" t="n">
        <v>0</v>
      </c>
      <c r="E3640" s="7" t="s">
        <v>289</v>
      </c>
      <c r="F3640" s="7" t="n">
        <v>0</v>
      </c>
      <c r="G3640" s="7" t="n">
        <v>1</v>
      </c>
      <c r="H3640" s="7" t="n">
        <v>0</v>
      </c>
    </row>
    <row r="3641" spans="1:6">
      <c r="A3641" t="s">
        <v>4</v>
      </c>
      <c r="B3641" s="4" t="s">
        <v>5</v>
      </c>
      <c r="C3641" s="4" t="s">
        <v>10</v>
      </c>
      <c r="D3641" s="4" t="s">
        <v>16</v>
      </c>
      <c r="E3641" s="4" t="s">
        <v>6</v>
      </c>
      <c r="F3641" s="4" t="s">
        <v>30</v>
      </c>
      <c r="G3641" s="4" t="s">
        <v>30</v>
      </c>
      <c r="H3641" s="4" t="s">
        <v>30</v>
      </c>
    </row>
    <row r="3642" spans="1:6">
      <c r="A3642" t="n">
        <v>29819</v>
      </c>
      <c r="B3642" s="45" t="n">
        <v>48</v>
      </c>
      <c r="C3642" s="7" t="n">
        <v>61507</v>
      </c>
      <c r="D3642" s="7" t="n">
        <v>0</v>
      </c>
      <c r="E3642" s="7" t="s">
        <v>289</v>
      </c>
      <c r="F3642" s="7" t="n">
        <v>0</v>
      </c>
      <c r="G3642" s="7" t="n">
        <v>1</v>
      </c>
      <c r="H3642" s="7" t="n">
        <v>0</v>
      </c>
    </row>
    <row r="3643" spans="1:6">
      <c r="A3643" t="s">
        <v>4</v>
      </c>
      <c r="B3643" s="4" t="s">
        <v>5</v>
      </c>
      <c r="C3643" s="4" t="s">
        <v>10</v>
      </c>
      <c r="D3643" s="4" t="s">
        <v>16</v>
      </c>
      <c r="E3643" s="4" t="s">
        <v>6</v>
      </c>
      <c r="F3643" s="4" t="s">
        <v>30</v>
      </c>
      <c r="G3643" s="4" t="s">
        <v>30</v>
      </c>
      <c r="H3643" s="4" t="s">
        <v>30</v>
      </c>
    </row>
    <row r="3644" spans="1:6">
      <c r="A3644" t="n">
        <v>29845</v>
      </c>
      <c r="B3644" s="45" t="n">
        <v>48</v>
      </c>
      <c r="C3644" s="7" t="n">
        <v>61508</v>
      </c>
      <c r="D3644" s="7" t="n">
        <v>0</v>
      </c>
      <c r="E3644" s="7" t="s">
        <v>289</v>
      </c>
      <c r="F3644" s="7" t="n">
        <v>0</v>
      </c>
      <c r="G3644" s="7" t="n">
        <v>1</v>
      </c>
      <c r="H3644" s="7" t="n">
        <v>0</v>
      </c>
    </row>
    <row r="3645" spans="1:6">
      <c r="A3645" t="s">
        <v>4</v>
      </c>
      <c r="B3645" s="4" t="s">
        <v>5</v>
      </c>
      <c r="C3645" s="4" t="s">
        <v>16</v>
      </c>
      <c r="D3645" s="4" t="s">
        <v>10</v>
      </c>
      <c r="E3645" s="4" t="s">
        <v>6</v>
      </c>
      <c r="F3645" s="4" t="s">
        <v>6</v>
      </c>
      <c r="G3645" s="4" t="s">
        <v>6</v>
      </c>
      <c r="H3645" s="4" t="s">
        <v>6</v>
      </c>
    </row>
    <row r="3646" spans="1:6">
      <c r="A3646" t="n">
        <v>29871</v>
      </c>
      <c r="B3646" s="54" t="n">
        <v>51</v>
      </c>
      <c r="C3646" s="7" t="n">
        <v>3</v>
      </c>
      <c r="D3646" s="7" t="n">
        <v>30</v>
      </c>
      <c r="E3646" s="7" t="s">
        <v>223</v>
      </c>
      <c r="F3646" s="7" t="s">
        <v>227</v>
      </c>
      <c r="G3646" s="7" t="s">
        <v>225</v>
      </c>
      <c r="H3646" s="7" t="s">
        <v>226</v>
      </c>
    </row>
    <row r="3647" spans="1:6">
      <c r="A3647" t="s">
        <v>4</v>
      </c>
      <c r="B3647" s="4" t="s">
        <v>5</v>
      </c>
      <c r="C3647" s="4" t="s">
        <v>16</v>
      </c>
      <c r="D3647" s="4" t="s">
        <v>10</v>
      </c>
      <c r="E3647" s="4" t="s">
        <v>6</v>
      </c>
      <c r="F3647" s="4" t="s">
        <v>6</v>
      </c>
      <c r="G3647" s="4" t="s">
        <v>6</v>
      </c>
      <c r="H3647" s="4" t="s">
        <v>6</v>
      </c>
    </row>
    <row r="3648" spans="1:6">
      <c r="A3648" t="n">
        <v>29884</v>
      </c>
      <c r="B3648" s="54" t="n">
        <v>51</v>
      </c>
      <c r="C3648" s="7" t="n">
        <v>3</v>
      </c>
      <c r="D3648" s="7" t="n">
        <v>61507</v>
      </c>
      <c r="E3648" s="7" t="s">
        <v>223</v>
      </c>
      <c r="F3648" s="7" t="s">
        <v>226</v>
      </c>
      <c r="G3648" s="7" t="s">
        <v>225</v>
      </c>
      <c r="H3648" s="7" t="s">
        <v>226</v>
      </c>
    </row>
    <row r="3649" spans="1:8">
      <c r="A3649" t="s">
        <v>4</v>
      </c>
      <c r="B3649" s="4" t="s">
        <v>5</v>
      </c>
      <c r="C3649" s="4" t="s">
        <v>16</v>
      </c>
      <c r="D3649" s="4" t="s">
        <v>10</v>
      </c>
      <c r="E3649" s="4" t="s">
        <v>6</v>
      </c>
      <c r="F3649" s="4" t="s">
        <v>6</v>
      </c>
      <c r="G3649" s="4" t="s">
        <v>6</v>
      </c>
      <c r="H3649" s="4" t="s">
        <v>6</v>
      </c>
    </row>
    <row r="3650" spans="1:8">
      <c r="A3650" t="n">
        <v>29897</v>
      </c>
      <c r="B3650" s="54" t="n">
        <v>51</v>
      </c>
      <c r="C3650" s="7" t="n">
        <v>3</v>
      </c>
      <c r="D3650" s="7" t="n">
        <v>61508</v>
      </c>
      <c r="E3650" s="7" t="s">
        <v>223</v>
      </c>
      <c r="F3650" s="7" t="s">
        <v>226</v>
      </c>
      <c r="G3650" s="7" t="s">
        <v>225</v>
      </c>
      <c r="H3650" s="7" t="s">
        <v>226</v>
      </c>
    </row>
    <row r="3651" spans="1:8">
      <c r="A3651" t="s">
        <v>4</v>
      </c>
      <c r="B3651" s="4" t="s">
        <v>5</v>
      </c>
      <c r="C3651" s="4" t="s">
        <v>10</v>
      </c>
      <c r="D3651" s="4" t="s">
        <v>30</v>
      </c>
      <c r="E3651" s="4" t="s">
        <v>30</v>
      </c>
      <c r="F3651" s="4" t="s">
        <v>30</v>
      </c>
      <c r="G3651" s="4" t="s">
        <v>30</v>
      </c>
    </row>
    <row r="3652" spans="1:8">
      <c r="A3652" t="n">
        <v>29910</v>
      </c>
      <c r="B3652" s="43" t="n">
        <v>46</v>
      </c>
      <c r="C3652" s="7" t="n">
        <v>30</v>
      </c>
      <c r="D3652" s="7" t="n">
        <v>-0.629999995231628</v>
      </c>
      <c r="E3652" s="7" t="n">
        <v>-0.25</v>
      </c>
      <c r="F3652" s="7" t="n">
        <v>-1.51999998092651</v>
      </c>
      <c r="G3652" s="7" t="n">
        <v>0</v>
      </c>
    </row>
    <row r="3653" spans="1:8">
      <c r="A3653" t="s">
        <v>4</v>
      </c>
      <c r="B3653" s="4" t="s">
        <v>5</v>
      </c>
      <c r="C3653" s="4" t="s">
        <v>10</v>
      </c>
      <c r="D3653" s="4" t="s">
        <v>30</v>
      </c>
      <c r="E3653" s="4" t="s">
        <v>30</v>
      </c>
      <c r="F3653" s="4" t="s">
        <v>30</v>
      </c>
      <c r="G3653" s="4" t="s">
        <v>30</v>
      </c>
    </row>
    <row r="3654" spans="1:8">
      <c r="A3654" t="n">
        <v>29929</v>
      </c>
      <c r="B3654" s="43" t="n">
        <v>46</v>
      </c>
      <c r="C3654" s="7" t="n">
        <v>89</v>
      </c>
      <c r="D3654" s="7" t="n">
        <v>0.839999973773956</v>
      </c>
      <c r="E3654" s="7" t="n">
        <v>-0.25</v>
      </c>
      <c r="F3654" s="7" t="n">
        <v>-1.63999998569489</v>
      </c>
      <c r="G3654" s="7" t="n">
        <v>0</v>
      </c>
    </row>
    <row r="3655" spans="1:8">
      <c r="A3655" t="s">
        <v>4</v>
      </c>
      <c r="B3655" s="4" t="s">
        <v>5</v>
      </c>
      <c r="C3655" s="4" t="s">
        <v>10</v>
      </c>
      <c r="D3655" s="4" t="s">
        <v>30</v>
      </c>
      <c r="E3655" s="4" t="s">
        <v>30</v>
      </c>
      <c r="F3655" s="4" t="s">
        <v>30</v>
      </c>
      <c r="G3655" s="4" t="s">
        <v>30</v>
      </c>
    </row>
    <row r="3656" spans="1:8">
      <c r="A3656" t="n">
        <v>29948</v>
      </c>
      <c r="B3656" s="43" t="n">
        <v>46</v>
      </c>
      <c r="C3656" s="7" t="n">
        <v>61507</v>
      </c>
      <c r="D3656" s="7" t="n">
        <v>-1.75</v>
      </c>
      <c r="E3656" s="7" t="n">
        <v>-0.25</v>
      </c>
      <c r="F3656" s="7" t="n">
        <v>-2.47000002861023</v>
      </c>
      <c r="G3656" s="7" t="n">
        <v>0</v>
      </c>
    </row>
    <row r="3657" spans="1:8">
      <c r="A3657" t="s">
        <v>4</v>
      </c>
      <c r="B3657" s="4" t="s">
        <v>5</v>
      </c>
      <c r="C3657" s="4" t="s">
        <v>10</v>
      </c>
      <c r="D3657" s="4" t="s">
        <v>30</v>
      </c>
      <c r="E3657" s="4" t="s">
        <v>30</v>
      </c>
      <c r="F3657" s="4" t="s">
        <v>30</v>
      </c>
      <c r="G3657" s="4" t="s">
        <v>30</v>
      </c>
    </row>
    <row r="3658" spans="1:8">
      <c r="A3658" t="n">
        <v>29967</v>
      </c>
      <c r="B3658" s="43" t="n">
        <v>46</v>
      </c>
      <c r="C3658" s="7" t="n">
        <v>61508</v>
      </c>
      <c r="D3658" s="7" t="n">
        <v>1.75</v>
      </c>
      <c r="E3658" s="7" t="n">
        <v>-0.25</v>
      </c>
      <c r="F3658" s="7" t="n">
        <v>-2.75999999046326</v>
      </c>
      <c r="G3658" s="7" t="n">
        <v>0</v>
      </c>
    </row>
    <row r="3659" spans="1:8">
      <c r="A3659" t="s">
        <v>4</v>
      </c>
      <c r="B3659" s="4" t="s">
        <v>5</v>
      </c>
      <c r="C3659" s="4" t="s">
        <v>16</v>
      </c>
      <c r="D3659" s="4" t="s">
        <v>16</v>
      </c>
      <c r="E3659" s="4" t="s">
        <v>16</v>
      </c>
      <c r="F3659" s="4" t="s">
        <v>9</v>
      </c>
      <c r="G3659" s="4" t="s">
        <v>16</v>
      </c>
      <c r="H3659" s="4" t="s">
        <v>16</v>
      </c>
      <c r="I3659" s="4" t="s">
        <v>25</v>
      </c>
    </row>
    <row r="3660" spans="1:8">
      <c r="A3660" t="n">
        <v>29986</v>
      </c>
      <c r="B3660" s="10" t="n">
        <v>5</v>
      </c>
      <c r="C3660" s="7" t="n">
        <v>35</v>
      </c>
      <c r="D3660" s="7" t="n">
        <v>46</v>
      </c>
      <c r="E3660" s="7" t="n">
        <v>0</v>
      </c>
      <c r="F3660" s="7" t="n">
        <v>118</v>
      </c>
      <c r="G3660" s="7" t="n">
        <v>2</v>
      </c>
      <c r="H3660" s="7" t="n">
        <v>1</v>
      </c>
      <c r="I3660" s="11" t="n">
        <f t="normal" ca="1">A3664</f>
        <v>0</v>
      </c>
    </row>
    <row r="3661" spans="1:8">
      <c r="A3661" t="s">
        <v>4</v>
      </c>
      <c r="B3661" s="4" t="s">
        <v>5</v>
      </c>
      <c r="C3661" s="4" t="s">
        <v>10</v>
      </c>
      <c r="D3661" s="4" t="s">
        <v>30</v>
      </c>
      <c r="E3661" s="4" t="s">
        <v>30</v>
      </c>
      <c r="F3661" s="4" t="s">
        <v>30</v>
      </c>
      <c r="G3661" s="4" t="s">
        <v>30</v>
      </c>
    </row>
    <row r="3662" spans="1:8">
      <c r="A3662" t="n">
        <v>30000</v>
      </c>
      <c r="B3662" s="43" t="n">
        <v>46</v>
      </c>
      <c r="C3662" s="7" t="n">
        <v>61508</v>
      </c>
      <c r="D3662" s="7" t="n">
        <v>1.98000001907349</v>
      </c>
      <c r="E3662" s="7" t="n">
        <v>-0.25</v>
      </c>
      <c r="F3662" s="7" t="n">
        <v>-2.71000003814697</v>
      </c>
      <c r="G3662" s="7" t="n">
        <v>0</v>
      </c>
    </row>
    <row r="3663" spans="1:8">
      <c r="A3663" t="s">
        <v>4</v>
      </c>
      <c r="B3663" s="4" t="s">
        <v>5</v>
      </c>
      <c r="C3663" s="4" t="s">
        <v>16</v>
      </c>
      <c r="D3663" s="4" t="s">
        <v>16</v>
      </c>
      <c r="E3663" s="4" t="s">
        <v>30</v>
      </c>
      <c r="F3663" s="4" t="s">
        <v>30</v>
      </c>
      <c r="G3663" s="4" t="s">
        <v>30</v>
      </c>
      <c r="H3663" s="4" t="s">
        <v>10</v>
      </c>
    </row>
    <row r="3664" spans="1:8">
      <c r="A3664" t="n">
        <v>30019</v>
      </c>
      <c r="B3664" s="38" t="n">
        <v>45</v>
      </c>
      <c r="C3664" s="7" t="n">
        <v>2</v>
      </c>
      <c r="D3664" s="7" t="n">
        <v>3</v>
      </c>
      <c r="E3664" s="7" t="n">
        <v>1.46000003814697</v>
      </c>
      <c r="F3664" s="7" t="n">
        <v>1.02999997138977</v>
      </c>
      <c r="G3664" s="7" t="n">
        <v>-1.89999997615814</v>
      </c>
      <c r="H3664" s="7" t="n">
        <v>0</v>
      </c>
    </row>
    <row r="3665" spans="1:9">
      <c r="A3665" t="s">
        <v>4</v>
      </c>
      <c r="B3665" s="4" t="s">
        <v>5</v>
      </c>
      <c r="C3665" s="4" t="s">
        <v>16</v>
      </c>
      <c r="D3665" s="4" t="s">
        <v>16</v>
      </c>
      <c r="E3665" s="4" t="s">
        <v>30</v>
      </c>
      <c r="F3665" s="4" t="s">
        <v>30</v>
      </c>
      <c r="G3665" s="4" t="s">
        <v>30</v>
      </c>
      <c r="H3665" s="4" t="s">
        <v>10</v>
      </c>
      <c r="I3665" s="4" t="s">
        <v>16</v>
      </c>
    </row>
    <row r="3666" spans="1:9">
      <c r="A3666" t="n">
        <v>30036</v>
      </c>
      <c r="B3666" s="38" t="n">
        <v>45</v>
      </c>
      <c r="C3666" s="7" t="n">
        <v>4</v>
      </c>
      <c r="D3666" s="7" t="n">
        <v>3</v>
      </c>
      <c r="E3666" s="7" t="n">
        <v>1.99000000953674</v>
      </c>
      <c r="F3666" s="7" t="n">
        <v>30.1900005340576</v>
      </c>
      <c r="G3666" s="7" t="n">
        <v>0</v>
      </c>
      <c r="H3666" s="7" t="n">
        <v>0</v>
      </c>
      <c r="I3666" s="7" t="n">
        <v>0</v>
      </c>
    </row>
    <row r="3667" spans="1:9">
      <c r="A3667" t="s">
        <v>4</v>
      </c>
      <c r="B3667" s="4" t="s">
        <v>5</v>
      </c>
      <c r="C3667" s="4" t="s">
        <v>16</v>
      </c>
      <c r="D3667" s="4" t="s">
        <v>16</v>
      </c>
      <c r="E3667" s="4" t="s">
        <v>30</v>
      </c>
      <c r="F3667" s="4" t="s">
        <v>10</v>
      </c>
    </row>
    <row r="3668" spans="1:9">
      <c r="A3668" t="n">
        <v>30054</v>
      </c>
      <c r="B3668" s="38" t="n">
        <v>45</v>
      </c>
      <c r="C3668" s="7" t="n">
        <v>5</v>
      </c>
      <c r="D3668" s="7" t="n">
        <v>3</v>
      </c>
      <c r="E3668" s="7" t="n">
        <v>3.79999995231628</v>
      </c>
      <c r="F3668" s="7" t="n">
        <v>0</v>
      </c>
    </row>
    <row r="3669" spans="1:9">
      <c r="A3669" t="s">
        <v>4</v>
      </c>
      <c r="B3669" s="4" t="s">
        <v>5</v>
      </c>
      <c r="C3669" s="4" t="s">
        <v>16</v>
      </c>
      <c r="D3669" s="4" t="s">
        <v>16</v>
      </c>
      <c r="E3669" s="4" t="s">
        <v>30</v>
      </c>
      <c r="F3669" s="4" t="s">
        <v>10</v>
      </c>
    </row>
    <row r="3670" spans="1:9">
      <c r="A3670" t="n">
        <v>30063</v>
      </c>
      <c r="B3670" s="38" t="n">
        <v>45</v>
      </c>
      <c r="C3670" s="7" t="n">
        <v>11</v>
      </c>
      <c r="D3670" s="7" t="n">
        <v>3</v>
      </c>
      <c r="E3670" s="7" t="n">
        <v>22</v>
      </c>
      <c r="F3670" s="7" t="n">
        <v>0</v>
      </c>
    </row>
    <row r="3671" spans="1:9">
      <c r="A3671" t="s">
        <v>4</v>
      </c>
      <c r="B3671" s="4" t="s">
        <v>5</v>
      </c>
      <c r="C3671" s="4" t="s">
        <v>16</v>
      </c>
      <c r="D3671" s="4" t="s">
        <v>16</v>
      </c>
      <c r="E3671" s="4" t="s">
        <v>30</v>
      </c>
      <c r="F3671" s="4" t="s">
        <v>30</v>
      </c>
      <c r="G3671" s="4" t="s">
        <v>30</v>
      </c>
      <c r="H3671" s="4" t="s">
        <v>10</v>
      </c>
    </row>
    <row r="3672" spans="1:9">
      <c r="A3672" t="n">
        <v>30072</v>
      </c>
      <c r="B3672" s="38" t="n">
        <v>45</v>
      </c>
      <c r="C3672" s="7" t="n">
        <v>2</v>
      </c>
      <c r="D3672" s="7" t="n">
        <v>3</v>
      </c>
      <c r="E3672" s="7" t="n">
        <v>-1.1599999666214</v>
      </c>
      <c r="F3672" s="7" t="n">
        <v>0.889999985694885</v>
      </c>
      <c r="G3672" s="7" t="n">
        <v>-1.83000004291534</v>
      </c>
      <c r="H3672" s="7" t="n">
        <v>8000</v>
      </c>
    </row>
    <row r="3673" spans="1:9">
      <c r="A3673" t="s">
        <v>4</v>
      </c>
      <c r="B3673" s="4" t="s">
        <v>5</v>
      </c>
      <c r="C3673" s="4" t="s">
        <v>16</v>
      </c>
      <c r="D3673" s="4" t="s">
        <v>16</v>
      </c>
      <c r="E3673" s="4" t="s">
        <v>30</v>
      </c>
      <c r="F3673" s="4" t="s">
        <v>30</v>
      </c>
      <c r="G3673" s="4" t="s">
        <v>30</v>
      </c>
      <c r="H3673" s="4" t="s">
        <v>10</v>
      </c>
      <c r="I3673" s="4" t="s">
        <v>16</v>
      </c>
    </row>
    <row r="3674" spans="1:9">
      <c r="A3674" t="n">
        <v>30089</v>
      </c>
      <c r="B3674" s="38" t="n">
        <v>45</v>
      </c>
      <c r="C3674" s="7" t="n">
        <v>4</v>
      </c>
      <c r="D3674" s="7" t="n">
        <v>3</v>
      </c>
      <c r="E3674" s="7" t="n">
        <v>356.589996337891</v>
      </c>
      <c r="F3674" s="7" t="n">
        <v>335.429992675781</v>
      </c>
      <c r="G3674" s="7" t="n">
        <v>0</v>
      </c>
      <c r="H3674" s="7" t="n">
        <v>8000</v>
      </c>
      <c r="I3674" s="7" t="n">
        <v>1</v>
      </c>
    </row>
    <row r="3675" spans="1:9">
      <c r="A3675" t="s">
        <v>4</v>
      </c>
      <c r="B3675" s="4" t="s">
        <v>5</v>
      </c>
      <c r="C3675" s="4" t="s">
        <v>16</v>
      </c>
      <c r="D3675" s="4" t="s">
        <v>16</v>
      </c>
      <c r="E3675" s="4" t="s">
        <v>30</v>
      </c>
      <c r="F3675" s="4" t="s">
        <v>10</v>
      </c>
    </row>
    <row r="3676" spans="1:9">
      <c r="A3676" t="n">
        <v>30107</v>
      </c>
      <c r="B3676" s="38" t="n">
        <v>45</v>
      </c>
      <c r="C3676" s="7" t="n">
        <v>5</v>
      </c>
      <c r="D3676" s="7" t="n">
        <v>3</v>
      </c>
      <c r="E3676" s="7" t="n">
        <v>3.79999995231628</v>
      </c>
      <c r="F3676" s="7" t="n">
        <v>8000</v>
      </c>
    </row>
    <row r="3677" spans="1:9">
      <c r="A3677" t="s">
        <v>4</v>
      </c>
      <c r="B3677" s="4" t="s">
        <v>5</v>
      </c>
      <c r="C3677" s="4" t="s">
        <v>16</v>
      </c>
      <c r="D3677" s="4" t="s">
        <v>16</v>
      </c>
      <c r="E3677" s="4" t="s">
        <v>30</v>
      </c>
      <c r="F3677" s="4" t="s">
        <v>10</v>
      </c>
    </row>
    <row r="3678" spans="1:9">
      <c r="A3678" t="n">
        <v>30116</v>
      </c>
      <c r="B3678" s="38" t="n">
        <v>45</v>
      </c>
      <c r="C3678" s="7" t="n">
        <v>11</v>
      </c>
      <c r="D3678" s="7" t="n">
        <v>3</v>
      </c>
      <c r="E3678" s="7" t="n">
        <v>22</v>
      </c>
      <c r="F3678" s="7" t="n">
        <v>8000</v>
      </c>
    </row>
    <row r="3679" spans="1:9">
      <c r="A3679" t="s">
        <v>4</v>
      </c>
      <c r="B3679" s="4" t="s">
        <v>5</v>
      </c>
      <c r="C3679" s="4" t="s">
        <v>16</v>
      </c>
      <c r="D3679" s="4" t="s">
        <v>10</v>
      </c>
    </row>
    <row r="3680" spans="1:9">
      <c r="A3680" t="n">
        <v>30125</v>
      </c>
      <c r="B3680" s="37" t="n">
        <v>58</v>
      </c>
      <c r="C3680" s="7" t="n">
        <v>255</v>
      </c>
      <c r="D3680" s="7" t="n">
        <v>0</v>
      </c>
    </row>
    <row r="3681" spans="1:9">
      <c r="A3681" t="s">
        <v>4</v>
      </c>
      <c r="B3681" s="4" t="s">
        <v>5</v>
      </c>
      <c r="C3681" s="4" t="s">
        <v>10</v>
      </c>
    </row>
    <row r="3682" spans="1:9">
      <c r="A3682" t="n">
        <v>30129</v>
      </c>
      <c r="B3682" s="31" t="n">
        <v>16</v>
      </c>
      <c r="C3682" s="7" t="n">
        <v>500</v>
      </c>
    </row>
    <row r="3683" spans="1:9">
      <c r="A3683" t="s">
        <v>4</v>
      </c>
      <c r="B3683" s="4" t="s">
        <v>5</v>
      </c>
      <c r="C3683" s="4" t="s">
        <v>10</v>
      </c>
      <c r="D3683" s="4" t="s">
        <v>16</v>
      </c>
      <c r="E3683" s="4" t="s">
        <v>6</v>
      </c>
      <c r="F3683" s="4" t="s">
        <v>30</v>
      </c>
      <c r="G3683" s="4" t="s">
        <v>30</v>
      </c>
      <c r="H3683" s="4" t="s">
        <v>30</v>
      </c>
    </row>
    <row r="3684" spans="1:9">
      <c r="A3684" t="n">
        <v>30132</v>
      </c>
      <c r="B3684" s="45" t="n">
        <v>48</v>
      </c>
      <c r="C3684" s="7" t="n">
        <v>61508</v>
      </c>
      <c r="D3684" s="7" t="n">
        <v>0</v>
      </c>
      <c r="E3684" s="7" t="s">
        <v>212</v>
      </c>
      <c r="F3684" s="7" t="n">
        <v>-1</v>
      </c>
      <c r="G3684" s="7" t="n">
        <v>1</v>
      </c>
      <c r="H3684" s="7" t="n">
        <v>0</v>
      </c>
    </row>
    <row r="3685" spans="1:9">
      <c r="A3685" t="s">
        <v>4</v>
      </c>
      <c r="B3685" s="4" t="s">
        <v>5</v>
      </c>
      <c r="C3685" s="4" t="s">
        <v>10</v>
      </c>
    </row>
    <row r="3686" spans="1:9">
      <c r="A3686" t="n">
        <v>30158</v>
      </c>
      <c r="B3686" s="31" t="n">
        <v>16</v>
      </c>
      <c r="C3686" s="7" t="n">
        <v>1800</v>
      </c>
    </row>
    <row r="3687" spans="1:9">
      <c r="A3687" t="s">
        <v>4</v>
      </c>
      <c r="B3687" s="4" t="s">
        <v>5</v>
      </c>
      <c r="C3687" s="4" t="s">
        <v>16</v>
      </c>
      <c r="D3687" s="4" t="s">
        <v>10</v>
      </c>
      <c r="E3687" s="4" t="s">
        <v>6</v>
      </c>
      <c r="F3687" s="4" t="s">
        <v>6</v>
      </c>
      <c r="G3687" s="4" t="s">
        <v>6</v>
      </c>
      <c r="H3687" s="4" t="s">
        <v>6</v>
      </c>
    </row>
    <row r="3688" spans="1:9">
      <c r="A3688" t="n">
        <v>30161</v>
      </c>
      <c r="B3688" s="54" t="n">
        <v>51</v>
      </c>
      <c r="C3688" s="7" t="n">
        <v>3</v>
      </c>
      <c r="D3688" s="7" t="n">
        <v>89</v>
      </c>
      <c r="E3688" s="7" t="s">
        <v>223</v>
      </c>
      <c r="F3688" s="7" t="s">
        <v>227</v>
      </c>
      <c r="G3688" s="7" t="s">
        <v>225</v>
      </c>
      <c r="H3688" s="7" t="s">
        <v>226</v>
      </c>
    </row>
    <row r="3689" spans="1:9">
      <c r="A3689" t="s">
        <v>4</v>
      </c>
      <c r="B3689" s="4" t="s">
        <v>5</v>
      </c>
      <c r="C3689" s="4" t="s">
        <v>10</v>
      </c>
      <c r="D3689" s="4" t="s">
        <v>16</v>
      </c>
      <c r="E3689" s="4" t="s">
        <v>6</v>
      </c>
      <c r="F3689" s="4" t="s">
        <v>30</v>
      </c>
      <c r="G3689" s="4" t="s">
        <v>30</v>
      </c>
      <c r="H3689" s="4" t="s">
        <v>30</v>
      </c>
    </row>
    <row r="3690" spans="1:9">
      <c r="A3690" t="n">
        <v>30174</v>
      </c>
      <c r="B3690" s="45" t="n">
        <v>48</v>
      </c>
      <c r="C3690" s="7" t="n">
        <v>89</v>
      </c>
      <c r="D3690" s="7" t="n">
        <v>0</v>
      </c>
      <c r="E3690" s="7" t="s">
        <v>212</v>
      </c>
      <c r="F3690" s="7" t="n">
        <v>-1</v>
      </c>
      <c r="G3690" s="7" t="n">
        <v>1</v>
      </c>
      <c r="H3690" s="7" t="n">
        <v>0</v>
      </c>
    </row>
    <row r="3691" spans="1:9">
      <c r="A3691" t="s">
        <v>4</v>
      </c>
      <c r="B3691" s="4" t="s">
        <v>5</v>
      </c>
      <c r="C3691" s="4" t="s">
        <v>10</v>
      </c>
    </row>
    <row r="3692" spans="1:9">
      <c r="A3692" t="n">
        <v>30200</v>
      </c>
      <c r="B3692" s="31" t="n">
        <v>16</v>
      </c>
      <c r="C3692" s="7" t="n">
        <v>1300</v>
      </c>
    </row>
    <row r="3693" spans="1:9">
      <c r="A3693" t="s">
        <v>4</v>
      </c>
      <c r="B3693" s="4" t="s">
        <v>5</v>
      </c>
      <c r="C3693" s="4" t="s">
        <v>10</v>
      </c>
      <c r="D3693" s="4" t="s">
        <v>16</v>
      </c>
      <c r="E3693" s="4" t="s">
        <v>6</v>
      </c>
      <c r="F3693" s="4" t="s">
        <v>30</v>
      </c>
      <c r="G3693" s="4" t="s">
        <v>30</v>
      </c>
      <c r="H3693" s="4" t="s">
        <v>30</v>
      </c>
    </row>
    <row r="3694" spans="1:9">
      <c r="A3694" t="n">
        <v>30203</v>
      </c>
      <c r="B3694" s="45" t="n">
        <v>48</v>
      </c>
      <c r="C3694" s="7" t="n">
        <v>30</v>
      </c>
      <c r="D3694" s="7" t="n">
        <v>0</v>
      </c>
      <c r="E3694" s="7" t="s">
        <v>212</v>
      </c>
      <c r="F3694" s="7" t="n">
        <v>-1</v>
      </c>
      <c r="G3694" s="7" t="n">
        <v>1</v>
      </c>
      <c r="H3694" s="7" t="n">
        <v>0</v>
      </c>
    </row>
    <row r="3695" spans="1:9">
      <c r="A3695" t="s">
        <v>4</v>
      </c>
      <c r="B3695" s="4" t="s">
        <v>5</v>
      </c>
      <c r="C3695" s="4" t="s">
        <v>10</v>
      </c>
    </row>
    <row r="3696" spans="1:9">
      <c r="A3696" t="n">
        <v>30229</v>
      </c>
      <c r="B3696" s="31" t="n">
        <v>16</v>
      </c>
      <c r="C3696" s="7" t="n">
        <v>1800</v>
      </c>
    </row>
    <row r="3697" spans="1:8">
      <c r="A3697" t="s">
        <v>4</v>
      </c>
      <c r="B3697" s="4" t="s">
        <v>5</v>
      </c>
      <c r="C3697" s="4" t="s">
        <v>10</v>
      </c>
      <c r="D3697" s="4" t="s">
        <v>16</v>
      </c>
      <c r="E3697" s="4" t="s">
        <v>6</v>
      </c>
      <c r="F3697" s="4" t="s">
        <v>30</v>
      </c>
      <c r="G3697" s="4" t="s">
        <v>30</v>
      </c>
      <c r="H3697" s="4" t="s">
        <v>30</v>
      </c>
    </row>
    <row r="3698" spans="1:8">
      <c r="A3698" t="n">
        <v>30232</v>
      </c>
      <c r="B3698" s="45" t="n">
        <v>48</v>
      </c>
      <c r="C3698" s="7" t="n">
        <v>61507</v>
      </c>
      <c r="D3698" s="7" t="n">
        <v>0</v>
      </c>
      <c r="E3698" s="7" t="s">
        <v>212</v>
      </c>
      <c r="F3698" s="7" t="n">
        <v>-1</v>
      </c>
      <c r="G3698" s="7" t="n">
        <v>1</v>
      </c>
      <c r="H3698" s="7" t="n">
        <v>0</v>
      </c>
    </row>
    <row r="3699" spans="1:8">
      <c r="A3699" t="s">
        <v>4</v>
      </c>
      <c r="B3699" s="4" t="s">
        <v>5</v>
      </c>
      <c r="C3699" s="4" t="s">
        <v>10</v>
      </c>
    </row>
    <row r="3700" spans="1:8">
      <c r="A3700" t="n">
        <v>30258</v>
      </c>
      <c r="B3700" s="31" t="n">
        <v>16</v>
      </c>
      <c r="C3700" s="7" t="n">
        <v>2000</v>
      </c>
    </row>
    <row r="3701" spans="1:8">
      <c r="A3701" t="s">
        <v>4</v>
      </c>
      <c r="B3701" s="4" t="s">
        <v>5</v>
      </c>
      <c r="C3701" s="4" t="s">
        <v>16</v>
      </c>
      <c r="D3701" s="4" t="s">
        <v>10</v>
      </c>
      <c r="E3701" s="4" t="s">
        <v>30</v>
      </c>
    </row>
    <row r="3702" spans="1:8">
      <c r="A3702" t="n">
        <v>30261</v>
      </c>
      <c r="B3702" s="37" t="n">
        <v>58</v>
      </c>
      <c r="C3702" s="7" t="n">
        <v>101</v>
      </c>
      <c r="D3702" s="7" t="n">
        <v>500</v>
      </c>
      <c r="E3702" s="7" t="n">
        <v>1</v>
      </c>
    </row>
    <row r="3703" spans="1:8">
      <c r="A3703" t="s">
        <v>4</v>
      </c>
      <c r="B3703" s="4" t="s">
        <v>5</v>
      </c>
      <c r="C3703" s="4" t="s">
        <v>16</v>
      </c>
      <c r="D3703" s="4" t="s">
        <v>10</v>
      </c>
    </row>
    <row r="3704" spans="1:8">
      <c r="A3704" t="n">
        <v>30269</v>
      </c>
      <c r="B3704" s="37" t="n">
        <v>58</v>
      </c>
      <c r="C3704" s="7" t="n">
        <v>254</v>
      </c>
      <c r="D3704" s="7" t="n">
        <v>0</v>
      </c>
    </row>
    <row r="3705" spans="1:8">
      <c r="A3705" t="s">
        <v>4</v>
      </c>
      <c r="B3705" s="4" t="s">
        <v>5</v>
      </c>
      <c r="C3705" s="4" t="s">
        <v>16</v>
      </c>
      <c r="D3705" s="4" t="s">
        <v>10</v>
      </c>
      <c r="E3705" s="4" t="s">
        <v>10</v>
      </c>
      <c r="F3705" s="4" t="s">
        <v>9</v>
      </c>
    </row>
    <row r="3706" spans="1:8">
      <c r="A3706" t="n">
        <v>30273</v>
      </c>
      <c r="B3706" s="70" t="n">
        <v>84</v>
      </c>
      <c r="C3706" s="7" t="n">
        <v>1</v>
      </c>
      <c r="D3706" s="7" t="n">
        <v>0</v>
      </c>
      <c r="E3706" s="7" t="n">
        <v>0</v>
      </c>
      <c r="F3706" s="7" t="n">
        <v>0</v>
      </c>
    </row>
    <row r="3707" spans="1:8">
      <c r="A3707" t="s">
        <v>4</v>
      </c>
      <c r="B3707" s="4" t="s">
        <v>5</v>
      </c>
      <c r="C3707" s="4" t="s">
        <v>10</v>
      </c>
      <c r="D3707" s="4" t="s">
        <v>30</v>
      </c>
      <c r="E3707" s="4" t="s">
        <v>30</v>
      </c>
      <c r="F3707" s="4" t="s">
        <v>30</v>
      </c>
      <c r="G3707" s="4" t="s">
        <v>30</v>
      </c>
    </row>
    <row r="3708" spans="1:8">
      <c r="A3708" t="n">
        <v>30283</v>
      </c>
      <c r="B3708" s="43" t="n">
        <v>46</v>
      </c>
      <c r="C3708" s="7" t="n">
        <v>61508</v>
      </c>
      <c r="D3708" s="7" t="n">
        <v>1.75</v>
      </c>
      <c r="E3708" s="7" t="n">
        <v>-0.25</v>
      </c>
      <c r="F3708" s="7" t="n">
        <v>-2.75999999046326</v>
      </c>
      <c r="G3708" s="7" t="n">
        <v>0</v>
      </c>
    </row>
    <row r="3709" spans="1:8">
      <c r="A3709" t="s">
        <v>4</v>
      </c>
      <c r="B3709" s="4" t="s">
        <v>5</v>
      </c>
      <c r="C3709" s="4" t="s">
        <v>10</v>
      </c>
      <c r="D3709" s="4" t="s">
        <v>30</v>
      </c>
      <c r="E3709" s="4" t="s">
        <v>30</v>
      </c>
      <c r="F3709" s="4" t="s">
        <v>30</v>
      </c>
      <c r="G3709" s="4" t="s">
        <v>30</v>
      </c>
    </row>
    <row r="3710" spans="1:8">
      <c r="A3710" t="n">
        <v>30302</v>
      </c>
      <c r="B3710" s="43" t="n">
        <v>46</v>
      </c>
      <c r="C3710" s="7" t="n">
        <v>61491</v>
      </c>
      <c r="D3710" s="7" t="n">
        <v>0.970000028610229</v>
      </c>
      <c r="E3710" s="7" t="n">
        <v>-0.25</v>
      </c>
      <c r="F3710" s="7" t="n">
        <v>4.28999996185303</v>
      </c>
      <c r="G3710" s="7" t="n">
        <v>180</v>
      </c>
    </row>
    <row r="3711" spans="1:8">
      <c r="A3711" t="s">
        <v>4</v>
      </c>
      <c r="B3711" s="4" t="s">
        <v>5</v>
      </c>
      <c r="C3711" s="4" t="s">
        <v>10</v>
      </c>
      <c r="D3711" s="4" t="s">
        <v>30</v>
      </c>
      <c r="E3711" s="4" t="s">
        <v>30</v>
      </c>
      <c r="F3711" s="4" t="s">
        <v>30</v>
      </c>
      <c r="G3711" s="4" t="s">
        <v>30</v>
      </c>
    </row>
    <row r="3712" spans="1:8">
      <c r="A3712" t="n">
        <v>30321</v>
      </c>
      <c r="B3712" s="43" t="n">
        <v>46</v>
      </c>
      <c r="C3712" s="7" t="n">
        <v>61492</v>
      </c>
      <c r="D3712" s="7" t="n">
        <v>-0.119999997317791</v>
      </c>
      <c r="E3712" s="7" t="n">
        <v>-0.25</v>
      </c>
      <c r="F3712" s="7" t="n">
        <v>4.6100001335144</v>
      </c>
      <c r="G3712" s="7" t="n">
        <v>180</v>
      </c>
    </row>
    <row r="3713" spans="1:8">
      <c r="A3713" t="s">
        <v>4</v>
      </c>
      <c r="B3713" s="4" t="s">
        <v>5</v>
      </c>
      <c r="C3713" s="4" t="s">
        <v>10</v>
      </c>
      <c r="D3713" s="4" t="s">
        <v>30</v>
      </c>
      <c r="E3713" s="4" t="s">
        <v>30</v>
      </c>
      <c r="F3713" s="4" t="s">
        <v>30</v>
      </c>
      <c r="G3713" s="4" t="s">
        <v>30</v>
      </c>
    </row>
    <row r="3714" spans="1:8">
      <c r="A3714" t="n">
        <v>30340</v>
      </c>
      <c r="B3714" s="43" t="n">
        <v>46</v>
      </c>
      <c r="C3714" s="7" t="n">
        <v>61493</v>
      </c>
      <c r="D3714" s="7" t="n">
        <v>1.25</v>
      </c>
      <c r="E3714" s="7" t="n">
        <v>-0.25</v>
      </c>
      <c r="F3714" s="7" t="n">
        <v>3.20000004768372</v>
      </c>
      <c r="G3714" s="7" t="n">
        <v>180</v>
      </c>
    </row>
    <row r="3715" spans="1:8">
      <c r="A3715" t="s">
        <v>4</v>
      </c>
      <c r="B3715" s="4" t="s">
        <v>5</v>
      </c>
      <c r="C3715" s="4" t="s">
        <v>10</v>
      </c>
      <c r="D3715" s="4" t="s">
        <v>30</v>
      </c>
      <c r="E3715" s="4" t="s">
        <v>30</v>
      </c>
      <c r="F3715" s="4" t="s">
        <v>30</v>
      </c>
      <c r="G3715" s="4" t="s">
        <v>30</v>
      </c>
    </row>
    <row r="3716" spans="1:8">
      <c r="A3716" t="n">
        <v>30359</v>
      </c>
      <c r="B3716" s="43" t="n">
        <v>46</v>
      </c>
      <c r="C3716" s="7" t="n">
        <v>61494</v>
      </c>
      <c r="D3716" s="7" t="n">
        <v>-0.800000011920929</v>
      </c>
      <c r="E3716" s="7" t="n">
        <v>-0.25</v>
      </c>
      <c r="F3716" s="7" t="n">
        <v>4.1100001335144</v>
      </c>
      <c r="G3716" s="7" t="n">
        <v>180</v>
      </c>
    </row>
    <row r="3717" spans="1:8">
      <c r="A3717" t="s">
        <v>4</v>
      </c>
      <c r="B3717" s="4" t="s">
        <v>5</v>
      </c>
      <c r="C3717" s="4" t="s">
        <v>10</v>
      </c>
      <c r="D3717" s="4" t="s">
        <v>30</v>
      </c>
      <c r="E3717" s="4" t="s">
        <v>30</v>
      </c>
      <c r="F3717" s="4" t="s">
        <v>30</v>
      </c>
      <c r="G3717" s="4" t="s">
        <v>30</v>
      </c>
    </row>
    <row r="3718" spans="1:8">
      <c r="A3718" t="n">
        <v>30378</v>
      </c>
      <c r="B3718" s="43" t="n">
        <v>46</v>
      </c>
      <c r="C3718" s="7" t="n">
        <v>30</v>
      </c>
      <c r="D3718" s="7" t="n">
        <v>-0.629999995231628</v>
      </c>
      <c r="E3718" s="7" t="n">
        <v>-0.25</v>
      </c>
      <c r="F3718" s="7" t="n">
        <v>-1.51999998092651</v>
      </c>
      <c r="G3718" s="7" t="n">
        <v>11.5</v>
      </c>
    </row>
    <row r="3719" spans="1:8">
      <c r="A3719" t="s">
        <v>4</v>
      </c>
      <c r="B3719" s="4" t="s">
        <v>5</v>
      </c>
      <c r="C3719" s="4" t="s">
        <v>16</v>
      </c>
    </row>
    <row r="3720" spans="1:8">
      <c r="A3720" t="n">
        <v>30397</v>
      </c>
      <c r="B3720" s="38" t="n">
        <v>45</v>
      </c>
      <c r="C3720" s="7" t="n">
        <v>0</v>
      </c>
    </row>
    <row r="3721" spans="1:8">
      <c r="A3721" t="s">
        <v>4</v>
      </c>
      <c r="B3721" s="4" t="s">
        <v>5</v>
      </c>
      <c r="C3721" s="4" t="s">
        <v>16</v>
      </c>
      <c r="D3721" s="4" t="s">
        <v>16</v>
      </c>
      <c r="E3721" s="4" t="s">
        <v>30</v>
      </c>
      <c r="F3721" s="4" t="s">
        <v>30</v>
      </c>
      <c r="G3721" s="4" t="s">
        <v>30</v>
      </c>
      <c r="H3721" s="4" t="s">
        <v>10</v>
      </c>
    </row>
    <row r="3722" spans="1:8">
      <c r="A3722" t="n">
        <v>30399</v>
      </c>
      <c r="B3722" s="38" t="n">
        <v>45</v>
      </c>
      <c r="C3722" s="7" t="n">
        <v>2</v>
      </c>
      <c r="D3722" s="7" t="n">
        <v>3</v>
      </c>
      <c r="E3722" s="7" t="n">
        <v>0.200000002980232</v>
      </c>
      <c r="F3722" s="7" t="n">
        <v>0.899999976158142</v>
      </c>
      <c r="G3722" s="7" t="n">
        <v>1.02999997138977</v>
      </c>
      <c r="H3722" s="7" t="n">
        <v>0</v>
      </c>
    </row>
    <row r="3723" spans="1:8">
      <c r="A3723" t="s">
        <v>4</v>
      </c>
      <c r="B3723" s="4" t="s">
        <v>5</v>
      </c>
      <c r="C3723" s="4" t="s">
        <v>16</v>
      </c>
      <c r="D3723" s="4" t="s">
        <v>16</v>
      </c>
      <c r="E3723" s="4" t="s">
        <v>30</v>
      </c>
      <c r="F3723" s="4" t="s">
        <v>30</v>
      </c>
      <c r="G3723" s="4" t="s">
        <v>30</v>
      </c>
      <c r="H3723" s="4" t="s">
        <v>10</v>
      </c>
      <c r="I3723" s="4" t="s">
        <v>16</v>
      </c>
    </row>
    <row r="3724" spans="1:8">
      <c r="A3724" t="n">
        <v>30416</v>
      </c>
      <c r="B3724" s="38" t="n">
        <v>45</v>
      </c>
      <c r="C3724" s="7" t="n">
        <v>4</v>
      </c>
      <c r="D3724" s="7" t="n">
        <v>3</v>
      </c>
      <c r="E3724" s="7" t="n">
        <v>9.72999954223633</v>
      </c>
      <c r="F3724" s="7" t="n">
        <v>349.179992675781</v>
      </c>
      <c r="G3724" s="7" t="n">
        <v>4</v>
      </c>
      <c r="H3724" s="7" t="n">
        <v>0</v>
      </c>
      <c r="I3724" s="7" t="n">
        <v>0</v>
      </c>
    </row>
    <row r="3725" spans="1:8">
      <c r="A3725" t="s">
        <v>4</v>
      </c>
      <c r="B3725" s="4" t="s">
        <v>5</v>
      </c>
      <c r="C3725" s="4" t="s">
        <v>16</v>
      </c>
      <c r="D3725" s="4" t="s">
        <v>16</v>
      </c>
      <c r="E3725" s="4" t="s">
        <v>30</v>
      </c>
      <c r="F3725" s="4" t="s">
        <v>10</v>
      </c>
    </row>
    <row r="3726" spans="1:8">
      <c r="A3726" t="n">
        <v>30434</v>
      </c>
      <c r="B3726" s="38" t="n">
        <v>45</v>
      </c>
      <c r="C3726" s="7" t="n">
        <v>5</v>
      </c>
      <c r="D3726" s="7" t="n">
        <v>3</v>
      </c>
      <c r="E3726" s="7" t="n">
        <v>4.59999990463257</v>
      </c>
      <c r="F3726" s="7" t="n">
        <v>0</v>
      </c>
    </row>
    <row r="3727" spans="1:8">
      <c r="A3727" t="s">
        <v>4</v>
      </c>
      <c r="B3727" s="4" t="s">
        <v>5</v>
      </c>
      <c r="C3727" s="4" t="s">
        <v>16</v>
      </c>
      <c r="D3727" s="4" t="s">
        <v>16</v>
      </c>
      <c r="E3727" s="4" t="s">
        <v>30</v>
      </c>
      <c r="F3727" s="4" t="s">
        <v>10</v>
      </c>
    </row>
    <row r="3728" spans="1:8">
      <c r="A3728" t="n">
        <v>30443</v>
      </c>
      <c r="B3728" s="38" t="n">
        <v>45</v>
      </c>
      <c r="C3728" s="7" t="n">
        <v>11</v>
      </c>
      <c r="D3728" s="7" t="n">
        <v>3</v>
      </c>
      <c r="E3728" s="7" t="n">
        <v>38</v>
      </c>
      <c r="F3728" s="7" t="n">
        <v>0</v>
      </c>
    </row>
    <row r="3729" spans="1:9">
      <c r="A3729" t="s">
        <v>4</v>
      </c>
      <c r="B3729" s="4" t="s">
        <v>5</v>
      </c>
      <c r="C3729" s="4" t="s">
        <v>16</v>
      </c>
      <c r="D3729" s="4" t="s">
        <v>16</v>
      </c>
      <c r="E3729" s="4" t="s">
        <v>30</v>
      </c>
      <c r="F3729" s="4" t="s">
        <v>10</v>
      </c>
    </row>
    <row r="3730" spans="1:9">
      <c r="A3730" t="n">
        <v>30452</v>
      </c>
      <c r="B3730" s="38" t="n">
        <v>45</v>
      </c>
      <c r="C3730" s="7" t="n">
        <v>5</v>
      </c>
      <c r="D3730" s="7" t="n">
        <v>3</v>
      </c>
      <c r="E3730" s="7" t="n">
        <v>4.40000009536743</v>
      </c>
      <c r="F3730" s="7" t="n">
        <v>2000</v>
      </c>
    </row>
    <row r="3731" spans="1:9">
      <c r="A3731" t="s">
        <v>4</v>
      </c>
      <c r="B3731" s="4" t="s">
        <v>5</v>
      </c>
      <c r="C3731" s="4" t="s">
        <v>10</v>
      </c>
      <c r="D3731" s="4" t="s">
        <v>30</v>
      </c>
      <c r="E3731" s="4" t="s">
        <v>30</v>
      </c>
      <c r="F3731" s="4" t="s">
        <v>30</v>
      </c>
      <c r="G3731" s="4" t="s">
        <v>30</v>
      </c>
    </row>
    <row r="3732" spans="1:9">
      <c r="A3732" t="n">
        <v>30461</v>
      </c>
      <c r="B3732" s="43" t="n">
        <v>46</v>
      </c>
      <c r="C3732" s="7" t="n">
        <v>1600</v>
      </c>
      <c r="D3732" s="7" t="n">
        <v>0.0500000007450581</v>
      </c>
      <c r="E3732" s="7" t="n">
        <v>-0.25</v>
      </c>
      <c r="F3732" s="7" t="n">
        <v>-3.34999990463257</v>
      </c>
      <c r="G3732" s="7" t="n">
        <v>0</v>
      </c>
    </row>
    <row r="3733" spans="1:9">
      <c r="A3733" t="s">
        <v>4</v>
      </c>
      <c r="B3733" s="4" t="s">
        <v>5</v>
      </c>
      <c r="C3733" s="4" t="s">
        <v>10</v>
      </c>
    </row>
    <row r="3734" spans="1:9">
      <c r="A3734" t="n">
        <v>30480</v>
      </c>
      <c r="B3734" s="31" t="n">
        <v>16</v>
      </c>
      <c r="C3734" s="7" t="n">
        <v>0</v>
      </c>
    </row>
    <row r="3735" spans="1:9">
      <c r="A3735" t="s">
        <v>4</v>
      </c>
      <c r="B3735" s="4" t="s">
        <v>5</v>
      </c>
      <c r="C3735" s="4" t="s">
        <v>10</v>
      </c>
      <c r="D3735" s="4" t="s">
        <v>10</v>
      </c>
      <c r="E3735" s="4" t="s">
        <v>10</v>
      </c>
    </row>
    <row r="3736" spans="1:9">
      <c r="A3736" t="n">
        <v>30483</v>
      </c>
      <c r="B3736" s="34" t="n">
        <v>61</v>
      </c>
      <c r="C3736" s="7" t="n">
        <v>0</v>
      </c>
      <c r="D3736" s="7" t="n">
        <v>1600</v>
      </c>
      <c r="E3736" s="7" t="n">
        <v>0</v>
      </c>
    </row>
    <row r="3737" spans="1:9">
      <c r="A3737" t="s">
        <v>4</v>
      </c>
      <c r="B3737" s="4" t="s">
        <v>5</v>
      </c>
      <c r="C3737" s="4" t="s">
        <v>10</v>
      </c>
      <c r="D3737" s="4" t="s">
        <v>10</v>
      </c>
      <c r="E3737" s="4" t="s">
        <v>10</v>
      </c>
    </row>
    <row r="3738" spans="1:9">
      <c r="A3738" t="n">
        <v>30490</v>
      </c>
      <c r="B3738" s="34" t="n">
        <v>61</v>
      </c>
      <c r="C3738" s="7" t="n">
        <v>13</v>
      </c>
      <c r="D3738" s="7" t="n">
        <v>1600</v>
      </c>
      <c r="E3738" s="7" t="n">
        <v>0</v>
      </c>
    </row>
    <row r="3739" spans="1:9">
      <c r="A3739" t="s">
        <v>4</v>
      </c>
      <c r="B3739" s="4" t="s">
        <v>5</v>
      </c>
      <c r="C3739" s="4" t="s">
        <v>10</v>
      </c>
      <c r="D3739" s="4" t="s">
        <v>10</v>
      </c>
      <c r="E3739" s="4" t="s">
        <v>10</v>
      </c>
    </row>
    <row r="3740" spans="1:9">
      <c r="A3740" t="n">
        <v>30497</v>
      </c>
      <c r="B3740" s="34" t="n">
        <v>61</v>
      </c>
      <c r="C3740" s="7" t="n">
        <v>61491</v>
      </c>
      <c r="D3740" s="7" t="n">
        <v>1600</v>
      </c>
      <c r="E3740" s="7" t="n">
        <v>0</v>
      </c>
    </row>
    <row r="3741" spans="1:9">
      <c r="A3741" t="s">
        <v>4</v>
      </c>
      <c r="B3741" s="4" t="s">
        <v>5</v>
      </c>
      <c r="C3741" s="4" t="s">
        <v>10</v>
      </c>
      <c r="D3741" s="4" t="s">
        <v>10</v>
      </c>
      <c r="E3741" s="4" t="s">
        <v>10</v>
      </c>
    </row>
    <row r="3742" spans="1:9">
      <c r="A3742" t="n">
        <v>30504</v>
      </c>
      <c r="B3742" s="34" t="n">
        <v>61</v>
      </c>
      <c r="C3742" s="7" t="n">
        <v>61492</v>
      </c>
      <c r="D3742" s="7" t="n">
        <v>1600</v>
      </c>
      <c r="E3742" s="7" t="n">
        <v>0</v>
      </c>
    </row>
    <row r="3743" spans="1:9">
      <c r="A3743" t="s">
        <v>4</v>
      </c>
      <c r="B3743" s="4" t="s">
        <v>5</v>
      </c>
      <c r="C3743" s="4" t="s">
        <v>10</v>
      </c>
      <c r="D3743" s="4" t="s">
        <v>10</v>
      </c>
      <c r="E3743" s="4" t="s">
        <v>10</v>
      </c>
    </row>
    <row r="3744" spans="1:9">
      <c r="A3744" t="n">
        <v>30511</v>
      </c>
      <c r="B3744" s="34" t="n">
        <v>61</v>
      </c>
      <c r="C3744" s="7" t="n">
        <v>61493</v>
      </c>
      <c r="D3744" s="7" t="n">
        <v>1600</v>
      </c>
      <c r="E3744" s="7" t="n">
        <v>0</v>
      </c>
    </row>
    <row r="3745" spans="1:7">
      <c r="A3745" t="s">
        <v>4</v>
      </c>
      <c r="B3745" s="4" t="s">
        <v>5</v>
      </c>
      <c r="C3745" s="4" t="s">
        <v>10</v>
      </c>
      <c r="D3745" s="4" t="s">
        <v>10</v>
      </c>
      <c r="E3745" s="4" t="s">
        <v>10</v>
      </c>
    </row>
    <row r="3746" spans="1:7">
      <c r="A3746" t="n">
        <v>30518</v>
      </c>
      <c r="B3746" s="34" t="n">
        <v>61</v>
      </c>
      <c r="C3746" s="7" t="n">
        <v>61494</v>
      </c>
      <c r="D3746" s="7" t="n">
        <v>1600</v>
      </c>
      <c r="E3746" s="7" t="n">
        <v>0</v>
      </c>
    </row>
    <row r="3747" spans="1:7">
      <c r="A3747" t="s">
        <v>4</v>
      </c>
      <c r="B3747" s="4" t="s">
        <v>5</v>
      </c>
      <c r="C3747" s="4" t="s">
        <v>16</v>
      </c>
      <c r="D3747" s="4" t="s">
        <v>10</v>
      </c>
    </row>
    <row r="3748" spans="1:7">
      <c r="A3748" t="n">
        <v>30525</v>
      </c>
      <c r="B3748" s="37" t="n">
        <v>58</v>
      </c>
      <c r="C3748" s="7" t="n">
        <v>255</v>
      </c>
      <c r="D3748" s="7" t="n">
        <v>0</v>
      </c>
    </row>
    <row r="3749" spans="1:7">
      <c r="A3749" t="s">
        <v>4</v>
      </c>
      <c r="B3749" s="4" t="s">
        <v>5</v>
      </c>
      <c r="C3749" s="4" t="s">
        <v>10</v>
      </c>
      <c r="D3749" s="4" t="s">
        <v>16</v>
      </c>
      <c r="E3749" s="4" t="s">
        <v>30</v>
      </c>
      <c r="F3749" s="4" t="s">
        <v>10</v>
      </c>
    </row>
    <row r="3750" spans="1:7">
      <c r="A3750" t="n">
        <v>30529</v>
      </c>
      <c r="B3750" s="53" t="n">
        <v>59</v>
      </c>
      <c r="C3750" s="7" t="n">
        <v>0</v>
      </c>
      <c r="D3750" s="7" t="n">
        <v>1</v>
      </c>
      <c r="E3750" s="7" t="n">
        <v>0.150000005960464</v>
      </c>
      <c r="F3750" s="7" t="n">
        <v>0</v>
      </c>
    </row>
    <row r="3751" spans="1:7">
      <c r="A3751" t="s">
        <v>4</v>
      </c>
      <c r="B3751" s="4" t="s">
        <v>5</v>
      </c>
      <c r="C3751" s="4" t="s">
        <v>10</v>
      </c>
      <c r="D3751" s="4" t="s">
        <v>16</v>
      </c>
      <c r="E3751" s="4" t="s">
        <v>30</v>
      </c>
      <c r="F3751" s="4" t="s">
        <v>10</v>
      </c>
    </row>
    <row r="3752" spans="1:7">
      <c r="A3752" t="n">
        <v>30539</v>
      </c>
      <c r="B3752" s="53" t="n">
        <v>59</v>
      </c>
      <c r="C3752" s="7" t="n">
        <v>61491</v>
      </c>
      <c r="D3752" s="7" t="n">
        <v>1</v>
      </c>
      <c r="E3752" s="7" t="n">
        <v>0.150000005960464</v>
      </c>
      <c r="F3752" s="7" t="n">
        <v>0</v>
      </c>
    </row>
    <row r="3753" spans="1:7">
      <c r="A3753" t="s">
        <v>4</v>
      </c>
      <c r="B3753" s="4" t="s">
        <v>5</v>
      </c>
      <c r="C3753" s="4" t="s">
        <v>10</v>
      </c>
    </row>
    <row r="3754" spans="1:7">
      <c r="A3754" t="n">
        <v>30549</v>
      </c>
      <c r="B3754" s="31" t="n">
        <v>16</v>
      </c>
      <c r="C3754" s="7" t="n">
        <v>100</v>
      </c>
    </row>
    <row r="3755" spans="1:7">
      <c r="A3755" t="s">
        <v>4</v>
      </c>
      <c r="B3755" s="4" t="s">
        <v>5</v>
      </c>
      <c r="C3755" s="4" t="s">
        <v>10</v>
      </c>
      <c r="D3755" s="4" t="s">
        <v>16</v>
      </c>
      <c r="E3755" s="4" t="s">
        <v>30</v>
      </c>
      <c r="F3755" s="4" t="s">
        <v>10</v>
      </c>
    </row>
    <row r="3756" spans="1:7">
      <c r="A3756" t="n">
        <v>30552</v>
      </c>
      <c r="B3756" s="53" t="n">
        <v>59</v>
      </c>
      <c r="C3756" s="7" t="n">
        <v>13</v>
      </c>
      <c r="D3756" s="7" t="n">
        <v>1</v>
      </c>
      <c r="E3756" s="7" t="n">
        <v>0.150000005960464</v>
      </c>
      <c r="F3756" s="7" t="n">
        <v>0</v>
      </c>
    </row>
    <row r="3757" spans="1:7">
      <c r="A3757" t="s">
        <v>4</v>
      </c>
      <c r="B3757" s="4" t="s">
        <v>5</v>
      </c>
      <c r="C3757" s="4" t="s">
        <v>10</v>
      </c>
      <c r="D3757" s="4" t="s">
        <v>16</v>
      </c>
      <c r="E3757" s="4" t="s">
        <v>30</v>
      </c>
      <c r="F3757" s="4" t="s">
        <v>10</v>
      </c>
    </row>
    <row r="3758" spans="1:7">
      <c r="A3758" t="n">
        <v>30562</v>
      </c>
      <c r="B3758" s="53" t="n">
        <v>59</v>
      </c>
      <c r="C3758" s="7" t="n">
        <v>61492</v>
      </c>
      <c r="D3758" s="7" t="n">
        <v>1</v>
      </c>
      <c r="E3758" s="7" t="n">
        <v>0.150000005960464</v>
      </c>
      <c r="F3758" s="7" t="n">
        <v>0</v>
      </c>
    </row>
    <row r="3759" spans="1:7">
      <c r="A3759" t="s">
        <v>4</v>
      </c>
      <c r="B3759" s="4" t="s">
        <v>5</v>
      </c>
      <c r="C3759" s="4" t="s">
        <v>16</v>
      </c>
      <c r="D3759" s="14" t="s">
        <v>26</v>
      </c>
      <c r="E3759" s="4" t="s">
        <v>5</v>
      </c>
      <c r="F3759" s="4" t="s">
        <v>16</v>
      </c>
      <c r="G3759" s="4" t="s">
        <v>10</v>
      </c>
      <c r="H3759" s="14" t="s">
        <v>27</v>
      </c>
      <c r="I3759" s="4" t="s">
        <v>16</v>
      </c>
      <c r="J3759" s="4" t="s">
        <v>16</v>
      </c>
      <c r="K3759" s="4" t="s">
        <v>25</v>
      </c>
    </row>
    <row r="3760" spans="1:7">
      <c r="A3760" t="n">
        <v>30572</v>
      </c>
      <c r="B3760" s="10" t="n">
        <v>5</v>
      </c>
      <c r="C3760" s="7" t="n">
        <v>28</v>
      </c>
      <c r="D3760" s="14" t="s">
        <v>3</v>
      </c>
      <c r="E3760" s="58" t="n">
        <v>64</v>
      </c>
      <c r="F3760" s="7" t="n">
        <v>5</v>
      </c>
      <c r="G3760" s="7" t="n">
        <v>5</v>
      </c>
      <c r="H3760" s="14" t="s">
        <v>3</v>
      </c>
      <c r="I3760" s="7" t="n">
        <v>8</v>
      </c>
      <c r="J3760" s="7" t="n">
        <v>1</v>
      </c>
      <c r="K3760" s="11" t="n">
        <f t="normal" ca="1">A3764</f>
        <v>0</v>
      </c>
    </row>
    <row r="3761" spans="1:11">
      <c r="A3761" t="s">
        <v>4</v>
      </c>
      <c r="B3761" s="4" t="s">
        <v>5</v>
      </c>
      <c r="C3761" s="4" t="s">
        <v>10</v>
      </c>
      <c r="D3761" s="4" t="s">
        <v>16</v>
      </c>
      <c r="E3761" s="4" t="s">
        <v>30</v>
      </c>
      <c r="F3761" s="4" t="s">
        <v>10</v>
      </c>
    </row>
    <row r="3762" spans="1:11">
      <c r="A3762" t="n">
        <v>30584</v>
      </c>
      <c r="B3762" s="53" t="n">
        <v>59</v>
      </c>
      <c r="C3762" s="7" t="n">
        <v>7032</v>
      </c>
      <c r="D3762" s="7" t="n">
        <v>1</v>
      </c>
      <c r="E3762" s="7" t="n">
        <v>0.150000005960464</v>
      </c>
      <c r="F3762" s="7" t="n">
        <v>0</v>
      </c>
    </row>
    <row r="3763" spans="1:11">
      <c r="A3763" t="s">
        <v>4</v>
      </c>
      <c r="B3763" s="4" t="s">
        <v>5</v>
      </c>
      <c r="C3763" s="4" t="s">
        <v>10</v>
      </c>
    </row>
    <row r="3764" spans="1:11">
      <c r="A3764" t="n">
        <v>30594</v>
      </c>
      <c r="B3764" s="31" t="n">
        <v>16</v>
      </c>
      <c r="C3764" s="7" t="n">
        <v>100</v>
      </c>
    </row>
    <row r="3765" spans="1:11">
      <c r="A3765" t="s">
        <v>4</v>
      </c>
      <c r="B3765" s="4" t="s">
        <v>5</v>
      </c>
      <c r="C3765" s="4" t="s">
        <v>10</v>
      </c>
      <c r="D3765" s="4" t="s">
        <v>16</v>
      </c>
      <c r="E3765" s="4" t="s">
        <v>30</v>
      </c>
      <c r="F3765" s="4" t="s">
        <v>10</v>
      </c>
    </row>
    <row r="3766" spans="1:11">
      <c r="A3766" t="n">
        <v>30597</v>
      </c>
      <c r="B3766" s="53" t="n">
        <v>59</v>
      </c>
      <c r="C3766" s="7" t="n">
        <v>61493</v>
      </c>
      <c r="D3766" s="7" t="n">
        <v>1</v>
      </c>
      <c r="E3766" s="7" t="n">
        <v>0.150000005960464</v>
      </c>
      <c r="F3766" s="7" t="n">
        <v>0</v>
      </c>
    </row>
    <row r="3767" spans="1:11">
      <c r="A3767" t="s">
        <v>4</v>
      </c>
      <c r="B3767" s="4" t="s">
        <v>5</v>
      </c>
      <c r="C3767" s="4" t="s">
        <v>10</v>
      </c>
      <c r="D3767" s="4" t="s">
        <v>16</v>
      </c>
      <c r="E3767" s="4" t="s">
        <v>30</v>
      </c>
      <c r="F3767" s="4" t="s">
        <v>10</v>
      </c>
    </row>
    <row r="3768" spans="1:11">
      <c r="A3768" t="n">
        <v>30607</v>
      </c>
      <c r="B3768" s="53" t="n">
        <v>59</v>
      </c>
      <c r="C3768" s="7" t="n">
        <v>61494</v>
      </c>
      <c r="D3768" s="7" t="n">
        <v>1</v>
      </c>
      <c r="E3768" s="7" t="n">
        <v>0.150000005960464</v>
      </c>
      <c r="F3768" s="7" t="n">
        <v>0</v>
      </c>
    </row>
    <row r="3769" spans="1:11">
      <c r="A3769" t="s">
        <v>4</v>
      </c>
      <c r="B3769" s="4" t="s">
        <v>5</v>
      </c>
      <c r="C3769" s="4" t="s">
        <v>10</v>
      </c>
    </row>
    <row r="3770" spans="1:11">
      <c r="A3770" t="n">
        <v>30617</v>
      </c>
      <c r="B3770" s="31" t="n">
        <v>16</v>
      </c>
      <c r="C3770" s="7" t="n">
        <v>1300</v>
      </c>
    </row>
    <row r="3771" spans="1:11">
      <c r="A3771" t="s">
        <v>4</v>
      </c>
      <c r="B3771" s="4" t="s">
        <v>5</v>
      </c>
      <c r="C3771" s="4" t="s">
        <v>10</v>
      </c>
      <c r="D3771" s="4" t="s">
        <v>16</v>
      </c>
      <c r="E3771" s="4" t="s">
        <v>6</v>
      </c>
      <c r="F3771" s="4" t="s">
        <v>30</v>
      </c>
      <c r="G3771" s="4" t="s">
        <v>30</v>
      </c>
      <c r="H3771" s="4" t="s">
        <v>30</v>
      </c>
    </row>
    <row r="3772" spans="1:11">
      <c r="A3772" t="n">
        <v>30620</v>
      </c>
      <c r="B3772" s="45" t="n">
        <v>48</v>
      </c>
      <c r="C3772" s="7" t="n">
        <v>13</v>
      </c>
      <c r="D3772" s="7" t="n">
        <v>0</v>
      </c>
      <c r="E3772" s="7" t="s">
        <v>213</v>
      </c>
      <c r="F3772" s="7" t="n">
        <v>0.600000023841858</v>
      </c>
      <c r="G3772" s="7" t="n">
        <v>1</v>
      </c>
      <c r="H3772" s="7" t="n">
        <v>0</v>
      </c>
    </row>
    <row r="3773" spans="1:11">
      <c r="A3773" t="s">
        <v>4</v>
      </c>
      <c r="B3773" s="4" t="s">
        <v>5</v>
      </c>
      <c r="C3773" s="4" t="s">
        <v>10</v>
      </c>
    </row>
    <row r="3774" spans="1:11">
      <c r="A3774" t="n">
        <v>30648</v>
      </c>
      <c r="B3774" s="31" t="n">
        <v>16</v>
      </c>
      <c r="C3774" s="7" t="n">
        <v>500</v>
      </c>
    </row>
    <row r="3775" spans="1:11">
      <c r="A3775" t="s">
        <v>4</v>
      </c>
      <c r="B3775" s="4" t="s">
        <v>5</v>
      </c>
      <c r="C3775" s="4" t="s">
        <v>16</v>
      </c>
      <c r="D3775" s="4" t="s">
        <v>10</v>
      </c>
      <c r="E3775" s="4" t="s">
        <v>6</v>
      </c>
    </row>
    <row r="3776" spans="1:11">
      <c r="A3776" t="n">
        <v>30651</v>
      </c>
      <c r="B3776" s="54" t="n">
        <v>51</v>
      </c>
      <c r="C3776" s="7" t="n">
        <v>4</v>
      </c>
      <c r="D3776" s="7" t="n">
        <v>13</v>
      </c>
      <c r="E3776" s="7" t="s">
        <v>285</v>
      </c>
    </row>
    <row r="3777" spans="1:8">
      <c r="A3777" t="s">
        <v>4</v>
      </c>
      <c r="B3777" s="4" t="s">
        <v>5</v>
      </c>
      <c r="C3777" s="4" t="s">
        <v>10</v>
      </c>
    </row>
    <row r="3778" spans="1:8">
      <c r="A3778" t="n">
        <v>30664</v>
      </c>
      <c r="B3778" s="31" t="n">
        <v>16</v>
      </c>
      <c r="C3778" s="7" t="n">
        <v>0</v>
      </c>
    </row>
    <row r="3779" spans="1:8">
      <c r="A3779" t="s">
        <v>4</v>
      </c>
      <c r="B3779" s="4" t="s">
        <v>5</v>
      </c>
      <c r="C3779" s="4" t="s">
        <v>10</v>
      </c>
      <c r="D3779" s="4" t="s">
        <v>16</v>
      </c>
      <c r="E3779" s="4" t="s">
        <v>9</v>
      </c>
      <c r="F3779" s="4" t="s">
        <v>69</v>
      </c>
      <c r="G3779" s="4" t="s">
        <v>16</v>
      </c>
      <c r="H3779" s="4" t="s">
        <v>16</v>
      </c>
    </row>
    <row r="3780" spans="1:8">
      <c r="A3780" t="n">
        <v>30667</v>
      </c>
      <c r="B3780" s="55" t="n">
        <v>26</v>
      </c>
      <c r="C3780" s="7" t="n">
        <v>13</v>
      </c>
      <c r="D3780" s="7" t="n">
        <v>17</v>
      </c>
      <c r="E3780" s="7" t="n">
        <v>63537</v>
      </c>
      <c r="F3780" s="7" t="s">
        <v>316</v>
      </c>
      <c r="G3780" s="7" t="n">
        <v>2</v>
      </c>
      <c r="H3780" s="7" t="n">
        <v>0</v>
      </c>
    </row>
    <row r="3781" spans="1:8">
      <c r="A3781" t="s">
        <v>4</v>
      </c>
      <c r="B3781" s="4" t="s">
        <v>5</v>
      </c>
    </row>
    <row r="3782" spans="1:8">
      <c r="A3782" t="n">
        <v>30691</v>
      </c>
      <c r="B3782" s="29" t="n">
        <v>28</v>
      </c>
    </row>
    <row r="3783" spans="1:8">
      <c r="A3783" t="s">
        <v>4</v>
      </c>
      <c r="B3783" s="4" t="s">
        <v>5</v>
      </c>
      <c r="C3783" s="4" t="s">
        <v>16</v>
      </c>
      <c r="D3783" s="4" t="s">
        <v>10</v>
      </c>
      <c r="E3783" s="4" t="s">
        <v>6</v>
      </c>
    </row>
    <row r="3784" spans="1:8">
      <c r="A3784" t="n">
        <v>30692</v>
      </c>
      <c r="B3784" s="54" t="n">
        <v>51</v>
      </c>
      <c r="C3784" s="7" t="n">
        <v>4</v>
      </c>
      <c r="D3784" s="7" t="n">
        <v>0</v>
      </c>
      <c r="E3784" s="7" t="s">
        <v>248</v>
      </c>
    </row>
    <row r="3785" spans="1:8">
      <c r="A3785" t="s">
        <v>4</v>
      </c>
      <c r="B3785" s="4" t="s">
        <v>5</v>
      </c>
      <c r="C3785" s="4" t="s">
        <v>10</v>
      </c>
    </row>
    <row r="3786" spans="1:8">
      <c r="A3786" t="n">
        <v>30705</v>
      </c>
      <c r="B3786" s="31" t="n">
        <v>16</v>
      </c>
      <c r="C3786" s="7" t="n">
        <v>0</v>
      </c>
    </row>
    <row r="3787" spans="1:8">
      <c r="A3787" t="s">
        <v>4</v>
      </c>
      <c r="B3787" s="4" t="s">
        <v>5</v>
      </c>
      <c r="C3787" s="4" t="s">
        <v>10</v>
      </c>
      <c r="D3787" s="4" t="s">
        <v>16</v>
      </c>
      <c r="E3787" s="4" t="s">
        <v>9</v>
      </c>
      <c r="F3787" s="4" t="s">
        <v>69</v>
      </c>
      <c r="G3787" s="4" t="s">
        <v>16</v>
      </c>
      <c r="H3787" s="4" t="s">
        <v>16</v>
      </c>
    </row>
    <row r="3788" spans="1:8">
      <c r="A3788" t="n">
        <v>30708</v>
      </c>
      <c r="B3788" s="55" t="n">
        <v>26</v>
      </c>
      <c r="C3788" s="7" t="n">
        <v>0</v>
      </c>
      <c r="D3788" s="7" t="n">
        <v>17</v>
      </c>
      <c r="E3788" s="7" t="n">
        <v>63538</v>
      </c>
      <c r="F3788" s="7" t="s">
        <v>317</v>
      </c>
      <c r="G3788" s="7" t="n">
        <v>2</v>
      </c>
      <c r="H3788" s="7" t="n">
        <v>0</v>
      </c>
    </row>
    <row r="3789" spans="1:8">
      <c r="A3789" t="s">
        <v>4</v>
      </c>
      <c r="B3789" s="4" t="s">
        <v>5</v>
      </c>
    </row>
    <row r="3790" spans="1:8">
      <c r="A3790" t="n">
        <v>30752</v>
      </c>
      <c r="B3790" s="29" t="n">
        <v>28</v>
      </c>
    </row>
    <row r="3791" spans="1:8">
      <c r="A3791" t="s">
        <v>4</v>
      </c>
      <c r="B3791" s="4" t="s">
        <v>5</v>
      </c>
      <c r="C3791" s="4" t="s">
        <v>16</v>
      </c>
      <c r="D3791" s="4" t="s">
        <v>10</v>
      </c>
      <c r="E3791" s="4" t="s">
        <v>6</v>
      </c>
    </row>
    <row r="3792" spans="1:8">
      <c r="A3792" t="n">
        <v>30753</v>
      </c>
      <c r="B3792" s="54" t="n">
        <v>51</v>
      </c>
      <c r="C3792" s="7" t="n">
        <v>4</v>
      </c>
      <c r="D3792" s="7" t="n">
        <v>30</v>
      </c>
      <c r="E3792" s="7" t="s">
        <v>246</v>
      </c>
    </row>
    <row r="3793" spans="1:8">
      <c r="A3793" t="s">
        <v>4</v>
      </c>
      <c r="B3793" s="4" t="s">
        <v>5</v>
      </c>
      <c r="C3793" s="4" t="s">
        <v>10</v>
      </c>
    </row>
    <row r="3794" spans="1:8">
      <c r="A3794" t="n">
        <v>30766</v>
      </c>
      <c r="B3794" s="31" t="n">
        <v>16</v>
      </c>
      <c r="C3794" s="7" t="n">
        <v>0</v>
      </c>
    </row>
    <row r="3795" spans="1:8">
      <c r="A3795" t="s">
        <v>4</v>
      </c>
      <c r="B3795" s="4" t="s">
        <v>5</v>
      </c>
      <c r="C3795" s="4" t="s">
        <v>10</v>
      </c>
      <c r="D3795" s="4" t="s">
        <v>16</v>
      </c>
      <c r="E3795" s="4" t="s">
        <v>9</v>
      </c>
      <c r="F3795" s="4" t="s">
        <v>69</v>
      </c>
      <c r="G3795" s="4" t="s">
        <v>16</v>
      </c>
      <c r="H3795" s="4" t="s">
        <v>16</v>
      </c>
      <c r="I3795" s="4" t="s">
        <v>16</v>
      </c>
      <c r="J3795" s="4" t="s">
        <v>9</v>
      </c>
      <c r="K3795" s="4" t="s">
        <v>69</v>
      </c>
      <c r="L3795" s="4" t="s">
        <v>16</v>
      </c>
      <c r="M3795" s="4" t="s">
        <v>16</v>
      </c>
    </row>
    <row r="3796" spans="1:8">
      <c r="A3796" t="n">
        <v>30769</v>
      </c>
      <c r="B3796" s="55" t="n">
        <v>26</v>
      </c>
      <c r="C3796" s="7" t="n">
        <v>30</v>
      </c>
      <c r="D3796" s="7" t="n">
        <v>17</v>
      </c>
      <c r="E3796" s="7" t="n">
        <v>63539</v>
      </c>
      <c r="F3796" s="7" t="s">
        <v>318</v>
      </c>
      <c r="G3796" s="7" t="n">
        <v>2</v>
      </c>
      <c r="H3796" s="7" t="n">
        <v>3</v>
      </c>
      <c r="I3796" s="7" t="n">
        <v>17</v>
      </c>
      <c r="J3796" s="7" t="n">
        <v>63540</v>
      </c>
      <c r="K3796" s="7" t="s">
        <v>319</v>
      </c>
      <c r="L3796" s="7" t="n">
        <v>2</v>
      </c>
      <c r="M3796" s="7" t="n">
        <v>0</v>
      </c>
    </row>
    <row r="3797" spans="1:8">
      <c r="A3797" t="s">
        <v>4</v>
      </c>
      <c r="B3797" s="4" t="s">
        <v>5</v>
      </c>
    </row>
    <row r="3798" spans="1:8">
      <c r="A3798" t="n">
        <v>30961</v>
      </c>
      <c r="B3798" s="29" t="n">
        <v>28</v>
      </c>
    </row>
    <row r="3799" spans="1:8">
      <c r="A3799" t="s">
        <v>4</v>
      </c>
      <c r="B3799" s="4" t="s">
        <v>5</v>
      </c>
      <c r="C3799" s="4" t="s">
        <v>16</v>
      </c>
      <c r="D3799" s="4" t="s">
        <v>10</v>
      </c>
      <c r="E3799" s="4" t="s">
        <v>10</v>
      </c>
      <c r="F3799" s="4" t="s">
        <v>16</v>
      </c>
    </row>
    <row r="3800" spans="1:8">
      <c r="A3800" t="n">
        <v>30962</v>
      </c>
      <c r="B3800" s="27" t="n">
        <v>25</v>
      </c>
      <c r="C3800" s="7" t="n">
        <v>1</v>
      </c>
      <c r="D3800" s="7" t="n">
        <v>65535</v>
      </c>
      <c r="E3800" s="7" t="n">
        <v>65535</v>
      </c>
      <c r="F3800" s="7" t="n">
        <v>0</v>
      </c>
    </row>
    <row r="3801" spans="1:8">
      <c r="A3801" t="s">
        <v>4</v>
      </c>
      <c r="B3801" s="4" t="s">
        <v>5</v>
      </c>
      <c r="C3801" s="4" t="s">
        <v>16</v>
      </c>
      <c r="D3801" s="4" t="s">
        <v>10</v>
      </c>
      <c r="E3801" s="4" t="s">
        <v>6</v>
      </c>
    </row>
    <row r="3802" spans="1:8">
      <c r="A3802" t="n">
        <v>30969</v>
      </c>
      <c r="B3802" s="54" t="n">
        <v>51</v>
      </c>
      <c r="C3802" s="7" t="n">
        <v>4</v>
      </c>
      <c r="D3802" s="7" t="n">
        <v>0</v>
      </c>
      <c r="E3802" s="7" t="s">
        <v>250</v>
      </c>
    </row>
    <row r="3803" spans="1:8">
      <c r="A3803" t="s">
        <v>4</v>
      </c>
      <c r="B3803" s="4" t="s">
        <v>5</v>
      </c>
      <c r="C3803" s="4" t="s">
        <v>10</v>
      </c>
    </row>
    <row r="3804" spans="1:8">
      <c r="A3804" t="n">
        <v>30983</v>
      </c>
      <c r="B3804" s="31" t="n">
        <v>16</v>
      </c>
      <c r="C3804" s="7" t="n">
        <v>0</v>
      </c>
    </row>
    <row r="3805" spans="1:8">
      <c r="A3805" t="s">
        <v>4</v>
      </c>
      <c r="B3805" s="4" t="s">
        <v>5</v>
      </c>
      <c r="C3805" s="4" t="s">
        <v>10</v>
      </c>
      <c r="D3805" s="4" t="s">
        <v>16</v>
      </c>
      <c r="E3805" s="4" t="s">
        <v>9</v>
      </c>
      <c r="F3805" s="4" t="s">
        <v>69</v>
      </c>
      <c r="G3805" s="4" t="s">
        <v>16</v>
      </c>
      <c r="H3805" s="4" t="s">
        <v>16</v>
      </c>
      <c r="I3805" s="4" t="s">
        <v>16</v>
      </c>
      <c r="J3805" s="4" t="s">
        <v>9</v>
      </c>
      <c r="K3805" s="4" t="s">
        <v>69</v>
      </c>
      <c r="L3805" s="4" t="s">
        <v>16</v>
      </c>
      <c r="M3805" s="4" t="s">
        <v>16</v>
      </c>
    </row>
    <row r="3806" spans="1:8">
      <c r="A3806" t="n">
        <v>30986</v>
      </c>
      <c r="B3806" s="55" t="n">
        <v>26</v>
      </c>
      <c r="C3806" s="7" t="n">
        <v>0</v>
      </c>
      <c r="D3806" s="7" t="n">
        <v>17</v>
      </c>
      <c r="E3806" s="7" t="n">
        <v>63541</v>
      </c>
      <c r="F3806" s="7" t="s">
        <v>320</v>
      </c>
      <c r="G3806" s="7" t="n">
        <v>2</v>
      </c>
      <c r="H3806" s="7" t="n">
        <v>3</v>
      </c>
      <c r="I3806" s="7" t="n">
        <v>17</v>
      </c>
      <c r="J3806" s="7" t="n">
        <v>63542</v>
      </c>
      <c r="K3806" s="7" t="s">
        <v>321</v>
      </c>
      <c r="L3806" s="7" t="n">
        <v>2</v>
      </c>
      <c r="M3806" s="7" t="n">
        <v>0</v>
      </c>
    </row>
    <row r="3807" spans="1:8">
      <c r="A3807" t="s">
        <v>4</v>
      </c>
      <c r="B3807" s="4" t="s">
        <v>5</v>
      </c>
    </row>
    <row r="3808" spans="1:8">
      <c r="A3808" t="n">
        <v>31140</v>
      </c>
      <c r="B3808" s="29" t="n">
        <v>28</v>
      </c>
    </row>
    <row r="3809" spans="1:13">
      <c r="A3809" t="s">
        <v>4</v>
      </c>
      <c r="B3809" s="4" t="s">
        <v>5</v>
      </c>
      <c r="C3809" s="4" t="s">
        <v>16</v>
      </c>
      <c r="D3809" s="4" t="s">
        <v>10</v>
      </c>
      <c r="E3809" s="4" t="s">
        <v>6</v>
      </c>
    </row>
    <row r="3810" spans="1:13">
      <c r="A3810" t="n">
        <v>31141</v>
      </c>
      <c r="B3810" s="54" t="n">
        <v>51</v>
      </c>
      <c r="C3810" s="7" t="n">
        <v>4</v>
      </c>
      <c r="D3810" s="7" t="n">
        <v>30</v>
      </c>
      <c r="E3810" s="7" t="s">
        <v>136</v>
      </c>
    </row>
    <row r="3811" spans="1:13">
      <c r="A3811" t="s">
        <v>4</v>
      </c>
      <c r="B3811" s="4" t="s">
        <v>5</v>
      </c>
      <c r="C3811" s="4" t="s">
        <v>10</v>
      </c>
    </row>
    <row r="3812" spans="1:13">
      <c r="A3812" t="n">
        <v>31155</v>
      </c>
      <c r="B3812" s="31" t="n">
        <v>16</v>
      </c>
      <c r="C3812" s="7" t="n">
        <v>0</v>
      </c>
    </row>
    <row r="3813" spans="1:13">
      <c r="A3813" t="s">
        <v>4</v>
      </c>
      <c r="B3813" s="4" t="s">
        <v>5</v>
      </c>
      <c r="C3813" s="4" t="s">
        <v>10</v>
      </c>
      <c r="D3813" s="4" t="s">
        <v>16</v>
      </c>
      <c r="E3813" s="4" t="s">
        <v>9</v>
      </c>
      <c r="F3813" s="4" t="s">
        <v>69</v>
      </c>
      <c r="G3813" s="4" t="s">
        <v>16</v>
      </c>
      <c r="H3813" s="4" t="s">
        <v>16</v>
      </c>
      <c r="I3813" s="4" t="s">
        <v>16</v>
      </c>
      <c r="J3813" s="4" t="s">
        <v>9</v>
      </c>
      <c r="K3813" s="4" t="s">
        <v>69</v>
      </c>
      <c r="L3813" s="4" t="s">
        <v>16</v>
      </c>
      <c r="M3813" s="4" t="s">
        <v>16</v>
      </c>
    </row>
    <row r="3814" spans="1:13">
      <c r="A3814" t="n">
        <v>31158</v>
      </c>
      <c r="B3814" s="55" t="n">
        <v>26</v>
      </c>
      <c r="C3814" s="7" t="n">
        <v>30</v>
      </c>
      <c r="D3814" s="7" t="n">
        <v>17</v>
      </c>
      <c r="E3814" s="7" t="n">
        <v>63543</v>
      </c>
      <c r="F3814" s="7" t="s">
        <v>322</v>
      </c>
      <c r="G3814" s="7" t="n">
        <v>2</v>
      </c>
      <c r="H3814" s="7" t="n">
        <v>3</v>
      </c>
      <c r="I3814" s="7" t="n">
        <v>17</v>
      </c>
      <c r="J3814" s="7" t="n">
        <v>63544</v>
      </c>
      <c r="K3814" s="7" t="s">
        <v>323</v>
      </c>
      <c r="L3814" s="7" t="n">
        <v>2</v>
      </c>
      <c r="M3814" s="7" t="n">
        <v>0</v>
      </c>
    </row>
    <row r="3815" spans="1:13">
      <c r="A3815" t="s">
        <v>4</v>
      </c>
      <c r="B3815" s="4" t="s">
        <v>5</v>
      </c>
    </row>
    <row r="3816" spans="1:13">
      <c r="A3816" t="n">
        <v>31363</v>
      </c>
      <c r="B3816" s="29" t="n">
        <v>28</v>
      </c>
    </row>
    <row r="3817" spans="1:13">
      <c r="A3817" t="s">
        <v>4</v>
      </c>
      <c r="B3817" s="4" t="s">
        <v>5</v>
      </c>
      <c r="C3817" s="4" t="s">
        <v>16</v>
      </c>
      <c r="D3817" s="4" t="s">
        <v>10</v>
      </c>
      <c r="E3817" s="4" t="s">
        <v>10</v>
      </c>
      <c r="F3817" s="4" t="s">
        <v>16</v>
      </c>
    </row>
    <row r="3818" spans="1:13">
      <c r="A3818" t="n">
        <v>31364</v>
      </c>
      <c r="B3818" s="27" t="n">
        <v>25</v>
      </c>
      <c r="C3818" s="7" t="n">
        <v>1</v>
      </c>
      <c r="D3818" s="7" t="n">
        <v>65535</v>
      </c>
      <c r="E3818" s="7" t="n">
        <v>65535</v>
      </c>
      <c r="F3818" s="7" t="n">
        <v>0</v>
      </c>
    </row>
    <row r="3819" spans="1:13">
      <c r="A3819" t="s">
        <v>4</v>
      </c>
      <c r="B3819" s="4" t="s">
        <v>5</v>
      </c>
      <c r="C3819" s="4" t="s">
        <v>10</v>
      </c>
      <c r="D3819" s="4" t="s">
        <v>16</v>
      </c>
    </row>
    <row r="3820" spans="1:13">
      <c r="A3820" t="n">
        <v>31371</v>
      </c>
      <c r="B3820" s="66" t="n">
        <v>89</v>
      </c>
      <c r="C3820" s="7" t="n">
        <v>65533</v>
      </c>
      <c r="D3820" s="7" t="n">
        <v>1</v>
      </c>
    </row>
    <row r="3821" spans="1:13">
      <c r="A3821" t="s">
        <v>4</v>
      </c>
      <c r="B3821" s="4" t="s">
        <v>5</v>
      </c>
      <c r="C3821" s="4" t="s">
        <v>16</v>
      </c>
      <c r="D3821" s="4" t="s">
        <v>10</v>
      </c>
      <c r="E3821" s="4" t="s">
        <v>6</v>
      </c>
      <c r="F3821" s="4" t="s">
        <v>6</v>
      </c>
      <c r="G3821" s="4" t="s">
        <v>6</v>
      </c>
      <c r="H3821" s="4" t="s">
        <v>6</v>
      </c>
    </row>
    <row r="3822" spans="1:13">
      <c r="A3822" t="n">
        <v>31375</v>
      </c>
      <c r="B3822" s="54" t="n">
        <v>51</v>
      </c>
      <c r="C3822" s="7" t="n">
        <v>3</v>
      </c>
      <c r="D3822" s="7" t="n">
        <v>0</v>
      </c>
      <c r="E3822" s="7" t="s">
        <v>230</v>
      </c>
      <c r="F3822" s="7" t="s">
        <v>227</v>
      </c>
      <c r="G3822" s="7" t="s">
        <v>225</v>
      </c>
      <c r="H3822" s="7" t="s">
        <v>226</v>
      </c>
    </row>
    <row r="3823" spans="1:13">
      <c r="A3823" t="s">
        <v>4</v>
      </c>
      <c r="B3823" s="4" t="s">
        <v>5</v>
      </c>
      <c r="C3823" s="4" t="s">
        <v>10</v>
      </c>
      <c r="D3823" s="4" t="s">
        <v>16</v>
      </c>
      <c r="E3823" s="4" t="s">
        <v>30</v>
      </c>
      <c r="F3823" s="4" t="s">
        <v>10</v>
      </c>
    </row>
    <row r="3824" spans="1:13">
      <c r="A3824" t="n">
        <v>31388</v>
      </c>
      <c r="B3824" s="53" t="n">
        <v>59</v>
      </c>
      <c r="C3824" s="7" t="n">
        <v>0</v>
      </c>
      <c r="D3824" s="7" t="n">
        <v>1</v>
      </c>
      <c r="E3824" s="7" t="n">
        <v>0.150000005960464</v>
      </c>
      <c r="F3824" s="7" t="n">
        <v>0</v>
      </c>
    </row>
    <row r="3825" spans="1:13">
      <c r="A3825" t="s">
        <v>4</v>
      </c>
      <c r="B3825" s="4" t="s">
        <v>5</v>
      </c>
      <c r="C3825" s="4" t="s">
        <v>10</v>
      </c>
    </row>
    <row r="3826" spans="1:13">
      <c r="A3826" t="n">
        <v>31398</v>
      </c>
      <c r="B3826" s="31" t="n">
        <v>16</v>
      </c>
      <c r="C3826" s="7" t="n">
        <v>1000</v>
      </c>
    </row>
    <row r="3827" spans="1:13">
      <c r="A3827" t="s">
        <v>4</v>
      </c>
      <c r="B3827" s="4" t="s">
        <v>5</v>
      </c>
      <c r="C3827" s="4" t="s">
        <v>16</v>
      </c>
      <c r="D3827" s="4" t="s">
        <v>10</v>
      </c>
      <c r="E3827" s="4" t="s">
        <v>30</v>
      </c>
    </row>
    <row r="3828" spans="1:13">
      <c r="A3828" t="n">
        <v>31401</v>
      </c>
      <c r="B3828" s="37" t="n">
        <v>58</v>
      </c>
      <c r="C3828" s="7" t="n">
        <v>101</v>
      </c>
      <c r="D3828" s="7" t="n">
        <v>500</v>
      </c>
      <c r="E3828" s="7" t="n">
        <v>1</v>
      </c>
    </row>
    <row r="3829" spans="1:13">
      <c r="A3829" t="s">
        <v>4</v>
      </c>
      <c r="B3829" s="4" t="s">
        <v>5</v>
      </c>
      <c r="C3829" s="4" t="s">
        <v>16</v>
      </c>
      <c r="D3829" s="4" t="s">
        <v>10</v>
      </c>
    </row>
    <row r="3830" spans="1:13">
      <c r="A3830" t="n">
        <v>31409</v>
      </c>
      <c r="B3830" s="37" t="n">
        <v>58</v>
      </c>
      <c r="C3830" s="7" t="n">
        <v>254</v>
      </c>
      <c r="D3830" s="7" t="n">
        <v>0</v>
      </c>
    </row>
    <row r="3831" spans="1:13">
      <c r="A3831" t="s">
        <v>4</v>
      </c>
      <c r="B3831" s="4" t="s">
        <v>5</v>
      </c>
      <c r="C3831" s="4" t="s">
        <v>10</v>
      </c>
      <c r="D3831" s="4" t="s">
        <v>16</v>
      </c>
      <c r="E3831" s="4" t="s">
        <v>6</v>
      </c>
      <c r="F3831" s="4" t="s">
        <v>30</v>
      </c>
      <c r="G3831" s="4" t="s">
        <v>30</v>
      </c>
      <c r="H3831" s="4" t="s">
        <v>30</v>
      </c>
    </row>
    <row r="3832" spans="1:13">
      <c r="A3832" t="n">
        <v>31413</v>
      </c>
      <c r="B3832" s="45" t="n">
        <v>48</v>
      </c>
      <c r="C3832" s="7" t="n">
        <v>13</v>
      </c>
      <c r="D3832" s="7" t="n">
        <v>0</v>
      </c>
      <c r="E3832" s="7" t="s">
        <v>289</v>
      </c>
      <c r="F3832" s="7" t="n">
        <v>0</v>
      </c>
      <c r="G3832" s="7" t="n">
        <v>1</v>
      </c>
      <c r="H3832" s="7" t="n">
        <v>0</v>
      </c>
    </row>
    <row r="3833" spans="1:13">
      <c r="A3833" t="s">
        <v>4</v>
      </c>
      <c r="B3833" s="4" t="s">
        <v>5</v>
      </c>
      <c r="C3833" s="4" t="s">
        <v>16</v>
      </c>
    </row>
    <row r="3834" spans="1:13">
      <c r="A3834" t="n">
        <v>31439</v>
      </c>
      <c r="B3834" s="38" t="n">
        <v>45</v>
      </c>
      <c r="C3834" s="7" t="n">
        <v>0</v>
      </c>
    </row>
    <row r="3835" spans="1:13">
      <c r="A3835" t="s">
        <v>4</v>
      </c>
      <c r="B3835" s="4" t="s">
        <v>5</v>
      </c>
      <c r="C3835" s="4" t="s">
        <v>16</v>
      </c>
      <c r="D3835" s="4" t="s">
        <v>16</v>
      </c>
      <c r="E3835" s="4" t="s">
        <v>30</v>
      </c>
      <c r="F3835" s="4" t="s">
        <v>30</v>
      </c>
      <c r="G3835" s="4" t="s">
        <v>30</v>
      </c>
      <c r="H3835" s="4" t="s">
        <v>10</v>
      </c>
    </row>
    <row r="3836" spans="1:13">
      <c r="A3836" t="n">
        <v>31441</v>
      </c>
      <c r="B3836" s="38" t="n">
        <v>45</v>
      </c>
      <c r="C3836" s="7" t="n">
        <v>2</v>
      </c>
      <c r="D3836" s="7" t="n">
        <v>3</v>
      </c>
      <c r="E3836" s="7" t="n">
        <v>-0.620000004768372</v>
      </c>
      <c r="F3836" s="7" t="n">
        <v>1.19000005722046</v>
      </c>
      <c r="G3836" s="7" t="n">
        <v>-1.50999999046326</v>
      </c>
      <c r="H3836" s="7" t="n">
        <v>0</v>
      </c>
    </row>
    <row r="3837" spans="1:13">
      <c r="A3837" t="s">
        <v>4</v>
      </c>
      <c r="B3837" s="4" t="s">
        <v>5</v>
      </c>
      <c r="C3837" s="4" t="s">
        <v>16</v>
      </c>
      <c r="D3837" s="4" t="s">
        <v>16</v>
      </c>
      <c r="E3837" s="4" t="s">
        <v>30</v>
      </c>
      <c r="F3837" s="4" t="s">
        <v>30</v>
      </c>
      <c r="G3837" s="4" t="s">
        <v>30</v>
      </c>
      <c r="H3837" s="4" t="s">
        <v>10</v>
      </c>
      <c r="I3837" s="4" t="s">
        <v>16</v>
      </c>
    </row>
    <row r="3838" spans="1:13">
      <c r="A3838" t="n">
        <v>31458</v>
      </c>
      <c r="B3838" s="38" t="n">
        <v>45</v>
      </c>
      <c r="C3838" s="7" t="n">
        <v>4</v>
      </c>
      <c r="D3838" s="7" t="n">
        <v>3</v>
      </c>
      <c r="E3838" s="7" t="n">
        <v>7.05999994277954</v>
      </c>
      <c r="F3838" s="7" t="n">
        <v>320.709991455078</v>
      </c>
      <c r="G3838" s="7" t="n">
        <v>8</v>
      </c>
      <c r="H3838" s="7" t="n">
        <v>0</v>
      </c>
      <c r="I3838" s="7" t="n">
        <v>0</v>
      </c>
    </row>
    <row r="3839" spans="1:13">
      <c r="A3839" t="s">
        <v>4</v>
      </c>
      <c r="B3839" s="4" t="s">
        <v>5</v>
      </c>
      <c r="C3839" s="4" t="s">
        <v>16</v>
      </c>
      <c r="D3839" s="4" t="s">
        <v>16</v>
      </c>
      <c r="E3839" s="4" t="s">
        <v>30</v>
      </c>
      <c r="F3839" s="4" t="s">
        <v>10</v>
      </c>
    </row>
    <row r="3840" spans="1:13">
      <c r="A3840" t="n">
        <v>31476</v>
      </c>
      <c r="B3840" s="38" t="n">
        <v>45</v>
      </c>
      <c r="C3840" s="7" t="n">
        <v>5</v>
      </c>
      <c r="D3840" s="7" t="n">
        <v>3</v>
      </c>
      <c r="E3840" s="7" t="n">
        <v>1.29999995231628</v>
      </c>
      <c r="F3840" s="7" t="n">
        <v>0</v>
      </c>
    </row>
    <row r="3841" spans="1:9">
      <c r="A3841" t="s">
        <v>4</v>
      </c>
      <c r="B3841" s="4" t="s">
        <v>5</v>
      </c>
      <c r="C3841" s="4" t="s">
        <v>16</v>
      </c>
      <c r="D3841" s="4" t="s">
        <v>16</v>
      </c>
      <c r="E3841" s="4" t="s">
        <v>30</v>
      </c>
      <c r="F3841" s="4" t="s">
        <v>10</v>
      </c>
    </row>
    <row r="3842" spans="1:9">
      <c r="A3842" t="n">
        <v>31485</v>
      </c>
      <c r="B3842" s="38" t="n">
        <v>45</v>
      </c>
      <c r="C3842" s="7" t="n">
        <v>11</v>
      </c>
      <c r="D3842" s="7" t="n">
        <v>3</v>
      </c>
      <c r="E3842" s="7" t="n">
        <v>38</v>
      </c>
      <c r="F3842" s="7" t="n">
        <v>0</v>
      </c>
    </row>
    <row r="3843" spans="1:9">
      <c r="A3843" t="s">
        <v>4</v>
      </c>
      <c r="B3843" s="4" t="s">
        <v>5</v>
      </c>
      <c r="C3843" s="4" t="s">
        <v>16</v>
      </c>
      <c r="D3843" s="4" t="s">
        <v>16</v>
      </c>
      <c r="E3843" s="4" t="s">
        <v>30</v>
      </c>
      <c r="F3843" s="4" t="s">
        <v>30</v>
      </c>
      <c r="G3843" s="4" t="s">
        <v>30</v>
      </c>
      <c r="H3843" s="4" t="s">
        <v>10</v>
      </c>
      <c r="I3843" s="4" t="s">
        <v>16</v>
      </c>
    </row>
    <row r="3844" spans="1:9">
      <c r="A3844" t="n">
        <v>31494</v>
      </c>
      <c r="B3844" s="38" t="n">
        <v>45</v>
      </c>
      <c r="C3844" s="7" t="n">
        <v>4</v>
      </c>
      <c r="D3844" s="7" t="n">
        <v>3</v>
      </c>
      <c r="E3844" s="7" t="n">
        <v>1.4099999666214</v>
      </c>
      <c r="F3844" s="7" t="n">
        <v>334.760009765625</v>
      </c>
      <c r="G3844" s="7" t="n">
        <v>8</v>
      </c>
      <c r="H3844" s="7" t="n">
        <v>20000</v>
      </c>
      <c r="I3844" s="7" t="n">
        <v>1</v>
      </c>
    </row>
    <row r="3845" spans="1:9">
      <c r="A3845" t="s">
        <v>4</v>
      </c>
      <c r="B3845" s="4" t="s">
        <v>5</v>
      </c>
      <c r="C3845" s="4" t="s">
        <v>16</v>
      </c>
      <c r="D3845" s="4" t="s">
        <v>10</v>
      </c>
    </row>
    <row r="3846" spans="1:9">
      <c r="A3846" t="n">
        <v>31512</v>
      </c>
      <c r="B3846" s="37" t="n">
        <v>58</v>
      </c>
      <c r="C3846" s="7" t="n">
        <v>255</v>
      </c>
      <c r="D3846" s="7" t="n">
        <v>0</v>
      </c>
    </row>
    <row r="3847" spans="1:9">
      <c r="A3847" t="s">
        <v>4</v>
      </c>
      <c r="B3847" s="4" t="s">
        <v>5</v>
      </c>
      <c r="C3847" s="4" t="s">
        <v>16</v>
      </c>
      <c r="D3847" s="4" t="s">
        <v>10</v>
      </c>
      <c r="E3847" s="4" t="s">
        <v>6</v>
      </c>
    </row>
    <row r="3848" spans="1:9">
      <c r="A3848" t="n">
        <v>31516</v>
      </c>
      <c r="B3848" s="54" t="n">
        <v>51</v>
      </c>
      <c r="C3848" s="7" t="n">
        <v>4</v>
      </c>
      <c r="D3848" s="7" t="n">
        <v>30</v>
      </c>
      <c r="E3848" s="7" t="s">
        <v>136</v>
      </c>
    </row>
    <row r="3849" spans="1:9">
      <c r="A3849" t="s">
        <v>4</v>
      </c>
      <c r="B3849" s="4" t="s">
        <v>5</v>
      </c>
      <c r="C3849" s="4" t="s">
        <v>10</v>
      </c>
    </row>
    <row r="3850" spans="1:9">
      <c r="A3850" t="n">
        <v>31530</v>
      </c>
      <c r="B3850" s="31" t="n">
        <v>16</v>
      </c>
      <c r="C3850" s="7" t="n">
        <v>0</v>
      </c>
    </row>
    <row r="3851" spans="1:9">
      <c r="A3851" t="s">
        <v>4</v>
      </c>
      <c r="B3851" s="4" t="s">
        <v>5</v>
      </c>
      <c r="C3851" s="4" t="s">
        <v>10</v>
      </c>
      <c r="D3851" s="4" t="s">
        <v>16</v>
      </c>
      <c r="E3851" s="4" t="s">
        <v>9</v>
      </c>
      <c r="F3851" s="4" t="s">
        <v>69</v>
      </c>
      <c r="G3851" s="4" t="s">
        <v>16</v>
      </c>
      <c r="H3851" s="4" t="s">
        <v>16</v>
      </c>
      <c r="I3851" s="4" t="s">
        <v>16</v>
      </c>
      <c r="J3851" s="4" t="s">
        <v>9</v>
      </c>
      <c r="K3851" s="4" t="s">
        <v>69</v>
      </c>
      <c r="L3851" s="4" t="s">
        <v>16</v>
      </c>
      <c r="M3851" s="4" t="s">
        <v>16</v>
      </c>
      <c r="N3851" s="4" t="s">
        <v>16</v>
      </c>
      <c r="O3851" s="4" t="s">
        <v>9</v>
      </c>
      <c r="P3851" s="4" t="s">
        <v>69</v>
      </c>
      <c r="Q3851" s="4" t="s">
        <v>16</v>
      </c>
      <c r="R3851" s="4" t="s">
        <v>16</v>
      </c>
      <c r="S3851" s="4" t="s">
        <v>16</v>
      </c>
      <c r="T3851" s="4" t="s">
        <v>9</v>
      </c>
      <c r="U3851" s="4" t="s">
        <v>69</v>
      </c>
      <c r="V3851" s="4" t="s">
        <v>16</v>
      </c>
      <c r="W3851" s="4" t="s">
        <v>16</v>
      </c>
    </row>
    <row r="3852" spans="1:9">
      <c r="A3852" t="n">
        <v>31533</v>
      </c>
      <c r="B3852" s="55" t="n">
        <v>26</v>
      </c>
      <c r="C3852" s="7" t="n">
        <v>30</v>
      </c>
      <c r="D3852" s="7" t="n">
        <v>17</v>
      </c>
      <c r="E3852" s="7" t="n">
        <v>63545</v>
      </c>
      <c r="F3852" s="7" t="s">
        <v>324</v>
      </c>
      <c r="G3852" s="7" t="n">
        <v>2</v>
      </c>
      <c r="H3852" s="7" t="n">
        <v>3</v>
      </c>
      <c r="I3852" s="7" t="n">
        <v>17</v>
      </c>
      <c r="J3852" s="7" t="n">
        <v>63546</v>
      </c>
      <c r="K3852" s="7" t="s">
        <v>325</v>
      </c>
      <c r="L3852" s="7" t="n">
        <v>2</v>
      </c>
      <c r="M3852" s="7" t="n">
        <v>3</v>
      </c>
      <c r="N3852" s="7" t="n">
        <v>17</v>
      </c>
      <c r="O3852" s="7" t="n">
        <v>63547</v>
      </c>
      <c r="P3852" s="7" t="s">
        <v>326</v>
      </c>
      <c r="Q3852" s="7" t="n">
        <v>2</v>
      </c>
      <c r="R3852" s="7" t="n">
        <v>3</v>
      </c>
      <c r="S3852" s="7" t="n">
        <v>17</v>
      </c>
      <c r="T3852" s="7" t="n">
        <v>63548</v>
      </c>
      <c r="U3852" s="7" t="s">
        <v>327</v>
      </c>
      <c r="V3852" s="7" t="n">
        <v>2</v>
      </c>
      <c r="W3852" s="7" t="n">
        <v>0</v>
      </c>
    </row>
    <row r="3853" spans="1:9">
      <c r="A3853" t="s">
        <v>4</v>
      </c>
      <c r="B3853" s="4" t="s">
        <v>5</v>
      </c>
    </row>
    <row r="3854" spans="1:9">
      <c r="A3854" t="n">
        <v>31923</v>
      </c>
      <c r="B3854" s="29" t="n">
        <v>28</v>
      </c>
    </row>
    <row r="3855" spans="1:9">
      <c r="A3855" t="s">
        <v>4</v>
      </c>
      <c r="B3855" s="4" t="s">
        <v>5</v>
      </c>
      <c r="C3855" s="4" t="s">
        <v>16</v>
      </c>
      <c r="D3855" s="4" t="s">
        <v>10</v>
      </c>
      <c r="E3855" s="4" t="s">
        <v>10</v>
      </c>
      <c r="F3855" s="4" t="s">
        <v>16</v>
      </c>
    </row>
    <row r="3856" spans="1:9">
      <c r="A3856" t="n">
        <v>31924</v>
      </c>
      <c r="B3856" s="27" t="n">
        <v>25</v>
      </c>
      <c r="C3856" s="7" t="n">
        <v>1</v>
      </c>
      <c r="D3856" s="7" t="n">
        <v>260</v>
      </c>
      <c r="E3856" s="7" t="n">
        <v>640</v>
      </c>
      <c r="F3856" s="7" t="n">
        <v>2</v>
      </c>
    </row>
    <row r="3857" spans="1:23">
      <c r="A3857" t="s">
        <v>4</v>
      </c>
      <c r="B3857" s="4" t="s">
        <v>5</v>
      </c>
      <c r="C3857" s="4" t="s">
        <v>16</v>
      </c>
      <c r="D3857" s="4" t="s">
        <v>10</v>
      </c>
      <c r="E3857" s="4" t="s">
        <v>6</v>
      </c>
    </row>
    <row r="3858" spans="1:23">
      <c r="A3858" t="n">
        <v>31931</v>
      </c>
      <c r="B3858" s="54" t="n">
        <v>51</v>
      </c>
      <c r="C3858" s="7" t="n">
        <v>4</v>
      </c>
      <c r="D3858" s="7" t="n">
        <v>13</v>
      </c>
      <c r="E3858" s="7" t="s">
        <v>231</v>
      </c>
    </row>
    <row r="3859" spans="1:23">
      <c r="A3859" t="s">
        <v>4</v>
      </c>
      <c r="B3859" s="4" t="s">
        <v>5</v>
      </c>
      <c r="C3859" s="4" t="s">
        <v>10</v>
      </c>
    </row>
    <row r="3860" spans="1:23">
      <c r="A3860" t="n">
        <v>31945</v>
      </c>
      <c r="B3860" s="31" t="n">
        <v>16</v>
      </c>
      <c r="C3860" s="7" t="n">
        <v>0</v>
      </c>
    </row>
    <row r="3861" spans="1:23">
      <c r="A3861" t="s">
        <v>4</v>
      </c>
      <c r="B3861" s="4" t="s">
        <v>5</v>
      </c>
      <c r="C3861" s="4" t="s">
        <v>10</v>
      </c>
      <c r="D3861" s="4" t="s">
        <v>16</v>
      </c>
      <c r="E3861" s="4" t="s">
        <v>9</v>
      </c>
      <c r="F3861" s="4" t="s">
        <v>69</v>
      </c>
      <c r="G3861" s="4" t="s">
        <v>16</v>
      </c>
      <c r="H3861" s="4" t="s">
        <v>16</v>
      </c>
    </row>
    <row r="3862" spans="1:23">
      <c r="A3862" t="n">
        <v>31948</v>
      </c>
      <c r="B3862" s="55" t="n">
        <v>26</v>
      </c>
      <c r="C3862" s="7" t="n">
        <v>13</v>
      </c>
      <c r="D3862" s="7" t="n">
        <v>17</v>
      </c>
      <c r="E3862" s="7" t="n">
        <v>63549</v>
      </c>
      <c r="F3862" s="7" t="s">
        <v>328</v>
      </c>
      <c r="G3862" s="7" t="n">
        <v>2</v>
      </c>
      <c r="H3862" s="7" t="n">
        <v>0</v>
      </c>
    </row>
    <row r="3863" spans="1:23">
      <c r="A3863" t="s">
        <v>4</v>
      </c>
      <c r="B3863" s="4" t="s">
        <v>5</v>
      </c>
    </row>
    <row r="3864" spans="1:23">
      <c r="A3864" t="n">
        <v>32021</v>
      </c>
      <c r="B3864" s="29" t="n">
        <v>28</v>
      </c>
    </row>
    <row r="3865" spans="1:23">
      <c r="A3865" t="s">
        <v>4</v>
      </c>
      <c r="B3865" s="4" t="s">
        <v>5</v>
      </c>
      <c r="C3865" s="4" t="s">
        <v>16</v>
      </c>
      <c r="D3865" s="4" t="s">
        <v>10</v>
      </c>
      <c r="E3865" s="4" t="s">
        <v>10</v>
      </c>
      <c r="F3865" s="4" t="s">
        <v>16</v>
      </c>
    </row>
    <row r="3866" spans="1:23">
      <c r="A3866" t="n">
        <v>32022</v>
      </c>
      <c r="B3866" s="27" t="n">
        <v>25</v>
      </c>
      <c r="C3866" s="7" t="n">
        <v>1</v>
      </c>
      <c r="D3866" s="7" t="n">
        <v>65535</v>
      </c>
      <c r="E3866" s="7" t="n">
        <v>65535</v>
      </c>
      <c r="F3866" s="7" t="n">
        <v>0</v>
      </c>
    </row>
    <row r="3867" spans="1:23">
      <c r="A3867" t="s">
        <v>4</v>
      </c>
      <c r="B3867" s="4" t="s">
        <v>5</v>
      </c>
      <c r="C3867" s="4" t="s">
        <v>16</v>
      </c>
      <c r="D3867" s="14" t="s">
        <v>26</v>
      </c>
      <c r="E3867" s="4" t="s">
        <v>5</v>
      </c>
      <c r="F3867" s="4" t="s">
        <v>16</v>
      </c>
      <c r="G3867" s="4" t="s">
        <v>10</v>
      </c>
      <c r="H3867" s="14" t="s">
        <v>27</v>
      </c>
      <c r="I3867" s="4" t="s">
        <v>16</v>
      </c>
      <c r="J3867" s="4" t="s">
        <v>25</v>
      </c>
    </row>
    <row r="3868" spans="1:23">
      <c r="A3868" t="n">
        <v>32029</v>
      </c>
      <c r="B3868" s="10" t="n">
        <v>5</v>
      </c>
      <c r="C3868" s="7" t="n">
        <v>28</v>
      </c>
      <c r="D3868" s="14" t="s">
        <v>3</v>
      </c>
      <c r="E3868" s="58" t="n">
        <v>64</v>
      </c>
      <c r="F3868" s="7" t="n">
        <v>5</v>
      </c>
      <c r="G3868" s="7" t="n">
        <v>4</v>
      </c>
      <c r="H3868" s="14" t="s">
        <v>3</v>
      </c>
      <c r="I3868" s="7" t="n">
        <v>1</v>
      </c>
      <c r="J3868" s="11" t="n">
        <f t="normal" ca="1">A3884</f>
        <v>0</v>
      </c>
    </row>
    <row r="3869" spans="1:23">
      <c r="A3869" t="s">
        <v>4</v>
      </c>
      <c r="B3869" s="4" t="s">
        <v>5</v>
      </c>
      <c r="C3869" s="4" t="s">
        <v>16</v>
      </c>
      <c r="D3869" s="4" t="s">
        <v>10</v>
      </c>
      <c r="E3869" s="4" t="s">
        <v>10</v>
      </c>
      <c r="F3869" s="4" t="s">
        <v>16</v>
      </c>
    </row>
    <row r="3870" spans="1:23">
      <c r="A3870" t="n">
        <v>32040</v>
      </c>
      <c r="B3870" s="27" t="n">
        <v>25</v>
      </c>
      <c r="C3870" s="7" t="n">
        <v>1</v>
      </c>
      <c r="D3870" s="7" t="n">
        <v>60</v>
      </c>
      <c r="E3870" s="7" t="n">
        <v>640</v>
      </c>
      <c r="F3870" s="7" t="n">
        <v>2</v>
      </c>
    </row>
    <row r="3871" spans="1:23">
      <c r="A3871" t="s">
        <v>4</v>
      </c>
      <c r="B3871" s="4" t="s">
        <v>5</v>
      </c>
      <c r="C3871" s="4" t="s">
        <v>16</v>
      </c>
      <c r="D3871" s="4" t="s">
        <v>10</v>
      </c>
      <c r="E3871" s="4" t="s">
        <v>6</v>
      </c>
    </row>
    <row r="3872" spans="1:23">
      <c r="A3872" t="n">
        <v>32047</v>
      </c>
      <c r="B3872" s="54" t="n">
        <v>51</v>
      </c>
      <c r="C3872" s="7" t="n">
        <v>4</v>
      </c>
      <c r="D3872" s="7" t="n">
        <v>4</v>
      </c>
      <c r="E3872" s="7" t="s">
        <v>250</v>
      </c>
    </row>
    <row r="3873" spans="1:10">
      <c r="A3873" t="s">
        <v>4</v>
      </c>
      <c r="B3873" s="4" t="s">
        <v>5</v>
      </c>
      <c r="C3873" s="4" t="s">
        <v>10</v>
      </c>
    </row>
    <row r="3874" spans="1:10">
      <c r="A3874" t="n">
        <v>32061</v>
      </c>
      <c r="B3874" s="31" t="n">
        <v>16</v>
      </c>
      <c r="C3874" s="7" t="n">
        <v>0</v>
      </c>
    </row>
    <row r="3875" spans="1:10">
      <c r="A3875" t="s">
        <v>4</v>
      </c>
      <c r="B3875" s="4" t="s">
        <v>5</v>
      </c>
      <c r="C3875" s="4" t="s">
        <v>10</v>
      </c>
      <c r="D3875" s="4" t="s">
        <v>16</v>
      </c>
      <c r="E3875" s="4" t="s">
        <v>9</v>
      </c>
      <c r="F3875" s="4" t="s">
        <v>69</v>
      </c>
      <c r="G3875" s="4" t="s">
        <v>16</v>
      </c>
      <c r="H3875" s="4" t="s">
        <v>16</v>
      </c>
    </row>
    <row r="3876" spans="1:10">
      <c r="A3876" t="n">
        <v>32064</v>
      </c>
      <c r="B3876" s="55" t="n">
        <v>26</v>
      </c>
      <c r="C3876" s="7" t="n">
        <v>4</v>
      </c>
      <c r="D3876" s="7" t="n">
        <v>17</v>
      </c>
      <c r="E3876" s="7" t="n">
        <v>63550</v>
      </c>
      <c r="F3876" s="7" t="s">
        <v>329</v>
      </c>
      <c r="G3876" s="7" t="n">
        <v>2</v>
      </c>
      <c r="H3876" s="7" t="n">
        <v>0</v>
      </c>
    </row>
    <row r="3877" spans="1:10">
      <c r="A3877" t="s">
        <v>4</v>
      </c>
      <c r="B3877" s="4" t="s">
        <v>5</v>
      </c>
    </row>
    <row r="3878" spans="1:10">
      <c r="A3878" t="n">
        <v>32095</v>
      </c>
      <c r="B3878" s="29" t="n">
        <v>28</v>
      </c>
    </row>
    <row r="3879" spans="1:10">
      <c r="A3879" t="s">
        <v>4</v>
      </c>
      <c r="B3879" s="4" t="s">
        <v>5</v>
      </c>
      <c r="C3879" s="4" t="s">
        <v>16</v>
      </c>
      <c r="D3879" s="4" t="s">
        <v>10</v>
      </c>
      <c r="E3879" s="4" t="s">
        <v>10</v>
      </c>
      <c r="F3879" s="4" t="s">
        <v>16</v>
      </c>
    </row>
    <row r="3880" spans="1:10">
      <c r="A3880" t="n">
        <v>32096</v>
      </c>
      <c r="B3880" s="27" t="n">
        <v>25</v>
      </c>
      <c r="C3880" s="7" t="n">
        <v>1</v>
      </c>
      <c r="D3880" s="7" t="n">
        <v>65535</v>
      </c>
      <c r="E3880" s="7" t="n">
        <v>65535</v>
      </c>
      <c r="F3880" s="7" t="n">
        <v>0</v>
      </c>
    </row>
    <row r="3881" spans="1:10">
      <c r="A3881" t="s">
        <v>4</v>
      </c>
      <c r="B3881" s="4" t="s">
        <v>5</v>
      </c>
      <c r="C3881" s="4" t="s">
        <v>25</v>
      </c>
    </row>
    <row r="3882" spans="1:10">
      <c r="A3882" t="n">
        <v>32103</v>
      </c>
      <c r="B3882" s="13" t="n">
        <v>3</v>
      </c>
      <c r="C3882" s="11" t="n">
        <f t="normal" ca="1">A3898</f>
        <v>0</v>
      </c>
    </row>
    <row r="3883" spans="1:10">
      <c r="A3883" t="s">
        <v>4</v>
      </c>
      <c r="B3883" s="4" t="s">
        <v>5</v>
      </c>
      <c r="C3883" s="4" t="s">
        <v>16</v>
      </c>
      <c r="D3883" s="14" t="s">
        <v>26</v>
      </c>
      <c r="E3883" s="4" t="s">
        <v>5</v>
      </c>
      <c r="F3883" s="4" t="s">
        <v>16</v>
      </c>
      <c r="G3883" s="4" t="s">
        <v>10</v>
      </c>
      <c r="H3883" s="14" t="s">
        <v>27</v>
      </c>
      <c r="I3883" s="4" t="s">
        <v>16</v>
      </c>
      <c r="J3883" s="4" t="s">
        <v>25</v>
      </c>
    </row>
    <row r="3884" spans="1:10">
      <c r="A3884" t="n">
        <v>32108</v>
      </c>
      <c r="B3884" s="10" t="n">
        <v>5</v>
      </c>
      <c r="C3884" s="7" t="n">
        <v>28</v>
      </c>
      <c r="D3884" s="14" t="s">
        <v>3</v>
      </c>
      <c r="E3884" s="58" t="n">
        <v>64</v>
      </c>
      <c r="F3884" s="7" t="n">
        <v>5</v>
      </c>
      <c r="G3884" s="7" t="n">
        <v>8</v>
      </c>
      <c r="H3884" s="14" t="s">
        <v>3</v>
      </c>
      <c r="I3884" s="7" t="n">
        <v>1</v>
      </c>
      <c r="J3884" s="11" t="n">
        <f t="normal" ca="1">A3898</f>
        <v>0</v>
      </c>
    </row>
    <row r="3885" spans="1:10">
      <c r="A3885" t="s">
        <v>4</v>
      </c>
      <c r="B3885" s="4" t="s">
        <v>5</v>
      </c>
      <c r="C3885" s="4" t="s">
        <v>16</v>
      </c>
      <c r="D3885" s="4" t="s">
        <v>10</v>
      </c>
      <c r="E3885" s="4" t="s">
        <v>10</v>
      </c>
      <c r="F3885" s="4" t="s">
        <v>16</v>
      </c>
    </row>
    <row r="3886" spans="1:10">
      <c r="A3886" t="n">
        <v>32119</v>
      </c>
      <c r="B3886" s="27" t="n">
        <v>25</v>
      </c>
      <c r="C3886" s="7" t="n">
        <v>1</v>
      </c>
      <c r="D3886" s="7" t="n">
        <v>60</v>
      </c>
      <c r="E3886" s="7" t="n">
        <v>640</v>
      </c>
      <c r="F3886" s="7" t="n">
        <v>2</v>
      </c>
    </row>
    <row r="3887" spans="1:10">
      <c r="A3887" t="s">
        <v>4</v>
      </c>
      <c r="B3887" s="4" t="s">
        <v>5</v>
      </c>
      <c r="C3887" s="4" t="s">
        <v>16</v>
      </c>
      <c r="D3887" s="4" t="s">
        <v>10</v>
      </c>
      <c r="E3887" s="4" t="s">
        <v>6</v>
      </c>
    </row>
    <row r="3888" spans="1:10">
      <c r="A3888" t="n">
        <v>32126</v>
      </c>
      <c r="B3888" s="54" t="n">
        <v>51</v>
      </c>
      <c r="C3888" s="7" t="n">
        <v>4</v>
      </c>
      <c r="D3888" s="7" t="n">
        <v>8</v>
      </c>
      <c r="E3888" s="7" t="s">
        <v>250</v>
      </c>
    </row>
    <row r="3889" spans="1:10">
      <c r="A3889" t="s">
        <v>4</v>
      </c>
      <c r="B3889" s="4" t="s">
        <v>5</v>
      </c>
      <c r="C3889" s="4" t="s">
        <v>10</v>
      </c>
    </row>
    <row r="3890" spans="1:10">
      <c r="A3890" t="n">
        <v>32140</v>
      </c>
      <c r="B3890" s="31" t="n">
        <v>16</v>
      </c>
      <c r="C3890" s="7" t="n">
        <v>0</v>
      </c>
    </row>
    <row r="3891" spans="1:10">
      <c r="A3891" t="s">
        <v>4</v>
      </c>
      <c r="B3891" s="4" t="s">
        <v>5</v>
      </c>
      <c r="C3891" s="4" t="s">
        <v>10</v>
      </c>
      <c r="D3891" s="4" t="s">
        <v>16</v>
      </c>
      <c r="E3891" s="4" t="s">
        <v>9</v>
      </c>
      <c r="F3891" s="4" t="s">
        <v>69</v>
      </c>
      <c r="G3891" s="4" t="s">
        <v>16</v>
      </c>
      <c r="H3891" s="4" t="s">
        <v>16</v>
      </c>
    </row>
    <row r="3892" spans="1:10">
      <c r="A3892" t="n">
        <v>32143</v>
      </c>
      <c r="B3892" s="55" t="n">
        <v>26</v>
      </c>
      <c r="C3892" s="7" t="n">
        <v>8</v>
      </c>
      <c r="D3892" s="7" t="n">
        <v>17</v>
      </c>
      <c r="E3892" s="7" t="n">
        <v>63551</v>
      </c>
      <c r="F3892" s="7" t="s">
        <v>329</v>
      </c>
      <c r="G3892" s="7" t="n">
        <v>2</v>
      </c>
      <c r="H3892" s="7" t="n">
        <v>0</v>
      </c>
    </row>
    <row r="3893" spans="1:10">
      <c r="A3893" t="s">
        <v>4</v>
      </c>
      <c r="B3893" s="4" t="s">
        <v>5</v>
      </c>
    </row>
    <row r="3894" spans="1:10">
      <c r="A3894" t="n">
        <v>32174</v>
      </c>
      <c r="B3894" s="29" t="n">
        <v>28</v>
      </c>
    </row>
    <row r="3895" spans="1:10">
      <c r="A3895" t="s">
        <v>4</v>
      </c>
      <c r="B3895" s="4" t="s">
        <v>5</v>
      </c>
      <c r="C3895" s="4" t="s">
        <v>16</v>
      </c>
      <c r="D3895" s="4" t="s">
        <v>10</v>
      </c>
      <c r="E3895" s="4" t="s">
        <v>10</v>
      </c>
      <c r="F3895" s="4" t="s">
        <v>16</v>
      </c>
    </row>
    <row r="3896" spans="1:10">
      <c r="A3896" t="n">
        <v>32175</v>
      </c>
      <c r="B3896" s="27" t="n">
        <v>25</v>
      </c>
      <c r="C3896" s="7" t="n">
        <v>1</v>
      </c>
      <c r="D3896" s="7" t="n">
        <v>65535</v>
      </c>
      <c r="E3896" s="7" t="n">
        <v>65535</v>
      </c>
      <c r="F3896" s="7" t="n">
        <v>0</v>
      </c>
    </row>
    <row r="3897" spans="1:10">
      <c r="A3897" t="s">
        <v>4</v>
      </c>
      <c r="B3897" s="4" t="s">
        <v>5</v>
      </c>
      <c r="C3897" s="4" t="s">
        <v>16</v>
      </c>
      <c r="D3897" s="14" t="s">
        <v>26</v>
      </c>
      <c r="E3897" s="4" t="s">
        <v>5</v>
      </c>
      <c r="F3897" s="4" t="s">
        <v>16</v>
      </c>
      <c r="G3897" s="4" t="s">
        <v>10</v>
      </c>
      <c r="H3897" s="14" t="s">
        <v>27</v>
      </c>
      <c r="I3897" s="4" t="s">
        <v>16</v>
      </c>
      <c r="J3897" s="4" t="s">
        <v>25</v>
      </c>
    </row>
    <row r="3898" spans="1:10">
      <c r="A3898" t="n">
        <v>32182</v>
      </c>
      <c r="B3898" s="10" t="n">
        <v>5</v>
      </c>
      <c r="C3898" s="7" t="n">
        <v>28</v>
      </c>
      <c r="D3898" s="14" t="s">
        <v>3</v>
      </c>
      <c r="E3898" s="58" t="n">
        <v>64</v>
      </c>
      <c r="F3898" s="7" t="n">
        <v>5</v>
      </c>
      <c r="G3898" s="7" t="n">
        <v>8</v>
      </c>
      <c r="H3898" s="14" t="s">
        <v>3</v>
      </c>
      <c r="I3898" s="7" t="n">
        <v>1</v>
      </c>
      <c r="J3898" s="11" t="n">
        <f t="normal" ca="1">A3914</f>
        <v>0</v>
      </c>
    </row>
    <row r="3899" spans="1:10">
      <c r="A3899" t="s">
        <v>4</v>
      </c>
      <c r="B3899" s="4" t="s">
        <v>5</v>
      </c>
      <c r="C3899" s="4" t="s">
        <v>16</v>
      </c>
      <c r="D3899" s="4" t="s">
        <v>10</v>
      </c>
      <c r="E3899" s="4" t="s">
        <v>10</v>
      </c>
      <c r="F3899" s="4" t="s">
        <v>16</v>
      </c>
    </row>
    <row r="3900" spans="1:10">
      <c r="A3900" t="n">
        <v>32193</v>
      </c>
      <c r="B3900" s="27" t="n">
        <v>25</v>
      </c>
      <c r="C3900" s="7" t="n">
        <v>1</v>
      </c>
      <c r="D3900" s="7" t="n">
        <v>60</v>
      </c>
      <c r="E3900" s="7" t="n">
        <v>640</v>
      </c>
      <c r="F3900" s="7" t="n">
        <v>2</v>
      </c>
    </row>
    <row r="3901" spans="1:10">
      <c r="A3901" t="s">
        <v>4</v>
      </c>
      <c r="B3901" s="4" t="s">
        <v>5</v>
      </c>
      <c r="C3901" s="4" t="s">
        <v>16</v>
      </c>
      <c r="D3901" s="4" t="s">
        <v>10</v>
      </c>
      <c r="E3901" s="4" t="s">
        <v>6</v>
      </c>
    </row>
    <row r="3902" spans="1:10">
      <c r="A3902" t="n">
        <v>32200</v>
      </c>
      <c r="B3902" s="54" t="n">
        <v>51</v>
      </c>
      <c r="C3902" s="7" t="n">
        <v>4</v>
      </c>
      <c r="D3902" s="7" t="n">
        <v>8</v>
      </c>
      <c r="E3902" s="7" t="s">
        <v>330</v>
      </c>
    </row>
    <row r="3903" spans="1:10">
      <c r="A3903" t="s">
        <v>4</v>
      </c>
      <c r="B3903" s="4" t="s">
        <v>5</v>
      </c>
      <c r="C3903" s="4" t="s">
        <v>10</v>
      </c>
    </row>
    <row r="3904" spans="1:10">
      <c r="A3904" t="n">
        <v>32213</v>
      </c>
      <c r="B3904" s="31" t="n">
        <v>16</v>
      </c>
      <c r="C3904" s="7" t="n">
        <v>0</v>
      </c>
    </row>
    <row r="3905" spans="1:10">
      <c r="A3905" t="s">
        <v>4</v>
      </c>
      <c r="B3905" s="4" t="s">
        <v>5</v>
      </c>
      <c r="C3905" s="4" t="s">
        <v>10</v>
      </c>
      <c r="D3905" s="4" t="s">
        <v>16</v>
      </c>
      <c r="E3905" s="4" t="s">
        <v>9</v>
      </c>
      <c r="F3905" s="4" t="s">
        <v>69</v>
      </c>
      <c r="G3905" s="4" t="s">
        <v>16</v>
      </c>
      <c r="H3905" s="4" t="s">
        <v>16</v>
      </c>
    </row>
    <row r="3906" spans="1:10">
      <c r="A3906" t="n">
        <v>32216</v>
      </c>
      <c r="B3906" s="55" t="n">
        <v>26</v>
      </c>
      <c r="C3906" s="7" t="n">
        <v>8</v>
      </c>
      <c r="D3906" s="7" t="n">
        <v>17</v>
      </c>
      <c r="E3906" s="7" t="n">
        <v>63552</v>
      </c>
      <c r="F3906" s="7" t="s">
        <v>331</v>
      </c>
      <c r="G3906" s="7" t="n">
        <v>2</v>
      </c>
      <c r="H3906" s="7" t="n">
        <v>0</v>
      </c>
    </row>
    <row r="3907" spans="1:10">
      <c r="A3907" t="s">
        <v>4</v>
      </c>
      <c r="B3907" s="4" t="s">
        <v>5</v>
      </c>
    </row>
    <row r="3908" spans="1:10">
      <c r="A3908" t="n">
        <v>32278</v>
      </c>
      <c r="B3908" s="29" t="n">
        <v>28</v>
      </c>
    </row>
    <row r="3909" spans="1:10">
      <c r="A3909" t="s">
        <v>4</v>
      </c>
      <c r="B3909" s="4" t="s">
        <v>5</v>
      </c>
      <c r="C3909" s="4" t="s">
        <v>16</v>
      </c>
      <c r="D3909" s="4" t="s">
        <v>10</v>
      </c>
      <c r="E3909" s="4" t="s">
        <v>10</v>
      </c>
      <c r="F3909" s="4" t="s">
        <v>16</v>
      </c>
    </row>
    <row r="3910" spans="1:10">
      <c r="A3910" t="n">
        <v>32279</v>
      </c>
      <c r="B3910" s="27" t="n">
        <v>25</v>
      </c>
      <c r="C3910" s="7" t="n">
        <v>1</v>
      </c>
      <c r="D3910" s="7" t="n">
        <v>65535</v>
      </c>
      <c r="E3910" s="7" t="n">
        <v>65535</v>
      </c>
      <c r="F3910" s="7" t="n">
        <v>0</v>
      </c>
    </row>
    <row r="3911" spans="1:10">
      <c r="A3911" t="s">
        <v>4</v>
      </c>
      <c r="B3911" s="4" t="s">
        <v>5</v>
      </c>
      <c r="C3911" s="4" t="s">
        <v>25</v>
      </c>
    </row>
    <row r="3912" spans="1:10">
      <c r="A3912" t="n">
        <v>32286</v>
      </c>
      <c r="B3912" s="13" t="n">
        <v>3</v>
      </c>
      <c r="C3912" s="11" t="n">
        <f t="normal" ca="1">A3928</f>
        <v>0</v>
      </c>
    </row>
    <row r="3913" spans="1:10">
      <c r="A3913" t="s">
        <v>4</v>
      </c>
      <c r="B3913" s="4" t="s">
        <v>5</v>
      </c>
      <c r="C3913" s="4" t="s">
        <v>16</v>
      </c>
      <c r="D3913" s="14" t="s">
        <v>26</v>
      </c>
      <c r="E3913" s="4" t="s">
        <v>5</v>
      </c>
      <c r="F3913" s="4" t="s">
        <v>16</v>
      </c>
      <c r="G3913" s="4" t="s">
        <v>10</v>
      </c>
      <c r="H3913" s="14" t="s">
        <v>27</v>
      </c>
      <c r="I3913" s="4" t="s">
        <v>16</v>
      </c>
      <c r="J3913" s="4" t="s">
        <v>25</v>
      </c>
    </row>
    <row r="3914" spans="1:10">
      <c r="A3914" t="n">
        <v>32291</v>
      </c>
      <c r="B3914" s="10" t="n">
        <v>5</v>
      </c>
      <c r="C3914" s="7" t="n">
        <v>28</v>
      </c>
      <c r="D3914" s="14" t="s">
        <v>3</v>
      </c>
      <c r="E3914" s="58" t="n">
        <v>64</v>
      </c>
      <c r="F3914" s="7" t="n">
        <v>5</v>
      </c>
      <c r="G3914" s="7" t="n">
        <v>4</v>
      </c>
      <c r="H3914" s="14" t="s">
        <v>3</v>
      </c>
      <c r="I3914" s="7" t="n">
        <v>1</v>
      </c>
      <c r="J3914" s="11" t="n">
        <f t="normal" ca="1">A3928</f>
        <v>0</v>
      </c>
    </row>
    <row r="3915" spans="1:10">
      <c r="A3915" t="s">
        <v>4</v>
      </c>
      <c r="B3915" s="4" t="s">
        <v>5</v>
      </c>
      <c r="C3915" s="4" t="s">
        <v>16</v>
      </c>
      <c r="D3915" s="4" t="s">
        <v>10</v>
      </c>
      <c r="E3915" s="4" t="s">
        <v>10</v>
      </c>
      <c r="F3915" s="4" t="s">
        <v>16</v>
      </c>
    </row>
    <row r="3916" spans="1:10">
      <c r="A3916" t="n">
        <v>32302</v>
      </c>
      <c r="B3916" s="27" t="n">
        <v>25</v>
      </c>
      <c r="C3916" s="7" t="n">
        <v>1</v>
      </c>
      <c r="D3916" s="7" t="n">
        <v>60</v>
      </c>
      <c r="E3916" s="7" t="n">
        <v>640</v>
      </c>
      <c r="F3916" s="7" t="n">
        <v>2</v>
      </c>
    </row>
    <row r="3917" spans="1:10">
      <c r="A3917" t="s">
        <v>4</v>
      </c>
      <c r="B3917" s="4" t="s">
        <v>5</v>
      </c>
      <c r="C3917" s="4" t="s">
        <v>16</v>
      </c>
      <c r="D3917" s="4" t="s">
        <v>10</v>
      </c>
      <c r="E3917" s="4" t="s">
        <v>6</v>
      </c>
    </row>
    <row r="3918" spans="1:10">
      <c r="A3918" t="n">
        <v>32309</v>
      </c>
      <c r="B3918" s="54" t="n">
        <v>51</v>
      </c>
      <c r="C3918" s="7" t="n">
        <v>4</v>
      </c>
      <c r="D3918" s="7" t="n">
        <v>4</v>
      </c>
      <c r="E3918" s="7" t="s">
        <v>332</v>
      </c>
    </row>
    <row r="3919" spans="1:10">
      <c r="A3919" t="s">
        <v>4</v>
      </c>
      <c r="B3919" s="4" t="s">
        <v>5</v>
      </c>
      <c r="C3919" s="4" t="s">
        <v>10</v>
      </c>
    </row>
    <row r="3920" spans="1:10">
      <c r="A3920" t="n">
        <v>32322</v>
      </c>
      <c r="B3920" s="31" t="n">
        <v>16</v>
      </c>
      <c r="C3920" s="7" t="n">
        <v>0</v>
      </c>
    </row>
    <row r="3921" spans="1:10">
      <c r="A3921" t="s">
        <v>4</v>
      </c>
      <c r="B3921" s="4" t="s">
        <v>5</v>
      </c>
      <c r="C3921" s="4" t="s">
        <v>10</v>
      </c>
      <c r="D3921" s="4" t="s">
        <v>16</v>
      </c>
      <c r="E3921" s="4" t="s">
        <v>9</v>
      </c>
      <c r="F3921" s="4" t="s">
        <v>69</v>
      </c>
      <c r="G3921" s="4" t="s">
        <v>16</v>
      </c>
      <c r="H3921" s="4" t="s">
        <v>16</v>
      </c>
    </row>
    <row r="3922" spans="1:10">
      <c r="A3922" t="n">
        <v>32325</v>
      </c>
      <c r="B3922" s="55" t="n">
        <v>26</v>
      </c>
      <c r="C3922" s="7" t="n">
        <v>4</v>
      </c>
      <c r="D3922" s="7" t="n">
        <v>17</v>
      </c>
      <c r="E3922" s="7" t="n">
        <v>63553</v>
      </c>
      <c r="F3922" s="7" t="s">
        <v>333</v>
      </c>
      <c r="G3922" s="7" t="n">
        <v>2</v>
      </c>
      <c r="H3922" s="7" t="n">
        <v>0</v>
      </c>
    </row>
    <row r="3923" spans="1:10">
      <c r="A3923" t="s">
        <v>4</v>
      </c>
      <c r="B3923" s="4" t="s">
        <v>5</v>
      </c>
    </row>
    <row r="3924" spans="1:10">
      <c r="A3924" t="n">
        <v>32404</v>
      </c>
      <c r="B3924" s="29" t="n">
        <v>28</v>
      </c>
    </row>
    <row r="3925" spans="1:10">
      <c r="A3925" t="s">
        <v>4</v>
      </c>
      <c r="B3925" s="4" t="s">
        <v>5</v>
      </c>
      <c r="C3925" s="4" t="s">
        <v>16</v>
      </c>
      <c r="D3925" s="4" t="s">
        <v>10</v>
      </c>
      <c r="E3925" s="4" t="s">
        <v>10</v>
      </c>
      <c r="F3925" s="4" t="s">
        <v>16</v>
      </c>
    </row>
    <row r="3926" spans="1:10">
      <c r="A3926" t="n">
        <v>32405</v>
      </c>
      <c r="B3926" s="27" t="n">
        <v>25</v>
      </c>
      <c r="C3926" s="7" t="n">
        <v>1</v>
      </c>
      <c r="D3926" s="7" t="n">
        <v>65535</v>
      </c>
      <c r="E3926" s="7" t="n">
        <v>65535</v>
      </c>
      <c r="F3926" s="7" t="n">
        <v>0</v>
      </c>
    </row>
    <row r="3927" spans="1:10">
      <c r="A3927" t="s">
        <v>4</v>
      </c>
      <c r="B3927" s="4" t="s">
        <v>5</v>
      </c>
      <c r="C3927" s="4" t="s">
        <v>10</v>
      </c>
      <c r="D3927" s="4" t="s">
        <v>16</v>
      </c>
    </row>
    <row r="3928" spans="1:10">
      <c r="A3928" t="n">
        <v>32412</v>
      </c>
      <c r="B3928" s="66" t="n">
        <v>89</v>
      </c>
      <c r="C3928" s="7" t="n">
        <v>65533</v>
      </c>
      <c r="D3928" s="7" t="n">
        <v>1</v>
      </c>
    </row>
    <row r="3929" spans="1:10">
      <c r="A3929" t="s">
        <v>4</v>
      </c>
      <c r="B3929" s="4" t="s">
        <v>5</v>
      </c>
      <c r="C3929" s="4" t="s">
        <v>16</v>
      </c>
      <c r="D3929" s="4" t="s">
        <v>10</v>
      </c>
      <c r="E3929" s="4" t="s">
        <v>30</v>
      </c>
    </row>
    <row r="3930" spans="1:10">
      <c r="A3930" t="n">
        <v>32416</v>
      </c>
      <c r="B3930" s="37" t="n">
        <v>58</v>
      </c>
      <c r="C3930" s="7" t="n">
        <v>101</v>
      </c>
      <c r="D3930" s="7" t="n">
        <v>500</v>
      </c>
      <c r="E3930" s="7" t="n">
        <v>1</v>
      </c>
    </row>
    <row r="3931" spans="1:10">
      <c r="A3931" t="s">
        <v>4</v>
      </c>
      <c r="B3931" s="4" t="s">
        <v>5</v>
      </c>
      <c r="C3931" s="4" t="s">
        <v>16</v>
      </c>
      <c r="D3931" s="4" t="s">
        <v>10</v>
      </c>
    </row>
    <row r="3932" spans="1:10">
      <c r="A3932" t="n">
        <v>32424</v>
      </c>
      <c r="B3932" s="37" t="n">
        <v>58</v>
      </c>
      <c r="C3932" s="7" t="n">
        <v>254</v>
      </c>
      <c r="D3932" s="7" t="n">
        <v>0</v>
      </c>
    </row>
    <row r="3933" spans="1:10">
      <c r="A3933" t="s">
        <v>4</v>
      </c>
      <c r="B3933" s="4" t="s">
        <v>5</v>
      </c>
      <c r="C3933" s="4" t="s">
        <v>16</v>
      </c>
      <c r="D3933" s="4" t="s">
        <v>16</v>
      </c>
      <c r="E3933" s="4" t="s">
        <v>30</v>
      </c>
      <c r="F3933" s="4" t="s">
        <v>30</v>
      </c>
      <c r="G3933" s="4" t="s">
        <v>30</v>
      </c>
      <c r="H3933" s="4" t="s">
        <v>10</v>
      </c>
    </row>
    <row r="3934" spans="1:10">
      <c r="A3934" t="n">
        <v>32428</v>
      </c>
      <c r="B3934" s="38" t="n">
        <v>45</v>
      </c>
      <c r="C3934" s="7" t="n">
        <v>2</v>
      </c>
      <c r="D3934" s="7" t="n">
        <v>3</v>
      </c>
      <c r="E3934" s="7" t="n">
        <v>1.37999999523163</v>
      </c>
      <c r="F3934" s="7" t="n">
        <v>1.5</v>
      </c>
      <c r="G3934" s="7" t="n">
        <v>6.53000020980835</v>
      </c>
      <c r="H3934" s="7" t="n">
        <v>0</v>
      </c>
    </row>
    <row r="3935" spans="1:10">
      <c r="A3935" t="s">
        <v>4</v>
      </c>
      <c r="B3935" s="4" t="s">
        <v>5</v>
      </c>
      <c r="C3935" s="4" t="s">
        <v>16</v>
      </c>
      <c r="D3935" s="4" t="s">
        <v>16</v>
      </c>
      <c r="E3935" s="4" t="s">
        <v>30</v>
      </c>
      <c r="F3935" s="4" t="s">
        <v>30</v>
      </c>
      <c r="G3935" s="4" t="s">
        <v>30</v>
      </c>
      <c r="H3935" s="4" t="s">
        <v>10</v>
      </c>
      <c r="I3935" s="4" t="s">
        <v>16</v>
      </c>
    </row>
    <row r="3936" spans="1:10">
      <c r="A3936" t="n">
        <v>32445</v>
      </c>
      <c r="B3936" s="38" t="n">
        <v>45</v>
      </c>
      <c r="C3936" s="7" t="n">
        <v>4</v>
      </c>
      <c r="D3936" s="7" t="n">
        <v>3</v>
      </c>
      <c r="E3936" s="7" t="n">
        <v>6.07000017166138</v>
      </c>
      <c r="F3936" s="7" t="n">
        <v>13.5900001525879</v>
      </c>
      <c r="G3936" s="7" t="n">
        <v>356</v>
      </c>
      <c r="H3936" s="7" t="n">
        <v>0</v>
      </c>
      <c r="I3936" s="7" t="n">
        <v>0</v>
      </c>
    </row>
    <row r="3937" spans="1:9">
      <c r="A3937" t="s">
        <v>4</v>
      </c>
      <c r="B3937" s="4" t="s">
        <v>5</v>
      </c>
      <c r="C3937" s="4" t="s">
        <v>16</v>
      </c>
      <c r="D3937" s="4" t="s">
        <v>16</v>
      </c>
      <c r="E3937" s="4" t="s">
        <v>30</v>
      </c>
      <c r="F3937" s="4" t="s">
        <v>10</v>
      </c>
    </row>
    <row r="3938" spans="1:9">
      <c r="A3938" t="n">
        <v>32463</v>
      </c>
      <c r="B3938" s="38" t="n">
        <v>45</v>
      </c>
      <c r="C3938" s="7" t="n">
        <v>5</v>
      </c>
      <c r="D3938" s="7" t="n">
        <v>3</v>
      </c>
      <c r="E3938" s="7" t="n">
        <v>2.59999990463257</v>
      </c>
      <c r="F3938" s="7" t="n">
        <v>0</v>
      </c>
    </row>
    <row r="3939" spans="1:9">
      <c r="A3939" t="s">
        <v>4</v>
      </c>
      <c r="B3939" s="4" t="s">
        <v>5</v>
      </c>
      <c r="C3939" s="4" t="s">
        <v>16</v>
      </c>
      <c r="D3939" s="4" t="s">
        <v>16</v>
      </c>
      <c r="E3939" s="4" t="s">
        <v>30</v>
      </c>
      <c r="F3939" s="4" t="s">
        <v>10</v>
      </c>
    </row>
    <row r="3940" spans="1:9">
      <c r="A3940" t="n">
        <v>32472</v>
      </c>
      <c r="B3940" s="38" t="n">
        <v>45</v>
      </c>
      <c r="C3940" s="7" t="n">
        <v>11</v>
      </c>
      <c r="D3940" s="7" t="n">
        <v>3</v>
      </c>
      <c r="E3940" s="7" t="n">
        <v>17.3999996185303</v>
      </c>
      <c r="F3940" s="7" t="n">
        <v>0</v>
      </c>
    </row>
    <row r="3941" spans="1:9">
      <c r="A3941" t="s">
        <v>4</v>
      </c>
      <c r="B3941" s="4" t="s">
        <v>5</v>
      </c>
      <c r="C3941" s="4" t="s">
        <v>16</v>
      </c>
      <c r="D3941" s="4" t="s">
        <v>16</v>
      </c>
      <c r="E3941" s="4" t="s">
        <v>30</v>
      </c>
      <c r="F3941" s="4" t="s">
        <v>30</v>
      </c>
      <c r="G3941" s="4" t="s">
        <v>30</v>
      </c>
      <c r="H3941" s="4" t="s">
        <v>10</v>
      </c>
    </row>
    <row r="3942" spans="1:9">
      <c r="A3942" t="n">
        <v>32481</v>
      </c>
      <c r="B3942" s="38" t="n">
        <v>45</v>
      </c>
      <c r="C3942" s="7" t="n">
        <v>2</v>
      </c>
      <c r="D3942" s="7" t="n">
        <v>3</v>
      </c>
      <c r="E3942" s="7" t="n">
        <v>1.08000004291534</v>
      </c>
      <c r="F3942" s="7" t="n">
        <v>1.5</v>
      </c>
      <c r="G3942" s="7" t="n">
        <v>5.09000015258789</v>
      </c>
      <c r="H3942" s="7" t="n">
        <v>9000</v>
      </c>
    </row>
    <row r="3943" spans="1:9">
      <c r="A3943" t="s">
        <v>4</v>
      </c>
      <c r="B3943" s="4" t="s">
        <v>5</v>
      </c>
      <c r="C3943" s="4" t="s">
        <v>16</v>
      </c>
      <c r="D3943" s="4" t="s">
        <v>16</v>
      </c>
      <c r="E3943" s="4" t="s">
        <v>30</v>
      </c>
      <c r="F3943" s="4" t="s">
        <v>30</v>
      </c>
      <c r="G3943" s="4" t="s">
        <v>30</v>
      </c>
      <c r="H3943" s="4" t="s">
        <v>10</v>
      </c>
      <c r="I3943" s="4" t="s">
        <v>16</v>
      </c>
    </row>
    <row r="3944" spans="1:9">
      <c r="A3944" t="n">
        <v>32498</v>
      </c>
      <c r="B3944" s="38" t="n">
        <v>45</v>
      </c>
      <c r="C3944" s="7" t="n">
        <v>4</v>
      </c>
      <c r="D3944" s="7" t="n">
        <v>3</v>
      </c>
      <c r="E3944" s="7" t="n">
        <v>6.07000017166138</v>
      </c>
      <c r="F3944" s="7" t="n">
        <v>13.5900001525879</v>
      </c>
      <c r="G3944" s="7" t="n">
        <v>356</v>
      </c>
      <c r="H3944" s="7" t="n">
        <v>9000</v>
      </c>
      <c r="I3944" s="7" t="n">
        <v>0</v>
      </c>
    </row>
    <row r="3945" spans="1:9">
      <c r="A3945" t="s">
        <v>4</v>
      </c>
      <c r="B3945" s="4" t="s">
        <v>5</v>
      </c>
      <c r="C3945" s="4" t="s">
        <v>16</v>
      </c>
      <c r="D3945" s="4" t="s">
        <v>16</v>
      </c>
      <c r="E3945" s="4" t="s">
        <v>30</v>
      </c>
      <c r="F3945" s="4" t="s">
        <v>10</v>
      </c>
    </row>
    <row r="3946" spans="1:9">
      <c r="A3946" t="n">
        <v>32516</v>
      </c>
      <c r="B3946" s="38" t="n">
        <v>45</v>
      </c>
      <c r="C3946" s="7" t="n">
        <v>5</v>
      </c>
      <c r="D3946" s="7" t="n">
        <v>3</v>
      </c>
      <c r="E3946" s="7" t="n">
        <v>2.59999990463257</v>
      </c>
      <c r="F3946" s="7" t="n">
        <v>9000</v>
      </c>
    </row>
    <row r="3947" spans="1:9">
      <c r="A3947" t="s">
        <v>4</v>
      </c>
      <c r="B3947" s="4" t="s">
        <v>5</v>
      </c>
      <c r="C3947" s="4" t="s">
        <v>16</v>
      </c>
      <c r="D3947" s="4" t="s">
        <v>16</v>
      </c>
      <c r="E3947" s="4" t="s">
        <v>30</v>
      </c>
      <c r="F3947" s="4" t="s">
        <v>10</v>
      </c>
    </row>
    <row r="3948" spans="1:9">
      <c r="A3948" t="n">
        <v>32525</v>
      </c>
      <c r="B3948" s="38" t="n">
        <v>45</v>
      </c>
      <c r="C3948" s="7" t="n">
        <v>11</v>
      </c>
      <c r="D3948" s="7" t="n">
        <v>3</v>
      </c>
      <c r="E3948" s="7" t="n">
        <v>17.3999996185303</v>
      </c>
      <c r="F3948" s="7" t="n">
        <v>9000</v>
      </c>
    </row>
    <row r="3949" spans="1:9">
      <c r="A3949" t="s">
        <v>4</v>
      </c>
      <c r="B3949" s="4" t="s">
        <v>5</v>
      </c>
      <c r="C3949" s="4" t="s">
        <v>16</v>
      </c>
      <c r="D3949" s="4" t="s">
        <v>10</v>
      </c>
      <c r="E3949" s="4" t="s">
        <v>6</v>
      </c>
      <c r="F3949" s="4" t="s">
        <v>6</v>
      </c>
      <c r="G3949" s="4" t="s">
        <v>6</v>
      </c>
      <c r="H3949" s="4" t="s">
        <v>6</v>
      </c>
    </row>
    <row r="3950" spans="1:9">
      <c r="A3950" t="n">
        <v>32534</v>
      </c>
      <c r="B3950" s="54" t="n">
        <v>51</v>
      </c>
      <c r="C3950" s="7" t="n">
        <v>3</v>
      </c>
      <c r="D3950" s="7" t="n">
        <v>0</v>
      </c>
      <c r="E3950" s="7" t="s">
        <v>281</v>
      </c>
      <c r="F3950" s="7" t="s">
        <v>226</v>
      </c>
      <c r="G3950" s="7" t="s">
        <v>225</v>
      </c>
      <c r="H3950" s="7" t="s">
        <v>226</v>
      </c>
    </row>
    <row r="3951" spans="1:9">
      <c r="A3951" t="s">
        <v>4</v>
      </c>
      <c r="B3951" s="4" t="s">
        <v>5</v>
      </c>
      <c r="C3951" s="4" t="s">
        <v>16</v>
      </c>
      <c r="D3951" s="4" t="s">
        <v>10</v>
      </c>
      <c r="E3951" s="4" t="s">
        <v>6</v>
      </c>
      <c r="F3951" s="4" t="s">
        <v>6</v>
      </c>
      <c r="G3951" s="4" t="s">
        <v>6</v>
      </c>
      <c r="H3951" s="4" t="s">
        <v>6</v>
      </c>
    </row>
    <row r="3952" spans="1:9">
      <c r="A3952" t="n">
        <v>32547</v>
      </c>
      <c r="B3952" s="54" t="n">
        <v>51</v>
      </c>
      <c r="C3952" s="7" t="n">
        <v>3</v>
      </c>
      <c r="D3952" s="7" t="n">
        <v>13</v>
      </c>
      <c r="E3952" s="7" t="s">
        <v>223</v>
      </c>
      <c r="F3952" s="7" t="s">
        <v>227</v>
      </c>
      <c r="G3952" s="7" t="s">
        <v>225</v>
      </c>
      <c r="H3952" s="7" t="s">
        <v>226</v>
      </c>
    </row>
    <row r="3953" spans="1:9">
      <c r="A3953" t="s">
        <v>4</v>
      </c>
      <c r="B3953" s="4" t="s">
        <v>5</v>
      </c>
      <c r="C3953" s="4" t="s">
        <v>16</v>
      </c>
      <c r="D3953" s="4" t="s">
        <v>10</v>
      </c>
      <c r="E3953" s="4" t="s">
        <v>6</v>
      </c>
      <c r="F3953" s="4" t="s">
        <v>6</v>
      </c>
      <c r="G3953" s="4" t="s">
        <v>6</v>
      </c>
      <c r="H3953" s="4" t="s">
        <v>6</v>
      </c>
    </row>
    <row r="3954" spans="1:9">
      <c r="A3954" t="n">
        <v>32560</v>
      </c>
      <c r="B3954" s="54" t="n">
        <v>51</v>
      </c>
      <c r="C3954" s="7" t="n">
        <v>3</v>
      </c>
      <c r="D3954" s="7" t="n">
        <v>61491</v>
      </c>
      <c r="E3954" s="7" t="s">
        <v>223</v>
      </c>
      <c r="F3954" s="7" t="s">
        <v>227</v>
      </c>
      <c r="G3954" s="7" t="s">
        <v>225</v>
      </c>
      <c r="H3954" s="7" t="s">
        <v>226</v>
      </c>
    </row>
    <row r="3955" spans="1:9">
      <c r="A3955" t="s">
        <v>4</v>
      </c>
      <c r="B3955" s="4" t="s">
        <v>5</v>
      </c>
      <c r="C3955" s="4" t="s">
        <v>16</v>
      </c>
      <c r="D3955" s="4" t="s">
        <v>10</v>
      </c>
      <c r="E3955" s="4" t="s">
        <v>6</v>
      </c>
      <c r="F3955" s="4" t="s">
        <v>6</v>
      </c>
      <c r="G3955" s="4" t="s">
        <v>6</v>
      </c>
      <c r="H3955" s="4" t="s">
        <v>6</v>
      </c>
    </row>
    <row r="3956" spans="1:9">
      <c r="A3956" t="n">
        <v>32573</v>
      </c>
      <c r="B3956" s="54" t="n">
        <v>51</v>
      </c>
      <c r="C3956" s="7" t="n">
        <v>3</v>
      </c>
      <c r="D3956" s="7" t="n">
        <v>61492</v>
      </c>
      <c r="E3956" s="7" t="s">
        <v>223</v>
      </c>
      <c r="F3956" s="7" t="s">
        <v>227</v>
      </c>
      <c r="G3956" s="7" t="s">
        <v>225</v>
      </c>
      <c r="H3956" s="7" t="s">
        <v>226</v>
      </c>
    </row>
    <row r="3957" spans="1:9">
      <c r="A3957" t="s">
        <v>4</v>
      </c>
      <c r="B3957" s="4" t="s">
        <v>5</v>
      </c>
      <c r="C3957" s="4" t="s">
        <v>16</v>
      </c>
      <c r="D3957" s="4" t="s">
        <v>10</v>
      </c>
      <c r="E3957" s="4" t="s">
        <v>6</v>
      </c>
      <c r="F3957" s="4" t="s">
        <v>6</v>
      </c>
      <c r="G3957" s="4" t="s">
        <v>6</v>
      </c>
      <c r="H3957" s="4" t="s">
        <v>6</v>
      </c>
    </row>
    <row r="3958" spans="1:9">
      <c r="A3958" t="n">
        <v>32586</v>
      </c>
      <c r="B3958" s="54" t="n">
        <v>51</v>
      </c>
      <c r="C3958" s="7" t="n">
        <v>3</v>
      </c>
      <c r="D3958" s="7" t="n">
        <v>61493</v>
      </c>
      <c r="E3958" s="7" t="s">
        <v>223</v>
      </c>
      <c r="F3958" s="7" t="s">
        <v>227</v>
      </c>
      <c r="G3958" s="7" t="s">
        <v>225</v>
      </c>
      <c r="H3958" s="7" t="s">
        <v>226</v>
      </c>
    </row>
    <row r="3959" spans="1:9">
      <c r="A3959" t="s">
        <v>4</v>
      </c>
      <c r="B3959" s="4" t="s">
        <v>5</v>
      </c>
      <c r="C3959" s="4" t="s">
        <v>16</v>
      </c>
      <c r="D3959" s="4" t="s">
        <v>10</v>
      </c>
      <c r="E3959" s="4" t="s">
        <v>6</v>
      </c>
      <c r="F3959" s="4" t="s">
        <v>6</v>
      </c>
      <c r="G3959" s="4" t="s">
        <v>6</v>
      </c>
      <c r="H3959" s="4" t="s">
        <v>6</v>
      </c>
    </row>
    <row r="3960" spans="1:9">
      <c r="A3960" t="n">
        <v>32599</v>
      </c>
      <c r="B3960" s="54" t="n">
        <v>51</v>
      </c>
      <c r="C3960" s="7" t="n">
        <v>3</v>
      </c>
      <c r="D3960" s="7" t="n">
        <v>61494</v>
      </c>
      <c r="E3960" s="7" t="s">
        <v>223</v>
      </c>
      <c r="F3960" s="7" t="s">
        <v>227</v>
      </c>
      <c r="G3960" s="7" t="s">
        <v>225</v>
      </c>
      <c r="H3960" s="7" t="s">
        <v>226</v>
      </c>
    </row>
    <row r="3961" spans="1:9">
      <c r="A3961" t="s">
        <v>4</v>
      </c>
      <c r="B3961" s="4" t="s">
        <v>5</v>
      </c>
      <c r="C3961" s="4" t="s">
        <v>10</v>
      </c>
      <c r="D3961" s="4" t="s">
        <v>30</v>
      </c>
      <c r="E3961" s="4" t="s">
        <v>30</v>
      </c>
      <c r="F3961" s="4" t="s">
        <v>30</v>
      </c>
      <c r="G3961" s="4" t="s">
        <v>30</v>
      </c>
    </row>
    <row r="3962" spans="1:9">
      <c r="A3962" t="n">
        <v>32612</v>
      </c>
      <c r="B3962" s="43" t="n">
        <v>46</v>
      </c>
      <c r="C3962" s="7" t="n">
        <v>30</v>
      </c>
      <c r="D3962" s="7" t="n">
        <v>-0.189999997615814</v>
      </c>
      <c r="E3962" s="7" t="n">
        <v>-0.25</v>
      </c>
      <c r="F3962" s="7" t="n">
        <v>-1.51999998092651</v>
      </c>
      <c r="G3962" s="7" t="n">
        <v>0</v>
      </c>
    </row>
    <row r="3963" spans="1:9">
      <c r="A3963" t="s">
        <v>4</v>
      </c>
      <c r="B3963" s="4" t="s">
        <v>5</v>
      </c>
      <c r="C3963" s="4" t="s">
        <v>10</v>
      </c>
      <c r="D3963" s="4" t="s">
        <v>30</v>
      </c>
      <c r="E3963" s="4" t="s">
        <v>30</v>
      </c>
      <c r="F3963" s="4" t="s">
        <v>30</v>
      </c>
      <c r="G3963" s="4" t="s">
        <v>30</v>
      </c>
    </row>
    <row r="3964" spans="1:9">
      <c r="A3964" t="n">
        <v>32631</v>
      </c>
      <c r="B3964" s="43" t="n">
        <v>46</v>
      </c>
      <c r="C3964" s="7" t="n">
        <v>61507</v>
      </c>
      <c r="D3964" s="7" t="n">
        <v>-1.45000004768372</v>
      </c>
      <c r="E3964" s="7" t="n">
        <v>-0.25</v>
      </c>
      <c r="F3964" s="7" t="n">
        <v>-2.47000002861023</v>
      </c>
      <c r="G3964" s="7" t="n">
        <v>0</v>
      </c>
    </row>
    <row r="3965" spans="1:9">
      <c r="A3965" t="s">
        <v>4</v>
      </c>
      <c r="B3965" s="4" t="s">
        <v>5</v>
      </c>
      <c r="C3965" s="4" t="s">
        <v>10</v>
      </c>
    </row>
    <row r="3966" spans="1:9">
      <c r="A3966" t="n">
        <v>32650</v>
      </c>
      <c r="B3966" s="31" t="n">
        <v>16</v>
      </c>
      <c r="C3966" s="7" t="n">
        <v>0</v>
      </c>
    </row>
    <row r="3967" spans="1:9">
      <c r="A3967" t="s">
        <v>4</v>
      </c>
      <c r="B3967" s="4" t="s">
        <v>5</v>
      </c>
      <c r="C3967" s="4" t="s">
        <v>10</v>
      </c>
      <c r="D3967" s="4" t="s">
        <v>10</v>
      </c>
      <c r="E3967" s="4" t="s">
        <v>10</v>
      </c>
    </row>
    <row r="3968" spans="1:9">
      <c r="A3968" t="n">
        <v>32653</v>
      </c>
      <c r="B3968" s="34" t="n">
        <v>61</v>
      </c>
      <c r="C3968" s="7" t="n">
        <v>30</v>
      </c>
      <c r="D3968" s="7" t="n">
        <v>0</v>
      </c>
      <c r="E3968" s="7" t="n">
        <v>0</v>
      </c>
    </row>
    <row r="3969" spans="1:8">
      <c r="A3969" t="s">
        <v>4</v>
      </c>
      <c r="B3969" s="4" t="s">
        <v>5</v>
      </c>
      <c r="C3969" s="4" t="s">
        <v>16</v>
      </c>
      <c r="D3969" s="4" t="s">
        <v>10</v>
      </c>
    </row>
    <row r="3970" spans="1:8">
      <c r="A3970" t="n">
        <v>32660</v>
      </c>
      <c r="B3970" s="37" t="n">
        <v>58</v>
      </c>
      <c r="C3970" s="7" t="n">
        <v>255</v>
      </c>
      <c r="D3970" s="7" t="n">
        <v>0</v>
      </c>
    </row>
    <row r="3971" spans="1:8">
      <c r="A3971" t="s">
        <v>4</v>
      </c>
      <c r="B3971" s="4" t="s">
        <v>5</v>
      </c>
      <c r="C3971" s="4" t="s">
        <v>10</v>
      </c>
      <c r="D3971" s="4" t="s">
        <v>16</v>
      </c>
      <c r="E3971" s="4" t="s">
        <v>30</v>
      </c>
      <c r="F3971" s="4" t="s">
        <v>10</v>
      </c>
    </row>
    <row r="3972" spans="1:8">
      <c r="A3972" t="n">
        <v>32664</v>
      </c>
      <c r="B3972" s="53" t="n">
        <v>59</v>
      </c>
      <c r="C3972" s="7" t="n">
        <v>0</v>
      </c>
      <c r="D3972" s="7" t="n">
        <v>8</v>
      </c>
      <c r="E3972" s="7" t="n">
        <v>0.150000005960464</v>
      </c>
      <c r="F3972" s="7" t="n">
        <v>0</v>
      </c>
    </row>
    <row r="3973" spans="1:8">
      <c r="A3973" t="s">
        <v>4</v>
      </c>
      <c r="B3973" s="4" t="s">
        <v>5</v>
      </c>
      <c r="C3973" s="4" t="s">
        <v>10</v>
      </c>
    </row>
    <row r="3974" spans="1:8">
      <c r="A3974" t="n">
        <v>32674</v>
      </c>
      <c r="B3974" s="31" t="n">
        <v>16</v>
      </c>
      <c r="C3974" s="7" t="n">
        <v>1300</v>
      </c>
    </row>
    <row r="3975" spans="1:8">
      <c r="A3975" t="s">
        <v>4</v>
      </c>
      <c r="B3975" s="4" t="s">
        <v>5</v>
      </c>
      <c r="C3975" s="4" t="s">
        <v>10</v>
      </c>
      <c r="D3975" s="4" t="s">
        <v>16</v>
      </c>
      <c r="E3975" s="4" t="s">
        <v>30</v>
      </c>
      <c r="F3975" s="4" t="s">
        <v>10</v>
      </c>
    </row>
    <row r="3976" spans="1:8">
      <c r="A3976" t="n">
        <v>32677</v>
      </c>
      <c r="B3976" s="53" t="n">
        <v>59</v>
      </c>
      <c r="C3976" s="7" t="n">
        <v>0</v>
      </c>
      <c r="D3976" s="7" t="n">
        <v>255</v>
      </c>
      <c r="E3976" s="7" t="n">
        <v>0</v>
      </c>
      <c r="F3976" s="7" t="n">
        <v>0</v>
      </c>
    </row>
    <row r="3977" spans="1:8">
      <c r="A3977" t="s">
        <v>4</v>
      </c>
      <c r="B3977" s="4" t="s">
        <v>5</v>
      </c>
      <c r="C3977" s="4" t="s">
        <v>16</v>
      </c>
      <c r="D3977" s="4" t="s">
        <v>10</v>
      </c>
      <c r="E3977" s="4" t="s">
        <v>6</v>
      </c>
    </row>
    <row r="3978" spans="1:8">
      <c r="A3978" t="n">
        <v>32687</v>
      </c>
      <c r="B3978" s="54" t="n">
        <v>51</v>
      </c>
      <c r="C3978" s="7" t="n">
        <v>4</v>
      </c>
      <c r="D3978" s="7" t="n">
        <v>0</v>
      </c>
      <c r="E3978" s="7" t="s">
        <v>248</v>
      </c>
    </row>
    <row r="3979" spans="1:8">
      <c r="A3979" t="s">
        <v>4</v>
      </c>
      <c r="B3979" s="4" t="s">
        <v>5</v>
      </c>
      <c r="C3979" s="4" t="s">
        <v>10</v>
      </c>
    </row>
    <row r="3980" spans="1:8">
      <c r="A3980" t="n">
        <v>32700</v>
      </c>
      <c r="B3980" s="31" t="n">
        <v>16</v>
      </c>
      <c r="C3980" s="7" t="n">
        <v>0</v>
      </c>
    </row>
    <row r="3981" spans="1:8">
      <c r="A3981" t="s">
        <v>4</v>
      </c>
      <c r="B3981" s="4" t="s">
        <v>5</v>
      </c>
      <c r="C3981" s="4" t="s">
        <v>10</v>
      </c>
      <c r="D3981" s="4" t="s">
        <v>16</v>
      </c>
      <c r="E3981" s="4" t="s">
        <v>9</v>
      </c>
      <c r="F3981" s="4" t="s">
        <v>69</v>
      </c>
      <c r="G3981" s="4" t="s">
        <v>16</v>
      </c>
      <c r="H3981" s="4" t="s">
        <v>16</v>
      </c>
      <c r="I3981" s="4" t="s">
        <v>16</v>
      </c>
      <c r="J3981" s="4" t="s">
        <v>9</v>
      </c>
      <c r="K3981" s="4" t="s">
        <v>69</v>
      </c>
      <c r="L3981" s="4" t="s">
        <v>16</v>
      </c>
      <c r="M3981" s="4" t="s">
        <v>16</v>
      </c>
      <c r="N3981" s="4" t="s">
        <v>16</v>
      </c>
      <c r="O3981" s="4" t="s">
        <v>9</v>
      </c>
      <c r="P3981" s="4" t="s">
        <v>69</v>
      </c>
      <c r="Q3981" s="4" t="s">
        <v>16</v>
      </c>
      <c r="R3981" s="4" t="s">
        <v>16</v>
      </c>
    </row>
    <row r="3982" spans="1:8">
      <c r="A3982" t="n">
        <v>32703</v>
      </c>
      <c r="B3982" s="55" t="n">
        <v>26</v>
      </c>
      <c r="C3982" s="7" t="n">
        <v>0</v>
      </c>
      <c r="D3982" s="7" t="n">
        <v>17</v>
      </c>
      <c r="E3982" s="7" t="n">
        <v>63554</v>
      </c>
      <c r="F3982" s="7" t="s">
        <v>334</v>
      </c>
      <c r="G3982" s="7" t="n">
        <v>2</v>
      </c>
      <c r="H3982" s="7" t="n">
        <v>3</v>
      </c>
      <c r="I3982" s="7" t="n">
        <v>17</v>
      </c>
      <c r="J3982" s="7" t="n">
        <v>63555</v>
      </c>
      <c r="K3982" s="7" t="s">
        <v>335</v>
      </c>
      <c r="L3982" s="7" t="n">
        <v>2</v>
      </c>
      <c r="M3982" s="7" t="n">
        <v>3</v>
      </c>
      <c r="N3982" s="7" t="n">
        <v>17</v>
      </c>
      <c r="O3982" s="7" t="n">
        <v>63556</v>
      </c>
      <c r="P3982" s="7" t="s">
        <v>336</v>
      </c>
      <c r="Q3982" s="7" t="n">
        <v>2</v>
      </c>
      <c r="R3982" s="7" t="n">
        <v>0</v>
      </c>
    </row>
    <row r="3983" spans="1:8">
      <c r="A3983" t="s">
        <v>4</v>
      </c>
      <c r="B3983" s="4" t="s">
        <v>5</v>
      </c>
    </row>
    <row r="3984" spans="1:8">
      <c r="A3984" t="n">
        <v>32964</v>
      </c>
      <c r="B3984" s="29" t="n">
        <v>28</v>
      </c>
    </row>
    <row r="3985" spans="1:18">
      <c r="A3985" t="s">
        <v>4</v>
      </c>
      <c r="B3985" s="4" t="s">
        <v>5</v>
      </c>
      <c r="C3985" s="4" t="s">
        <v>16</v>
      </c>
      <c r="D3985" s="4" t="s">
        <v>10</v>
      </c>
      <c r="E3985" s="4" t="s">
        <v>6</v>
      </c>
    </row>
    <row r="3986" spans="1:18">
      <c r="A3986" t="n">
        <v>32965</v>
      </c>
      <c r="B3986" s="54" t="n">
        <v>51</v>
      </c>
      <c r="C3986" s="7" t="n">
        <v>4</v>
      </c>
      <c r="D3986" s="7" t="n">
        <v>13</v>
      </c>
      <c r="E3986" s="7" t="s">
        <v>337</v>
      </c>
    </row>
    <row r="3987" spans="1:18">
      <c r="A3987" t="s">
        <v>4</v>
      </c>
      <c r="B3987" s="4" t="s">
        <v>5</v>
      </c>
      <c r="C3987" s="4" t="s">
        <v>10</v>
      </c>
    </row>
    <row r="3988" spans="1:18">
      <c r="A3988" t="n">
        <v>32979</v>
      </c>
      <c r="B3988" s="31" t="n">
        <v>16</v>
      </c>
      <c r="C3988" s="7" t="n">
        <v>0</v>
      </c>
    </row>
    <row r="3989" spans="1:18">
      <c r="A3989" t="s">
        <v>4</v>
      </c>
      <c r="B3989" s="4" t="s">
        <v>5</v>
      </c>
      <c r="C3989" s="4" t="s">
        <v>10</v>
      </c>
      <c r="D3989" s="4" t="s">
        <v>16</v>
      </c>
      <c r="E3989" s="4" t="s">
        <v>9</v>
      </c>
      <c r="F3989" s="4" t="s">
        <v>69</v>
      </c>
      <c r="G3989" s="4" t="s">
        <v>16</v>
      </c>
      <c r="H3989" s="4" t="s">
        <v>16</v>
      </c>
      <c r="I3989" s="4" t="s">
        <v>16</v>
      </c>
      <c r="J3989" s="4" t="s">
        <v>9</v>
      </c>
      <c r="K3989" s="4" t="s">
        <v>69</v>
      </c>
      <c r="L3989" s="4" t="s">
        <v>16</v>
      </c>
      <c r="M3989" s="4" t="s">
        <v>16</v>
      </c>
    </row>
    <row r="3990" spans="1:18">
      <c r="A3990" t="n">
        <v>32982</v>
      </c>
      <c r="B3990" s="55" t="n">
        <v>26</v>
      </c>
      <c r="C3990" s="7" t="n">
        <v>13</v>
      </c>
      <c r="D3990" s="7" t="n">
        <v>17</v>
      </c>
      <c r="E3990" s="7" t="n">
        <v>63557</v>
      </c>
      <c r="F3990" s="7" t="s">
        <v>338</v>
      </c>
      <c r="G3990" s="7" t="n">
        <v>2</v>
      </c>
      <c r="H3990" s="7" t="n">
        <v>3</v>
      </c>
      <c r="I3990" s="7" t="n">
        <v>17</v>
      </c>
      <c r="J3990" s="7" t="n">
        <v>63558</v>
      </c>
      <c r="K3990" s="7" t="s">
        <v>339</v>
      </c>
      <c r="L3990" s="7" t="n">
        <v>2</v>
      </c>
      <c r="M3990" s="7" t="n">
        <v>0</v>
      </c>
    </row>
    <row r="3991" spans="1:18">
      <c r="A3991" t="s">
        <v>4</v>
      </c>
      <c r="B3991" s="4" t="s">
        <v>5</v>
      </c>
    </row>
    <row r="3992" spans="1:18">
      <c r="A3992" t="n">
        <v>33113</v>
      </c>
      <c r="B3992" s="29" t="n">
        <v>28</v>
      </c>
    </row>
    <row r="3993" spans="1:18">
      <c r="A3993" t="s">
        <v>4</v>
      </c>
      <c r="B3993" s="4" t="s">
        <v>5</v>
      </c>
      <c r="C3993" s="4" t="s">
        <v>10</v>
      </c>
      <c r="D3993" s="4" t="s">
        <v>16</v>
      </c>
    </row>
    <row r="3994" spans="1:18">
      <c r="A3994" t="n">
        <v>33114</v>
      </c>
      <c r="B3994" s="66" t="n">
        <v>89</v>
      </c>
      <c r="C3994" s="7" t="n">
        <v>65533</v>
      </c>
      <c r="D3994" s="7" t="n">
        <v>1</v>
      </c>
    </row>
    <row r="3995" spans="1:18">
      <c r="A3995" t="s">
        <v>4</v>
      </c>
      <c r="B3995" s="4" t="s">
        <v>5</v>
      </c>
      <c r="C3995" s="4" t="s">
        <v>16</v>
      </c>
      <c r="D3995" s="4" t="s">
        <v>10</v>
      </c>
      <c r="E3995" s="4" t="s">
        <v>30</v>
      </c>
    </row>
    <row r="3996" spans="1:18">
      <c r="A3996" t="n">
        <v>33118</v>
      </c>
      <c r="B3996" s="37" t="n">
        <v>58</v>
      </c>
      <c r="C3996" s="7" t="n">
        <v>101</v>
      </c>
      <c r="D3996" s="7" t="n">
        <v>500</v>
      </c>
      <c r="E3996" s="7" t="n">
        <v>1</v>
      </c>
    </row>
    <row r="3997" spans="1:18">
      <c r="A3997" t="s">
        <v>4</v>
      </c>
      <c r="B3997" s="4" t="s">
        <v>5</v>
      </c>
      <c r="C3997" s="4" t="s">
        <v>16</v>
      </c>
      <c r="D3997" s="4" t="s">
        <v>10</v>
      </c>
    </row>
    <row r="3998" spans="1:18">
      <c r="A3998" t="n">
        <v>33126</v>
      </c>
      <c r="B3998" s="37" t="n">
        <v>58</v>
      </c>
      <c r="C3998" s="7" t="n">
        <v>254</v>
      </c>
      <c r="D3998" s="7" t="n">
        <v>0</v>
      </c>
    </row>
    <row r="3999" spans="1:18">
      <c r="A3999" t="s">
        <v>4</v>
      </c>
      <c r="B3999" s="4" t="s">
        <v>5</v>
      </c>
      <c r="C3999" s="4" t="s">
        <v>10</v>
      </c>
      <c r="D3999" s="4" t="s">
        <v>10</v>
      </c>
      <c r="E3999" s="4" t="s">
        <v>10</v>
      </c>
    </row>
    <row r="4000" spans="1:18">
      <c r="A4000" t="n">
        <v>33130</v>
      </c>
      <c r="B4000" s="34" t="n">
        <v>61</v>
      </c>
      <c r="C4000" s="7" t="n">
        <v>0</v>
      </c>
      <c r="D4000" s="7" t="n">
        <v>65533</v>
      </c>
      <c r="E4000" s="7" t="n">
        <v>0</v>
      </c>
    </row>
    <row r="4001" spans="1:13">
      <c r="A4001" t="s">
        <v>4</v>
      </c>
      <c r="B4001" s="4" t="s">
        <v>5</v>
      </c>
      <c r="C4001" s="4" t="s">
        <v>10</v>
      </c>
      <c r="D4001" s="4" t="s">
        <v>10</v>
      </c>
      <c r="E4001" s="4" t="s">
        <v>10</v>
      </c>
    </row>
    <row r="4002" spans="1:13">
      <c r="A4002" t="n">
        <v>33137</v>
      </c>
      <c r="B4002" s="34" t="n">
        <v>61</v>
      </c>
      <c r="C4002" s="7" t="n">
        <v>13</v>
      </c>
      <c r="D4002" s="7" t="n">
        <v>65533</v>
      </c>
      <c r="E4002" s="7" t="n">
        <v>0</v>
      </c>
    </row>
    <row r="4003" spans="1:13">
      <c r="A4003" t="s">
        <v>4</v>
      </c>
      <c r="B4003" s="4" t="s">
        <v>5</v>
      </c>
      <c r="C4003" s="4" t="s">
        <v>10</v>
      </c>
      <c r="D4003" s="4" t="s">
        <v>10</v>
      </c>
      <c r="E4003" s="4" t="s">
        <v>10</v>
      </c>
    </row>
    <row r="4004" spans="1:13">
      <c r="A4004" t="n">
        <v>33144</v>
      </c>
      <c r="B4004" s="34" t="n">
        <v>61</v>
      </c>
      <c r="C4004" s="7" t="n">
        <v>61491</v>
      </c>
      <c r="D4004" s="7" t="n">
        <v>65533</v>
      </c>
      <c r="E4004" s="7" t="n">
        <v>0</v>
      </c>
    </row>
    <row r="4005" spans="1:13">
      <c r="A4005" t="s">
        <v>4</v>
      </c>
      <c r="B4005" s="4" t="s">
        <v>5</v>
      </c>
      <c r="C4005" s="4" t="s">
        <v>10</v>
      </c>
      <c r="D4005" s="4" t="s">
        <v>10</v>
      </c>
      <c r="E4005" s="4" t="s">
        <v>10</v>
      </c>
    </row>
    <row r="4006" spans="1:13">
      <c r="A4006" t="n">
        <v>33151</v>
      </c>
      <c r="B4006" s="34" t="n">
        <v>61</v>
      </c>
      <c r="C4006" s="7" t="n">
        <v>61492</v>
      </c>
      <c r="D4006" s="7" t="n">
        <v>65533</v>
      </c>
      <c r="E4006" s="7" t="n">
        <v>0</v>
      </c>
    </row>
    <row r="4007" spans="1:13">
      <c r="A4007" t="s">
        <v>4</v>
      </c>
      <c r="B4007" s="4" t="s">
        <v>5</v>
      </c>
      <c r="C4007" s="4" t="s">
        <v>10</v>
      </c>
      <c r="D4007" s="4" t="s">
        <v>10</v>
      </c>
      <c r="E4007" s="4" t="s">
        <v>10</v>
      </c>
    </row>
    <row r="4008" spans="1:13">
      <c r="A4008" t="n">
        <v>33158</v>
      </c>
      <c r="B4008" s="34" t="n">
        <v>61</v>
      </c>
      <c r="C4008" s="7" t="n">
        <v>61493</v>
      </c>
      <c r="D4008" s="7" t="n">
        <v>65533</v>
      </c>
      <c r="E4008" s="7" t="n">
        <v>0</v>
      </c>
    </row>
    <row r="4009" spans="1:13">
      <c r="A4009" t="s">
        <v>4</v>
      </c>
      <c r="B4009" s="4" t="s">
        <v>5</v>
      </c>
      <c r="C4009" s="4" t="s">
        <v>10</v>
      </c>
      <c r="D4009" s="4" t="s">
        <v>10</v>
      </c>
      <c r="E4009" s="4" t="s">
        <v>10</v>
      </c>
    </row>
    <row r="4010" spans="1:13">
      <c r="A4010" t="n">
        <v>33165</v>
      </c>
      <c r="B4010" s="34" t="n">
        <v>61</v>
      </c>
      <c r="C4010" s="7" t="n">
        <v>61494</v>
      </c>
      <c r="D4010" s="7" t="n">
        <v>65533</v>
      </c>
      <c r="E4010" s="7" t="n">
        <v>0</v>
      </c>
    </row>
    <row r="4011" spans="1:13">
      <c r="A4011" t="s">
        <v>4</v>
      </c>
      <c r="B4011" s="4" t="s">
        <v>5</v>
      </c>
      <c r="C4011" s="4" t="s">
        <v>10</v>
      </c>
      <c r="D4011" s="4" t="s">
        <v>30</v>
      </c>
      <c r="E4011" s="4" t="s">
        <v>30</v>
      </c>
      <c r="F4011" s="4" t="s">
        <v>30</v>
      </c>
      <c r="G4011" s="4" t="s">
        <v>30</v>
      </c>
    </row>
    <row r="4012" spans="1:13">
      <c r="A4012" t="n">
        <v>33172</v>
      </c>
      <c r="B4012" s="43" t="n">
        <v>46</v>
      </c>
      <c r="C4012" s="7" t="n">
        <v>0</v>
      </c>
      <c r="D4012" s="7" t="n">
        <v>0.340000003576279</v>
      </c>
      <c r="E4012" s="7" t="n">
        <v>-0.25</v>
      </c>
      <c r="F4012" s="7" t="n">
        <v>1.48000001907349</v>
      </c>
      <c r="G4012" s="7" t="n">
        <v>180</v>
      </c>
    </row>
    <row r="4013" spans="1:13">
      <c r="A4013" t="s">
        <v>4</v>
      </c>
      <c r="B4013" s="4" t="s">
        <v>5</v>
      </c>
      <c r="C4013" s="4" t="s">
        <v>10</v>
      </c>
      <c r="D4013" s="4" t="s">
        <v>30</v>
      </c>
      <c r="E4013" s="4" t="s">
        <v>30</v>
      </c>
      <c r="F4013" s="4" t="s">
        <v>30</v>
      </c>
      <c r="G4013" s="4" t="s">
        <v>30</v>
      </c>
    </row>
    <row r="4014" spans="1:13">
      <c r="A4014" t="n">
        <v>33191</v>
      </c>
      <c r="B4014" s="43" t="n">
        <v>46</v>
      </c>
      <c r="C4014" s="7" t="n">
        <v>13</v>
      </c>
      <c r="D4014" s="7" t="n">
        <v>-0.709999978542328</v>
      </c>
      <c r="E4014" s="7" t="n">
        <v>-0.25</v>
      </c>
      <c r="F4014" s="7" t="n">
        <v>1.62999999523163</v>
      </c>
      <c r="G4014" s="7" t="n">
        <v>180</v>
      </c>
    </row>
    <row r="4015" spans="1:13">
      <c r="A4015" t="s">
        <v>4</v>
      </c>
      <c r="B4015" s="4" t="s">
        <v>5</v>
      </c>
      <c r="C4015" s="4" t="s">
        <v>16</v>
      </c>
      <c r="D4015" s="14" t="s">
        <v>26</v>
      </c>
      <c r="E4015" s="4" t="s">
        <v>5</v>
      </c>
      <c r="F4015" s="4" t="s">
        <v>16</v>
      </c>
      <c r="G4015" s="4" t="s">
        <v>10</v>
      </c>
      <c r="H4015" s="14" t="s">
        <v>27</v>
      </c>
      <c r="I4015" s="4" t="s">
        <v>16</v>
      </c>
      <c r="J4015" s="4" t="s">
        <v>25</v>
      </c>
    </row>
    <row r="4016" spans="1:13">
      <c r="A4016" t="n">
        <v>33210</v>
      </c>
      <c r="B4016" s="10" t="n">
        <v>5</v>
      </c>
      <c r="C4016" s="7" t="n">
        <v>28</v>
      </c>
      <c r="D4016" s="14" t="s">
        <v>3</v>
      </c>
      <c r="E4016" s="58" t="n">
        <v>64</v>
      </c>
      <c r="F4016" s="7" t="n">
        <v>5</v>
      </c>
      <c r="G4016" s="7" t="n">
        <v>5</v>
      </c>
      <c r="H4016" s="14" t="s">
        <v>3</v>
      </c>
      <c r="I4016" s="7" t="n">
        <v>1</v>
      </c>
      <c r="J4016" s="11" t="n">
        <f t="normal" ca="1">A4020</f>
        <v>0</v>
      </c>
    </row>
    <row r="4017" spans="1:10">
      <c r="A4017" t="s">
        <v>4</v>
      </c>
      <c r="B4017" s="4" t="s">
        <v>5</v>
      </c>
      <c r="C4017" s="4" t="s">
        <v>10</v>
      </c>
      <c r="D4017" s="4" t="s">
        <v>30</v>
      </c>
      <c r="E4017" s="4" t="s">
        <v>30</v>
      </c>
      <c r="F4017" s="4" t="s">
        <v>30</v>
      </c>
      <c r="G4017" s="4" t="s">
        <v>30</v>
      </c>
    </row>
    <row r="4018" spans="1:10">
      <c r="A4018" t="n">
        <v>33221</v>
      </c>
      <c r="B4018" s="43" t="n">
        <v>46</v>
      </c>
      <c r="C4018" s="7" t="n">
        <v>7032</v>
      </c>
      <c r="D4018" s="7" t="n">
        <v>1.46000003814697</v>
      </c>
      <c r="E4018" s="7" t="n">
        <v>-0.25</v>
      </c>
      <c r="F4018" s="7" t="n">
        <v>1.1599999666214</v>
      </c>
      <c r="G4018" s="7" t="n">
        <v>179.600006103516</v>
      </c>
    </row>
    <row r="4019" spans="1:10">
      <c r="A4019" t="s">
        <v>4</v>
      </c>
      <c r="B4019" s="4" t="s">
        <v>5</v>
      </c>
      <c r="C4019" s="4" t="s">
        <v>10</v>
      </c>
      <c r="D4019" s="4" t="s">
        <v>30</v>
      </c>
      <c r="E4019" s="4" t="s">
        <v>30</v>
      </c>
      <c r="F4019" s="4" t="s">
        <v>30</v>
      </c>
      <c r="G4019" s="4" t="s">
        <v>30</v>
      </c>
    </row>
    <row r="4020" spans="1:10">
      <c r="A4020" t="n">
        <v>33240</v>
      </c>
      <c r="B4020" s="43" t="n">
        <v>46</v>
      </c>
      <c r="C4020" s="7" t="n">
        <v>61491</v>
      </c>
      <c r="D4020" s="7" t="n">
        <v>1.03999996185303</v>
      </c>
      <c r="E4020" s="7" t="n">
        <v>-0.25</v>
      </c>
      <c r="F4020" s="7" t="n">
        <v>3.28999996185303</v>
      </c>
      <c r="G4020" s="7" t="n">
        <v>180</v>
      </c>
    </row>
    <row r="4021" spans="1:10">
      <c r="A4021" t="s">
        <v>4</v>
      </c>
      <c r="B4021" s="4" t="s">
        <v>5</v>
      </c>
      <c r="C4021" s="4" t="s">
        <v>10</v>
      </c>
      <c r="D4021" s="4" t="s">
        <v>30</v>
      </c>
      <c r="E4021" s="4" t="s">
        <v>30</v>
      </c>
      <c r="F4021" s="4" t="s">
        <v>30</v>
      </c>
      <c r="G4021" s="4" t="s">
        <v>30</v>
      </c>
    </row>
    <row r="4022" spans="1:10">
      <c r="A4022" t="n">
        <v>33259</v>
      </c>
      <c r="B4022" s="43" t="n">
        <v>46</v>
      </c>
      <c r="C4022" s="7" t="n">
        <v>61492</v>
      </c>
      <c r="D4022" s="7" t="n">
        <v>-0.119999997317791</v>
      </c>
      <c r="E4022" s="7" t="n">
        <v>-0.25</v>
      </c>
      <c r="F4022" s="7" t="n">
        <v>3.27999997138977</v>
      </c>
      <c r="G4022" s="7" t="n">
        <v>180</v>
      </c>
    </row>
    <row r="4023" spans="1:10">
      <c r="A4023" t="s">
        <v>4</v>
      </c>
      <c r="B4023" s="4" t="s">
        <v>5</v>
      </c>
      <c r="C4023" s="4" t="s">
        <v>10</v>
      </c>
      <c r="D4023" s="4" t="s">
        <v>30</v>
      </c>
      <c r="E4023" s="4" t="s">
        <v>30</v>
      </c>
      <c r="F4023" s="4" t="s">
        <v>30</v>
      </c>
      <c r="G4023" s="4" t="s">
        <v>30</v>
      </c>
    </row>
    <row r="4024" spans="1:10">
      <c r="A4024" t="n">
        <v>33278</v>
      </c>
      <c r="B4024" s="43" t="n">
        <v>46</v>
      </c>
      <c r="C4024" s="7" t="n">
        <v>61493</v>
      </c>
      <c r="D4024" s="7" t="n">
        <v>1.6599999666214</v>
      </c>
      <c r="E4024" s="7" t="n">
        <v>-0.25</v>
      </c>
      <c r="F4024" s="7" t="n">
        <v>2.02999997138977</v>
      </c>
      <c r="G4024" s="7" t="n">
        <v>180</v>
      </c>
    </row>
    <row r="4025" spans="1:10">
      <c r="A4025" t="s">
        <v>4</v>
      </c>
      <c r="B4025" s="4" t="s">
        <v>5</v>
      </c>
      <c r="C4025" s="4" t="s">
        <v>10</v>
      </c>
      <c r="D4025" s="4" t="s">
        <v>30</v>
      </c>
      <c r="E4025" s="4" t="s">
        <v>30</v>
      </c>
      <c r="F4025" s="4" t="s">
        <v>30</v>
      </c>
      <c r="G4025" s="4" t="s">
        <v>30</v>
      </c>
    </row>
    <row r="4026" spans="1:10">
      <c r="A4026" t="n">
        <v>33297</v>
      </c>
      <c r="B4026" s="43" t="n">
        <v>46</v>
      </c>
      <c r="C4026" s="7" t="n">
        <v>61494</v>
      </c>
      <c r="D4026" s="7" t="n">
        <v>-1.33000004291534</v>
      </c>
      <c r="E4026" s="7" t="n">
        <v>-0.25</v>
      </c>
      <c r="F4026" s="7" t="n">
        <v>3.16000008583069</v>
      </c>
      <c r="G4026" s="7" t="n">
        <v>180</v>
      </c>
    </row>
    <row r="4027" spans="1:10">
      <c r="A4027" t="s">
        <v>4</v>
      </c>
      <c r="B4027" s="4" t="s">
        <v>5</v>
      </c>
      <c r="C4027" s="4" t="s">
        <v>16</v>
      </c>
    </row>
    <row r="4028" spans="1:10">
      <c r="A4028" t="n">
        <v>33316</v>
      </c>
      <c r="B4028" s="38" t="n">
        <v>45</v>
      </c>
      <c r="C4028" s="7" t="n">
        <v>0</v>
      </c>
    </row>
    <row r="4029" spans="1:10">
      <c r="A4029" t="s">
        <v>4</v>
      </c>
      <c r="B4029" s="4" t="s">
        <v>5</v>
      </c>
      <c r="C4029" s="4" t="s">
        <v>16</v>
      </c>
      <c r="D4029" s="4" t="s">
        <v>16</v>
      </c>
      <c r="E4029" s="4" t="s">
        <v>30</v>
      </c>
      <c r="F4029" s="4" t="s">
        <v>30</v>
      </c>
      <c r="G4029" s="4" t="s">
        <v>30</v>
      </c>
      <c r="H4029" s="4" t="s">
        <v>10</v>
      </c>
    </row>
    <row r="4030" spans="1:10">
      <c r="A4030" t="n">
        <v>33318</v>
      </c>
      <c r="B4030" s="38" t="n">
        <v>45</v>
      </c>
      <c r="C4030" s="7" t="n">
        <v>2</v>
      </c>
      <c r="D4030" s="7" t="n">
        <v>3</v>
      </c>
      <c r="E4030" s="7" t="n">
        <v>0.449999988079071</v>
      </c>
      <c r="F4030" s="7" t="n">
        <v>0.879999995231628</v>
      </c>
      <c r="G4030" s="7" t="n">
        <v>2.29999995231628</v>
      </c>
      <c r="H4030" s="7" t="n">
        <v>0</v>
      </c>
    </row>
    <row r="4031" spans="1:10">
      <c r="A4031" t="s">
        <v>4</v>
      </c>
      <c r="B4031" s="4" t="s">
        <v>5</v>
      </c>
      <c r="C4031" s="4" t="s">
        <v>16</v>
      </c>
      <c r="D4031" s="4" t="s">
        <v>16</v>
      </c>
      <c r="E4031" s="4" t="s">
        <v>30</v>
      </c>
      <c r="F4031" s="4" t="s">
        <v>30</v>
      </c>
      <c r="G4031" s="4" t="s">
        <v>30</v>
      </c>
      <c r="H4031" s="4" t="s">
        <v>10</v>
      </c>
      <c r="I4031" s="4" t="s">
        <v>16</v>
      </c>
    </row>
    <row r="4032" spans="1:10">
      <c r="A4032" t="n">
        <v>33335</v>
      </c>
      <c r="B4032" s="38" t="n">
        <v>45</v>
      </c>
      <c r="C4032" s="7" t="n">
        <v>4</v>
      </c>
      <c r="D4032" s="7" t="n">
        <v>3</v>
      </c>
      <c r="E4032" s="7" t="n">
        <v>356.25</v>
      </c>
      <c r="F4032" s="7" t="n">
        <v>151.789993286133</v>
      </c>
      <c r="G4032" s="7" t="n">
        <v>-13.9899997711182</v>
      </c>
      <c r="H4032" s="7" t="n">
        <v>0</v>
      </c>
      <c r="I4032" s="7" t="n">
        <v>0</v>
      </c>
    </row>
    <row r="4033" spans="1:9">
      <c r="A4033" t="s">
        <v>4</v>
      </c>
      <c r="B4033" s="4" t="s">
        <v>5</v>
      </c>
      <c r="C4033" s="4" t="s">
        <v>16</v>
      </c>
      <c r="D4033" s="4" t="s">
        <v>16</v>
      </c>
      <c r="E4033" s="4" t="s">
        <v>30</v>
      </c>
      <c r="F4033" s="4" t="s">
        <v>10</v>
      </c>
    </row>
    <row r="4034" spans="1:9">
      <c r="A4034" t="n">
        <v>33353</v>
      </c>
      <c r="B4034" s="38" t="n">
        <v>45</v>
      </c>
      <c r="C4034" s="7" t="n">
        <v>5</v>
      </c>
      <c r="D4034" s="7" t="n">
        <v>3</v>
      </c>
      <c r="E4034" s="7" t="n">
        <v>3.40000009536743</v>
      </c>
      <c r="F4034" s="7" t="n">
        <v>0</v>
      </c>
    </row>
    <row r="4035" spans="1:9">
      <c r="A4035" t="s">
        <v>4</v>
      </c>
      <c r="B4035" s="4" t="s">
        <v>5</v>
      </c>
      <c r="C4035" s="4" t="s">
        <v>16</v>
      </c>
      <c r="D4035" s="4" t="s">
        <v>16</v>
      </c>
      <c r="E4035" s="4" t="s">
        <v>30</v>
      </c>
      <c r="F4035" s="4" t="s">
        <v>10</v>
      </c>
    </row>
    <row r="4036" spans="1:9">
      <c r="A4036" t="n">
        <v>33362</v>
      </c>
      <c r="B4036" s="38" t="n">
        <v>45</v>
      </c>
      <c r="C4036" s="7" t="n">
        <v>11</v>
      </c>
      <c r="D4036" s="7" t="n">
        <v>3</v>
      </c>
      <c r="E4036" s="7" t="n">
        <v>38</v>
      </c>
      <c r="F4036" s="7" t="n">
        <v>0</v>
      </c>
    </row>
    <row r="4037" spans="1:9">
      <c r="A4037" t="s">
        <v>4</v>
      </c>
      <c r="B4037" s="4" t="s">
        <v>5</v>
      </c>
      <c r="C4037" s="4" t="s">
        <v>16</v>
      </c>
      <c r="D4037" s="4" t="s">
        <v>16</v>
      </c>
      <c r="E4037" s="4" t="s">
        <v>30</v>
      </c>
      <c r="F4037" s="4" t="s">
        <v>30</v>
      </c>
      <c r="G4037" s="4" t="s">
        <v>30</v>
      </c>
      <c r="H4037" s="4" t="s">
        <v>10</v>
      </c>
    </row>
    <row r="4038" spans="1:9">
      <c r="A4038" t="n">
        <v>33371</v>
      </c>
      <c r="B4038" s="38" t="n">
        <v>45</v>
      </c>
      <c r="C4038" s="7" t="n">
        <v>2</v>
      </c>
      <c r="D4038" s="7" t="n">
        <v>3</v>
      </c>
      <c r="E4038" s="7" t="n">
        <v>0.25</v>
      </c>
      <c r="F4038" s="7" t="n">
        <v>0.879999995231628</v>
      </c>
      <c r="G4038" s="7" t="n">
        <v>2.23000001907349</v>
      </c>
      <c r="H4038" s="7" t="n">
        <v>5000</v>
      </c>
    </row>
    <row r="4039" spans="1:9">
      <c r="A4039" t="s">
        <v>4</v>
      </c>
      <c r="B4039" s="4" t="s">
        <v>5</v>
      </c>
      <c r="C4039" s="4" t="s">
        <v>16</v>
      </c>
      <c r="D4039" s="4" t="s">
        <v>16</v>
      </c>
      <c r="E4039" s="4" t="s">
        <v>30</v>
      </c>
      <c r="F4039" s="4" t="s">
        <v>30</v>
      </c>
      <c r="G4039" s="4" t="s">
        <v>30</v>
      </c>
      <c r="H4039" s="4" t="s">
        <v>10</v>
      </c>
      <c r="I4039" s="4" t="s">
        <v>16</v>
      </c>
    </row>
    <row r="4040" spans="1:9">
      <c r="A4040" t="n">
        <v>33388</v>
      </c>
      <c r="B4040" s="38" t="n">
        <v>45</v>
      </c>
      <c r="C4040" s="7" t="n">
        <v>4</v>
      </c>
      <c r="D4040" s="7" t="n">
        <v>3</v>
      </c>
      <c r="E4040" s="7" t="n">
        <v>356.239990234375</v>
      </c>
      <c r="F4040" s="7" t="n">
        <v>201.910003662109</v>
      </c>
      <c r="G4040" s="7" t="n">
        <v>346</v>
      </c>
      <c r="H4040" s="7" t="n">
        <v>5000</v>
      </c>
      <c r="I4040" s="7" t="n">
        <v>1</v>
      </c>
    </row>
    <row r="4041" spans="1:9">
      <c r="A4041" t="s">
        <v>4</v>
      </c>
      <c r="B4041" s="4" t="s">
        <v>5</v>
      </c>
      <c r="C4041" s="4" t="s">
        <v>16</v>
      </c>
      <c r="D4041" s="4" t="s">
        <v>16</v>
      </c>
      <c r="E4041" s="4" t="s">
        <v>30</v>
      </c>
      <c r="F4041" s="4" t="s">
        <v>10</v>
      </c>
    </row>
    <row r="4042" spans="1:9">
      <c r="A4042" t="n">
        <v>33406</v>
      </c>
      <c r="B4042" s="38" t="n">
        <v>45</v>
      </c>
      <c r="C4042" s="7" t="n">
        <v>5</v>
      </c>
      <c r="D4042" s="7" t="n">
        <v>3</v>
      </c>
      <c r="E4042" s="7" t="n">
        <v>3.40000009536743</v>
      </c>
      <c r="F4042" s="7" t="n">
        <v>5000</v>
      </c>
    </row>
    <row r="4043" spans="1:9">
      <c r="A4043" t="s">
        <v>4</v>
      </c>
      <c r="B4043" s="4" t="s">
        <v>5</v>
      </c>
      <c r="C4043" s="4" t="s">
        <v>16</v>
      </c>
      <c r="D4043" s="4" t="s">
        <v>16</v>
      </c>
      <c r="E4043" s="4" t="s">
        <v>30</v>
      </c>
      <c r="F4043" s="4" t="s">
        <v>10</v>
      </c>
    </row>
    <row r="4044" spans="1:9">
      <c r="A4044" t="n">
        <v>33415</v>
      </c>
      <c r="B4044" s="38" t="n">
        <v>45</v>
      </c>
      <c r="C4044" s="7" t="n">
        <v>11</v>
      </c>
      <c r="D4044" s="7" t="n">
        <v>3</v>
      </c>
      <c r="E4044" s="7" t="n">
        <v>38</v>
      </c>
      <c r="F4044" s="7" t="n">
        <v>5000</v>
      </c>
    </row>
    <row r="4045" spans="1:9">
      <c r="A4045" t="s">
        <v>4</v>
      </c>
      <c r="B4045" s="4" t="s">
        <v>5</v>
      </c>
      <c r="C4045" s="4" t="s">
        <v>16</v>
      </c>
      <c r="D4045" s="4" t="s">
        <v>10</v>
      </c>
    </row>
    <row r="4046" spans="1:9">
      <c r="A4046" t="n">
        <v>33424</v>
      </c>
      <c r="B4046" s="37" t="n">
        <v>58</v>
      </c>
      <c r="C4046" s="7" t="n">
        <v>255</v>
      </c>
      <c r="D4046" s="7" t="n">
        <v>0</v>
      </c>
    </row>
    <row r="4047" spans="1:9">
      <c r="A4047" t="s">
        <v>4</v>
      </c>
      <c r="B4047" s="4" t="s">
        <v>5</v>
      </c>
      <c r="C4047" s="4" t="s">
        <v>10</v>
      </c>
      <c r="D4047" s="4" t="s">
        <v>16</v>
      </c>
      <c r="E4047" s="4" t="s">
        <v>6</v>
      </c>
      <c r="F4047" s="4" t="s">
        <v>30</v>
      </c>
      <c r="G4047" s="4" t="s">
        <v>30</v>
      </c>
      <c r="H4047" s="4" t="s">
        <v>30</v>
      </c>
    </row>
    <row r="4048" spans="1:9">
      <c r="A4048" t="n">
        <v>33428</v>
      </c>
      <c r="B4048" s="45" t="n">
        <v>48</v>
      </c>
      <c r="C4048" s="7" t="n">
        <v>13</v>
      </c>
      <c r="D4048" s="7" t="n">
        <v>0</v>
      </c>
      <c r="E4048" s="7" t="s">
        <v>212</v>
      </c>
      <c r="F4048" s="7" t="n">
        <v>-1</v>
      </c>
      <c r="G4048" s="7" t="n">
        <v>1</v>
      </c>
      <c r="H4048" s="7" t="n">
        <v>0</v>
      </c>
    </row>
    <row r="4049" spans="1:9">
      <c r="A4049" t="s">
        <v>4</v>
      </c>
      <c r="B4049" s="4" t="s">
        <v>5</v>
      </c>
      <c r="C4049" s="4" t="s">
        <v>10</v>
      </c>
    </row>
    <row r="4050" spans="1:9">
      <c r="A4050" t="n">
        <v>33454</v>
      </c>
      <c r="B4050" s="31" t="n">
        <v>16</v>
      </c>
      <c r="C4050" s="7" t="n">
        <v>200</v>
      </c>
    </row>
    <row r="4051" spans="1:9">
      <c r="A4051" t="s">
        <v>4</v>
      </c>
      <c r="B4051" s="4" t="s">
        <v>5</v>
      </c>
      <c r="C4051" s="4" t="s">
        <v>10</v>
      </c>
      <c r="D4051" s="4" t="s">
        <v>16</v>
      </c>
      <c r="E4051" s="4" t="s">
        <v>6</v>
      </c>
      <c r="F4051" s="4" t="s">
        <v>30</v>
      </c>
      <c r="G4051" s="4" t="s">
        <v>30</v>
      </c>
      <c r="H4051" s="4" t="s">
        <v>30</v>
      </c>
    </row>
    <row r="4052" spans="1:9">
      <c r="A4052" t="n">
        <v>33457</v>
      </c>
      <c r="B4052" s="45" t="n">
        <v>48</v>
      </c>
      <c r="C4052" s="7" t="n">
        <v>0</v>
      </c>
      <c r="D4052" s="7" t="n">
        <v>0</v>
      </c>
      <c r="E4052" s="7" t="s">
        <v>212</v>
      </c>
      <c r="F4052" s="7" t="n">
        <v>-1</v>
      </c>
      <c r="G4052" s="7" t="n">
        <v>1</v>
      </c>
      <c r="H4052" s="7" t="n">
        <v>0</v>
      </c>
    </row>
    <row r="4053" spans="1:9">
      <c r="A4053" t="s">
        <v>4</v>
      </c>
      <c r="B4053" s="4" t="s">
        <v>5</v>
      </c>
      <c r="C4053" s="4" t="s">
        <v>10</v>
      </c>
    </row>
    <row r="4054" spans="1:9">
      <c r="A4054" t="n">
        <v>33483</v>
      </c>
      <c r="B4054" s="31" t="n">
        <v>16</v>
      </c>
      <c r="C4054" s="7" t="n">
        <v>200</v>
      </c>
    </row>
    <row r="4055" spans="1:9">
      <c r="A4055" t="s">
        <v>4</v>
      </c>
      <c r="B4055" s="4" t="s">
        <v>5</v>
      </c>
      <c r="C4055" s="4" t="s">
        <v>10</v>
      </c>
      <c r="D4055" s="4" t="s">
        <v>16</v>
      </c>
      <c r="E4055" s="4" t="s">
        <v>6</v>
      </c>
      <c r="F4055" s="4" t="s">
        <v>30</v>
      </c>
      <c r="G4055" s="4" t="s">
        <v>30</v>
      </c>
      <c r="H4055" s="4" t="s">
        <v>30</v>
      </c>
    </row>
    <row r="4056" spans="1:9">
      <c r="A4056" t="n">
        <v>33486</v>
      </c>
      <c r="B4056" s="45" t="n">
        <v>48</v>
      </c>
      <c r="C4056" s="7" t="n">
        <v>61494</v>
      </c>
      <c r="D4056" s="7" t="n">
        <v>0</v>
      </c>
      <c r="E4056" s="7" t="s">
        <v>212</v>
      </c>
      <c r="F4056" s="7" t="n">
        <v>-1</v>
      </c>
      <c r="G4056" s="7" t="n">
        <v>1</v>
      </c>
      <c r="H4056" s="7" t="n">
        <v>0</v>
      </c>
    </row>
    <row r="4057" spans="1:9">
      <c r="A4057" t="s">
        <v>4</v>
      </c>
      <c r="B4057" s="4" t="s">
        <v>5</v>
      </c>
      <c r="C4057" s="4" t="s">
        <v>10</v>
      </c>
    </row>
    <row r="4058" spans="1:9">
      <c r="A4058" t="n">
        <v>33512</v>
      </c>
      <c r="B4058" s="31" t="n">
        <v>16</v>
      </c>
      <c r="C4058" s="7" t="n">
        <v>500</v>
      </c>
    </row>
    <row r="4059" spans="1:9">
      <c r="A4059" t="s">
        <v>4</v>
      </c>
      <c r="B4059" s="4" t="s">
        <v>5</v>
      </c>
      <c r="C4059" s="4" t="s">
        <v>10</v>
      </c>
      <c r="D4059" s="4" t="s">
        <v>16</v>
      </c>
      <c r="E4059" s="4" t="s">
        <v>6</v>
      </c>
      <c r="F4059" s="4" t="s">
        <v>30</v>
      </c>
      <c r="G4059" s="4" t="s">
        <v>30</v>
      </c>
      <c r="H4059" s="4" t="s">
        <v>30</v>
      </c>
    </row>
    <row r="4060" spans="1:9">
      <c r="A4060" t="n">
        <v>33515</v>
      </c>
      <c r="B4060" s="45" t="n">
        <v>48</v>
      </c>
      <c r="C4060" s="7" t="n">
        <v>61493</v>
      </c>
      <c r="D4060" s="7" t="n">
        <v>0</v>
      </c>
      <c r="E4060" s="7" t="s">
        <v>212</v>
      </c>
      <c r="F4060" s="7" t="n">
        <v>-1</v>
      </c>
      <c r="G4060" s="7" t="n">
        <v>1</v>
      </c>
      <c r="H4060" s="7" t="n">
        <v>0</v>
      </c>
    </row>
    <row r="4061" spans="1:9">
      <c r="A4061" t="s">
        <v>4</v>
      </c>
      <c r="B4061" s="4" t="s">
        <v>5</v>
      </c>
      <c r="C4061" s="4" t="s">
        <v>10</v>
      </c>
    </row>
    <row r="4062" spans="1:9">
      <c r="A4062" t="n">
        <v>33541</v>
      </c>
      <c r="B4062" s="31" t="n">
        <v>16</v>
      </c>
      <c r="C4062" s="7" t="n">
        <v>500</v>
      </c>
    </row>
    <row r="4063" spans="1:9">
      <c r="A4063" t="s">
        <v>4</v>
      </c>
      <c r="B4063" s="4" t="s">
        <v>5</v>
      </c>
      <c r="C4063" s="4" t="s">
        <v>10</v>
      </c>
      <c r="D4063" s="4" t="s">
        <v>16</v>
      </c>
      <c r="E4063" s="4" t="s">
        <v>6</v>
      </c>
      <c r="F4063" s="4" t="s">
        <v>30</v>
      </c>
      <c r="G4063" s="4" t="s">
        <v>30</v>
      </c>
      <c r="H4063" s="4" t="s">
        <v>30</v>
      </c>
    </row>
    <row r="4064" spans="1:9">
      <c r="A4064" t="n">
        <v>33544</v>
      </c>
      <c r="B4064" s="45" t="n">
        <v>48</v>
      </c>
      <c r="C4064" s="7" t="n">
        <v>61492</v>
      </c>
      <c r="D4064" s="7" t="n">
        <v>0</v>
      </c>
      <c r="E4064" s="7" t="s">
        <v>212</v>
      </c>
      <c r="F4064" s="7" t="n">
        <v>-1</v>
      </c>
      <c r="G4064" s="7" t="n">
        <v>1</v>
      </c>
      <c r="H4064" s="7" t="n">
        <v>0</v>
      </c>
    </row>
    <row r="4065" spans="1:8">
      <c r="A4065" t="s">
        <v>4</v>
      </c>
      <c r="B4065" s="4" t="s">
        <v>5</v>
      </c>
      <c r="C4065" s="4" t="s">
        <v>10</v>
      </c>
    </row>
    <row r="4066" spans="1:8">
      <c r="A4066" t="n">
        <v>33570</v>
      </c>
      <c r="B4066" s="31" t="n">
        <v>16</v>
      </c>
      <c r="C4066" s="7" t="n">
        <v>200</v>
      </c>
    </row>
    <row r="4067" spans="1:8">
      <c r="A4067" t="s">
        <v>4</v>
      </c>
      <c r="B4067" s="4" t="s">
        <v>5</v>
      </c>
      <c r="C4067" s="4" t="s">
        <v>10</v>
      </c>
      <c r="D4067" s="4" t="s">
        <v>16</v>
      </c>
      <c r="E4067" s="4" t="s">
        <v>6</v>
      </c>
      <c r="F4067" s="4" t="s">
        <v>30</v>
      </c>
      <c r="G4067" s="4" t="s">
        <v>30</v>
      </c>
      <c r="H4067" s="4" t="s">
        <v>30</v>
      </c>
    </row>
    <row r="4068" spans="1:8">
      <c r="A4068" t="n">
        <v>33573</v>
      </c>
      <c r="B4068" s="45" t="n">
        <v>48</v>
      </c>
      <c r="C4068" s="7" t="n">
        <v>61491</v>
      </c>
      <c r="D4068" s="7" t="n">
        <v>0</v>
      </c>
      <c r="E4068" s="7" t="s">
        <v>212</v>
      </c>
      <c r="F4068" s="7" t="n">
        <v>-1</v>
      </c>
      <c r="G4068" s="7" t="n">
        <v>1</v>
      </c>
      <c r="H4068" s="7" t="n">
        <v>0</v>
      </c>
    </row>
    <row r="4069" spans="1:8">
      <c r="A4069" t="s">
        <v>4</v>
      </c>
      <c r="B4069" s="4" t="s">
        <v>5</v>
      </c>
      <c r="C4069" s="4" t="s">
        <v>10</v>
      </c>
    </row>
    <row r="4070" spans="1:8">
      <c r="A4070" t="n">
        <v>33599</v>
      </c>
      <c r="B4070" s="31" t="n">
        <v>16</v>
      </c>
      <c r="C4070" s="7" t="n">
        <v>2000</v>
      </c>
    </row>
    <row r="4071" spans="1:8">
      <c r="A4071" t="s">
        <v>4</v>
      </c>
      <c r="B4071" s="4" t="s">
        <v>5</v>
      </c>
      <c r="C4071" s="4" t="s">
        <v>16</v>
      </c>
      <c r="D4071" s="4" t="s">
        <v>10</v>
      </c>
    </row>
    <row r="4072" spans="1:8">
      <c r="A4072" t="n">
        <v>33602</v>
      </c>
      <c r="B4072" s="38" t="n">
        <v>45</v>
      </c>
      <c r="C4072" s="7" t="n">
        <v>7</v>
      </c>
      <c r="D4072" s="7" t="n">
        <v>255</v>
      </c>
    </row>
    <row r="4073" spans="1:8">
      <c r="A4073" t="s">
        <v>4</v>
      </c>
      <c r="B4073" s="4" t="s">
        <v>5</v>
      </c>
      <c r="C4073" s="4" t="s">
        <v>16</v>
      </c>
      <c r="D4073" s="4" t="s">
        <v>10</v>
      </c>
      <c r="E4073" s="4" t="s">
        <v>30</v>
      </c>
    </row>
    <row r="4074" spans="1:8">
      <c r="A4074" t="n">
        <v>33606</v>
      </c>
      <c r="B4074" s="37" t="n">
        <v>58</v>
      </c>
      <c r="C4074" s="7" t="n">
        <v>101</v>
      </c>
      <c r="D4074" s="7" t="n">
        <v>500</v>
      </c>
      <c r="E4074" s="7" t="n">
        <v>1</v>
      </c>
    </row>
    <row r="4075" spans="1:8">
      <c r="A4075" t="s">
        <v>4</v>
      </c>
      <c r="B4075" s="4" t="s">
        <v>5</v>
      </c>
      <c r="C4075" s="4" t="s">
        <v>16</v>
      </c>
      <c r="D4075" s="4" t="s">
        <v>10</v>
      </c>
    </row>
    <row r="4076" spans="1:8">
      <c r="A4076" t="n">
        <v>33614</v>
      </c>
      <c r="B4076" s="37" t="n">
        <v>58</v>
      </c>
      <c r="C4076" s="7" t="n">
        <v>254</v>
      </c>
      <c r="D4076" s="7" t="n">
        <v>0</v>
      </c>
    </row>
    <row r="4077" spans="1:8">
      <c r="A4077" t="s">
        <v>4</v>
      </c>
      <c r="B4077" s="4" t="s">
        <v>5</v>
      </c>
      <c r="C4077" s="4" t="s">
        <v>16</v>
      </c>
    </row>
    <row r="4078" spans="1:8">
      <c r="A4078" t="n">
        <v>33618</v>
      </c>
      <c r="B4078" s="38" t="n">
        <v>45</v>
      </c>
      <c r="C4078" s="7" t="n">
        <v>0</v>
      </c>
    </row>
    <row r="4079" spans="1:8">
      <c r="A4079" t="s">
        <v>4</v>
      </c>
      <c r="B4079" s="4" t="s">
        <v>5</v>
      </c>
      <c r="C4079" s="4" t="s">
        <v>16</v>
      </c>
      <c r="D4079" s="4" t="s">
        <v>16</v>
      </c>
      <c r="E4079" s="4" t="s">
        <v>30</v>
      </c>
      <c r="F4079" s="4" t="s">
        <v>30</v>
      </c>
      <c r="G4079" s="4" t="s">
        <v>30</v>
      </c>
      <c r="H4079" s="4" t="s">
        <v>10</v>
      </c>
    </row>
    <row r="4080" spans="1:8">
      <c r="A4080" t="n">
        <v>33620</v>
      </c>
      <c r="B4080" s="38" t="n">
        <v>45</v>
      </c>
      <c r="C4080" s="7" t="n">
        <v>2</v>
      </c>
      <c r="D4080" s="7" t="n">
        <v>3</v>
      </c>
      <c r="E4080" s="7" t="n">
        <v>0.0299999993294477</v>
      </c>
      <c r="F4080" s="7" t="n">
        <v>0.879999995231628</v>
      </c>
      <c r="G4080" s="7" t="n">
        <v>-1.66999995708466</v>
      </c>
      <c r="H4080" s="7" t="n">
        <v>0</v>
      </c>
    </row>
    <row r="4081" spans="1:8">
      <c r="A4081" t="s">
        <v>4</v>
      </c>
      <c r="B4081" s="4" t="s">
        <v>5</v>
      </c>
      <c r="C4081" s="4" t="s">
        <v>16</v>
      </c>
      <c r="D4081" s="4" t="s">
        <v>16</v>
      </c>
      <c r="E4081" s="4" t="s">
        <v>30</v>
      </c>
      <c r="F4081" s="4" t="s">
        <v>30</v>
      </c>
      <c r="G4081" s="4" t="s">
        <v>30</v>
      </c>
      <c r="H4081" s="4" t="s">
        <v>10</v>
      </c>
      <c r="I4081" s="4" t="s">
        <v>16</v>
      </c>
    </row>
    <row r="4082" spans="1:8">
      <c r="A4082" t="n">
        <v>33637</v>
      </c>
      <c r="B4082" s="38" t="n">
        <v>45</v>
      </c>
      <c r="C4082" s="7" t="n">
        <v>4</v>
      </c>
      <c r="D4082" s="7" t="n">
        <v>3</v>
      </c>
      <c r="E4082" s="7" t="n">
        <v>8.75</v>
      </c>
      <c r="F4082" s="7" t="n">
        <v>188.770004272461</v>
      </c>
      <c r="G4082" s="7" t="n">
        <v>346</v>
      </c>
      <c r="H4082" s="7" t="n">
        <v>0</v>
      </c>
      <c r="I4082" s="7" t="n">
        <v>0</v>
      </c>
    </row>
    <row r="4083" spans="1:8">
      <c r="A4083" t="s">
        <v>4</v>
      </c>
      <c r="B4083" s="4" t="s">
        <v>5</v>
      </c>
      <c r="C4083" s="4" t="s">
        <v>16</v>
      </c>
      <c r="D4083" s="4" t="s">
        <v>16</v>
      </c>
      <c r="E4083" s="4" t="s">
        <v>30</v>
      </c>
      <c r="F4083" s="4" t="s">
        <v>10</v>
      </c>
    </row>
    <row r="4084" spans="1:8">
      <c r="A4084" t="n">
        <v>33655</v>
      </c>
      <c r="B4084" s="38" t="n">
        <v>45</v>
      </c>
      <c r="C4084" s="7" t="n">
        <v>5</v>
      </c>
      <c r="D4084" s="7" t="n">
        <v>3</v>
      </c>
      <c r="E4084" s="7" t="n">
        <v>3.59999990463257</v>
      </c>
      <c r="F4084" s="7" t="n">
        <v>0</v>
      </c>
    </row>
    <row r="4085" spans="1:8">
      <c r="A4085" t="s">
        <v>4</v>
      </c>
      <c r="B4085" s="4" t="s">
        <v>5</v>
      </c>
      <c r="C4085" s="4" t="s">
        <v>16</v>
      </c>
      <c r="D4085" s="4" t="s">
        <v>16</v>
      </c>
      <c r="E4085" s="4" t="s">
        <v>30</v>
      </c>
      <c r="F4085" s="4" t="s">
        <v>10</v>
      </c>
    </row>
    <row r="4086" spans="1:8">
      <c r="A4086" t="n">
        <v>33664</v>
      </c>
      <c r="B4086" s="38" t="n">
        <v>45</v>
      </c>
      <c r="C4086" s="7" t="n">
        <v>11</v>
      </c>
      <c r="D4086" s="7" t="n">
        <v>3</v>
      </c>
      <c r="E4086" s="7" t="n">
        <v>38</v>
      </c>
      <c r="F4086" s="7" t="n">
        <v>0</v>
      </c>
    </row>
    <row r="4087" spans="1:8">
      <c r="A4087" t="s">
        <v>4</v>
      </c>
      <c r="B4087" s="4" t="s">
        <v>5</v>
      </c>
      <c r="C4087" s="4" t="s">
        <v>16</v>
      </c>
      <c r="D4087" s="4" t="s">
        <v>16</v>
      </c>
      <c r="E4087" s="4" t="s">
        <v>30</v>
      </c>
      <c r="F4087" s="4" t="s">
        <v>10</v>
      </c>
    </row>
    <row r="4088" spans="1:8">
      <c r="A4088" t="n">
        <v>33673</v>
      </c>
      <c r="B4088" s="38" t="n">
        <v>45</v>
      </c>
      <c r="C4088" s="7" t="n">
        <v>5</v>
      </c>
      <c r="D4088" s="7" t="n">
        <v>3</v>
      </c>
      <c r="E4088" s="7" t="n">
        <v>4.19999980926514</v>
      </c>
      <c r="F4088" s="7" t="n">
        <v>5000</v>
      </c>
    </row>
    <row r="4089" spans="1:8">
      <c r="A4089" t="s">
        <v>4</v>
      </c>
      <c r="B4089" s="4" t="s">
        <v>5</v>
      </c>
      <c r="C4089" s="4" t="s">
        <v>10</v>
      </c>
      <c r="D4089" s="4" t="s">
        <v>30</v>
      </c>
      <c r="E4089" s="4" t="s">
        <v>30</v>
      </c>
      <c r="F4089" s="4" t="s">
        <v>30</v>
      </c>
      <c r="G4089" s="4" t="s">
        <v>30</v>
      </c>
    </row>
    <row r="4090" spans="1:8">
      <c r="A4090" t="n">
        <v>33682</v>
      </c>
      <c r="B4090" s="43" t="n">
        <v>46</v>
      </c>
      <c r="C4090" s="7" t="n">
        <v>30</v>
      </c>
      <c r="D4090" s="7" t="n">
        <v>-0.629999995231628</v>
      </c>
      <c r="E4090" s="7" t="n">
        <v>-0.25</v>
      </c>
      <c r="F4090" s="7" t="n">
        <v>-1.51999998092651</v>
      </c>
      <c r="G4090" s="7" t="n">
        <v>0</v>
      </c>
    </row>
    <row r="4091" spans="1:8">
      <c r="A4091" t="s">
        <v>4</v>
      </c>
      <c r="B4091" s="4" t="s">
        <v>5</v>
      </c>
      <c r="C4091" s="4" t="s">
        <v>10</v>
      </c>
      <c r="D4091" s="4" t="s">
        <v>30</v>
      </c>
      <c r="E4091" s="4" t="s">
        <v>30</v>
      </c>
      <c r="F4091" s="4" t="s">
        <v>30</v>
      </c>
      <c r="G4091" s="4" t="s">
        <v>30</v>
      </c>
    </row>
    <row r="4092" spans="1:8">
      <c r="A4092" t="n">
        <v>33701</v>
      </c>
      <c r="B4092" s="43" t="n">
        <v>46</v>
      </c>
      <c r="C4092" s="7" t="n">
        <v>89</v>
      </c>
      <c r="D4092" s="7" t="n">
        <v>0.839999973773956</v>
      </c>
      <c r="E4092" s="7" t="n">
        <v>-0.25</v>
      </c>
      <c r="F4092" s="7" t="n">
        <v>-1.63999998569489</v>
      </c>
      <c r="G4092" s="7" t="n">
        <v>0</v>
      </c>
    </row>
    <row r="4093" spans="1:8">
      <c r="A4093" t="s">
        <v>4</v>
      </c>
      <c r="B4093" s="4" t="s">
        <v>5</v>
      </c>
      <c r="C4093" s="4" t="s">
        <v>10</v>
      </c>
      <c r="D4093" s="4" t="s">
        <v>30</v>
      </c>
      <c r="E4093" s="4" t="s">
        <v>30</v>
      </c>
      <c r="F4093" s="4" t="s">
        <v>30</v>
      </c>
      <c r="G4093" s="4" t="s">
        <v>30</v>
      </c>
    </row>
    <row r="4094" spans="1:8">
      <c r="A4094" t="n">
        <v>33720</v>
      </c>
      <c r="B4094" s="43" t="n">
        <v>46</v>
      </c>
      <c r="C4094" s="7" t="n">
        <v>61507</v>
      </c>
      <c r="D4094" s="7" t="n">
        <v>-1.75</v>
      </c>
      <c r="E4094" s="7" t="n">
        <v>-0.25</v>
      </c>
      <c r="F4094" s="7" t="n">
        <v>-2.47000002861023</v>
      </c>
      <c r="G4094" s="7" t="n">
        <v>0</v>
      </c>
    </row>
    <row r="4095" spans="1:8">
      <c r="A4095" t="s">
        <v>4</v>
      </c>
      <c r="B4095" s="4" t="s">
        <v>5</v>
      </c>
      <c r="C4095" s="4" t="s">
        <v>10</v>
      </c>
      <c r="D4095" s="4" t="s">
        <v>30</v>
      </c>
      <c r="E4095" s="4" t="s">
        <v>30</v>
      </c>
      <c r="F4095" s="4" t="s">
        <v>30</v>
      </c>
      <c r="G4095" s="4" t="s">
        <v>30</v>
      </c>
    </row>
    <row r="4096" spans="1:8">
      <c r="A4096" t="n">
        <v>33739</v>
      </c>
      <c r="B4096" s="43" t="n">
        <v>46</v>
      </c>
      <c r="C4096" s="7" t="n">
        <v>61508</v>
      </c>
      <c r="D4096" s="7" t="n">
        <v>1.75</v>
      </c>
      <c r="E4096" s="7" t="n">
        <v>-0.25</v>
      </c>
      <c r="F4096" s="7" t="n">
        <v>-2.75999999046326</v>
      </c>
      <c r="G4096" s="7" t="n">
        <v>0</v>
      </c>
    </row>
    <row r="4097" spans="1:9">
      <c r="A4097" t="s">
        <v>4</v>
      </c>
      <c r="B4097" s="4" t="s">
        <v>5</v>
      </c>
      <c r="C4097" s="4" t="s">
        <v>16</v>
      </c>
      <c r="D4097" s="4" t="s">
        <v>10</v>
      </c>
    </row>
    <row r="4098" spans="1:9">
      <c r="A4098" t="n">
        <v>33758</v>
      </c>
      <c r="B4098" s="37" t="n">
        <v>58</v>
      </c>
      <c r="C4098" s="7" t="n">
        <v>255</v>
      </c>
      <c r="D4098" s="7" t="n">
        <v>0</v>
      </c>
    </row>
    <row r="4099" spans="1:9">
      <c r="A4099" t="s">
        <v>4</v>
      </c>
      <c r="B4099" s="4" t="s">
        <v>5</v>
      </c>
      <c r="C4099" s="4" t="s">
        <v>16</v>
      </c>
      <c r="D4099" s="4" t="s">
        <v>10</v>
      </c>
      <c r="E4099" s="4" t="s">
        <v>6</v>
      </c>
    </row>
    <row r="4100" spans="1:9">
      <c r="A4100" t="n">
        <v>33762</v>
      </c>
      <c r="B4100" s="54" t="n">
        <v>51</v>
      </c>
      <c r="C4100" s="7" t="n">
        <v>4</v>
      </c>
      <c r="D4100" s="7" t="n">
        <v>30</v>
      </c>
      <c r="E4100" s="7" t="s">
        <v>276</v>
      </c>
    </row>
    <row r="4101" spans="1:9">
      <c r="A4101" t="s">
        <v>4</v>
      </c>
      <c r="B4101" s="4" t="s">
        <v>5</v>
      </c>
      <c r="C4101" s="4" t="s">
        <v>10</v>
      </c>
    </row>
    <row r="4102" spans="1:9">
      <c r="A4102" t="n">
        <v>33776</v>
      </c>
      <c r="B4102" s="31" t="n">
        <v>16</v>
      </c>
      <c r="C4102" s="7" t="n">
        <v>0</v>
      </c>
    </row>
    <row r="4103" spans="1:9">
      <c r="A4103" t="s">
        <v>4</v>
      </c>
      <c r="B4103" s="4" t="s">
        <v>5</v>
      </c>
      <c r="C4103" s="4" t="s">
        <v>10</v>
      </c>
      <c r="D4103" s="4" t="s">
        <v>16</v>
      </c>
      <c r="E4103" s="4" t="s">
        <v>9</v>
      </c>
      <c r="F4103" s="4" t="s">
        <v>69</v>
      </c>
      <c r="G4103" s="4" t="s">
        <v>16</v>
      </c>
      <c r="H4103" s="4" t="s">
        <v>16</v>
      </c>
      <c r="I4103" s="4" t="s">
        <v>16</v>
      </c>
      <c r="J4103" s="4" t="s">
        <v>9</v>
      </c>
      <c r="K4103" s="4" t="s">
        <v>69</v>
      </c>
      <c r="L4103" s="4" t="s">
        <v>16</v>
      </c>
      <c r="M4103" s="4" t="s">
        <v>16</v>
      </c>
    </row>
    <row r="4104" spans="1:9">
      <c r="A4104" t="n">
        <v>33779</v>
      </c>
      <c r="B4104" s="55" t="n">
        <v>26</v>
      </c>
      <c r="C4104" s="7" t="n">
        <v>30</v>
      </c>
      <c r="D4104" s="7" t="n">
        <v>17</v>
      </c>
      <c r="E4104" s="7" t="n">
        <v>63559</v>
      </c>
      <c r="F4104" s="7" t="s">
        <v>340</v>
      </c>
      <c r="G4104" s="7" t="n">
        <v>2</v>
      </c>
      <c r="H4104" s="7" t="n">
        <v>3</v>
      </c>
      <c r="I4104" s="7" t="n">
        <v>17</v>
      </c>
      <c r="J4104" s="7" t="n">
        <v>63560</v>
      </c>
      <c r="K4104" s="7" t="s">
        <v>341</v>
      </c>
      <c r="L4104" s="7" t="n">
        <v>2</v>
      </c>
      <c r="M4104" s="7" t="n">
        <v>0</v>
      </c>
    </row>
    <row r="4105" spans="1:9">
      <c r="A4105" t="s">
        <v>4</v>
      </c>
      <c r="B4105" s="4" t="s">
        <v>5</v>
      </c>
    </row>
    <row r="4106" spans="1:9">
      <c r="A4106" t="n">
        <v>33909</v>
      </c>
      <c r="B4106" s="29" t="n">
        <v>28</v>
      </c>
    </row>
    <row r="4107" spans="1:9">
      <c r="A4107" t="s">
        <v>4</v>
      </c>
      <c r="B4107" s="4" t="s">
        <v>5</v>
      </c>
      <c r="C4107" s="4" t="s">
        <v>10</v>
      </c>
    </row>
    <row r="4108" spans="1:9">
      <c r="A4108" t="n">
        <v>33910</v>
      </c>
      <c r="B4108" s="31" t="n">
        <v>16</v>
      </c>
      <c r="C4108" s="7" t="n">
        <v>500</v>
      </c>
    </row>
    <row r="4109" spans="1:9">
      <c r="A4109" t="s">
        <v>4</v>
      </c>
      <c r="B4109" s="4" t="s">
        <v>5</v>
      </c>
      <c r="C4109" s="4" t="s">
        <v>16</v>
      </c>
      <c r="D4109" s="4" t="s">
        <v>30</v>
      </c>
      <c r="E4109" s="4" t="s">
        <v>30</v>
      </c>
      <c r="F4109" s="4" t="s">
        <v>30</v>
      </c>
    </row>
    <row r="4110" spans="1:9">
      <c r="A4110" t="n">
        <v>33913</v>
      </c>
      <c r="B4110" s="38" t="n">
        <v>45</v>
      </c>
      <c r="C4110" s="7" t="n">
        <v>9</v>
      </c>
      <c r="D4110" s="7" t="n">
        <v>0.0500000007450581</v>
      </c>
      <c r="E4110" s="7" t="n">
        <v>0.0500000007450581</v>
      </c>
      <c r="F4110" s="7" t="n">
        <v>0.200000002980232</v>
      </c>
    </row>
    <row r="4111" spans="1:9">
      <c r="A4111" t="s">
        <v>4</v>
      </c>
      <c r="B4111" s="4" t="s">
        <v>5</v>
      </c>
      <c r="C4111" s="4" t="s">
        <v>16</v>
      </c>
      <c r="D4111" s="4" t="s">
        <v>10</v>
      </c>
      <c r="E4111" s="4" t="s">
        <v>6</v>
      </c>
    </row>
    <row r="4112" spans="1:9">
      <c r="A4112" t="n">
        <v>33927</v>
      </c>
      <c r="B4112" s="54" t="n">
        <v>51</v>
      </c>
      <c r="C4112" s="7" t="n">
        <v>4</v>
      </c>
      <c r="D4112" s="7" t="n">
        <v>30</v>
      </c>
      <c r="E4112" s="7" t="s">
        <v>342</v>
      </c>
    </row>
    <row r="4113" spans="1:13">
      <c r="A4113" t="s">
        <v>4</v>
      </c>
      <c r="B4113" s="4" t="s">
        <v>5</v>
      </c>
      <c r="C4113" s="4" t="s">
        <v>10</v>
      </c>
    </row>
    <row r="4114" spans="1:13">
      <c r="A4114" t="n">
        <v>33940</v>
      </c>
      <c r="B4114" s="31" t="n">
        <v>16</v>
      </c>
      <c r="C4114" s="7" t="n">
        <v>0</v>
      </c>
    </row>
    <row r="4115" spans="1:13">
      <c r="A4115" t="s">
        <v>4</v>
      </c>
      <c r="B4115" s="4" t="s">
        <v>5</v>
      </c>
      <c r="C4115" s="4" t="s">
        <v>10</v>
      </c>
      <c r="D4115" s="4" t="s">
        <v>16</v>
      </c>
      <c r="E4115" s="4" t="s">
        <v>9</v>
      </c>
      <c r="F4115" s="4" t="s">
        <v>69</v>
      </c>
      <c r="G4115" s="4" t="s">
        <v>16</v>
      </c>
      <c r="H4115" s="4" t="s">
        <v>16</v>
      </c>
    </row>
    <row r="4116" spans="1:13">
      <c r="A4116" t="n">
        <v>33943</v>
      </c>
      <c r="B4116" s="55" t="n">
        <v>26</v>
      </c>
      <c r="C4116" s="7" t="n">
        <v>30</v>
      </c>
      <c r="D4116" s="7" t="n">
        <v>17</v>
      </c>
      <c r="E4116" s="7" t="n">
        <v>63561</v>
      </c>
      <c r="F4116" s="7" t="s">
        <v>343</v>
      </c>
      <c r="G4116" s="7" t="n">
        <v>2</v>
      </c>
      <c r="H4116" s="7" t="n">
        <v>0</v>
      </c>
    </row>
    <row r="4117" spans="1:13">
      <c r="A4117" t="s">
        <v>4</v>
      </c>
      <c r="B4117" s="4" t="s">
        <v>5</v>
      </c>
    </row>
    <row r="4118" spans="1:13">
      <c r="A4118" t="n">
        <v>33981</v>
      </c>
      <c r="B4118" s="29" t="n">
        <v>28</v>
      </c>
    </row>
    <row r="4119" spans="1:13">
      <c r="A4119" t="s">
        <v>4</v>
      </c>
      <c r="B4119" s="4" t="s">
        <v>5</v>
      </c>
      <c r="C4119" s="4" t="s">
        <v>10</v>
      </c>
    </row>
    <row r="4120" spans="1:13">
      <c r="A4120" t="n">
        <v>33982</v>
      </c>
      <c r="B4120" s="31" t="n">
        <v>16</v>
      </c>
      <c r="C4120" s="7" t="n">
        <v>300</v>
      </c>
    </row>
    <row r="4121" spans="1:13">
      <c r="A4121" t="s">
        <v>4</v>
      </c>
      <c r="B4121" s="4" t="s">
        <v>5</v>
      </c>
      <c r="C4121" s="4" t="s">
        <v>16</v>
      </c>
      <c r="D4121" s="4" t="s">
        <v>30</v>
      </c>
      <c r="E4121" s="4" t="s">
        <v>30</v>
      </c>
      <c r="F4121" s="4" t="s">
        <v>30</v>
      </c>
    </row>
    <row r="4122" spans="1:13">
      <c r="A4122" t="n">
        <v>33985</v>
      </c>
      <c r="B4122" s="38" t="n">
        <v>45</v>
      </c>
      <c r="C4122" s="7" t="n">
        <v>9</v>
      </c>
      <c r="D4122" s="7" t="n">
        <v>0.0500000007450581</v>
      </c>
      <c r="E4122" s="7" t="n">
        <v>0.0500000007450581</v>
      </c>
      <c r="F4122" s="7" t="n">
        <v>0.200000002980232</v>
      </c>
    </row>
    <row r="4123" spans="1:13">
      <c r="A4123" t="s">
        <v>4</v>
      </c>
      <c r="B4123" s="4" t="s">
        <v>5</v>
      </c>
      <c r="C4123" s="4" t="s">
        <v>16</v>
      </c>
      <c r="D4123" s="4" t="s">
        <v>10</v>
      </c>
      <c r="E4123" s="4" t="s">
        <v>6</v>
      </c>
    </row>
    <row r="4124" spans="1:13">
      <c r="A4124" t="n">
        <v>33999</v>
      </c>
      <c r="B4124" s="54" t="n">
        <v>51</v>
      </c>
      <c r="C4124" s="7" t="n">
        <v>4</v>
      </c>
      <c r="D4124" s="7" t="n">
        <v>89</v>
      </c>
      <c r="E4124" s="7" t="s">
        <v>342</v>
      </c>
    </row>
    <row r="4125" spans="1:13">
      <c r="A4125" t="s">
        <v>4</v>
      </c>
      <c r="B4125" s="4" t="s">
        <v>5</v>
      </c>
      <c r="C4125" s="4" t="s">
        <v>10</v>
      </c>
    </row>
    <row r="4126" spans="1:13">
      <c r="A4126" t="n">
        <v>34012</v>
      </c>
      <c r="B4126" s="31" t="n">
        <v>16</v>
      </c>
      <c r="C4126" s="7" t="n">
        <v>0</v>
      </c>
    </row>
    <row r="4127" spans="1:13">
      <c r="A4127" t="s">
        <v>4</v>
      </c>
      <c r="B4127" s="4" t="s">
        <v>5</v>
      </c>
      <c r="C4127" s="4" t="s">
        <v>10</v>
      </c>
      <c r="D4127" s="4" t="s">
        <v>16</v>
      </c>
      <c r="E4127" s="4" t="s">
        <v>9</v>
      </c>
      <c r="F4127" s="4" t="s">
        <v>69</v>
      </c>
      <c r="G4127" s="4" t="s">
        <v>16</v>
      </c>
      <c r="H4127" s="4" t="s">
        <v>16</v>
      </c>
    </row>
    <row r="4128" spans="1:13">
      <c r="A4128" t="n">
        <v>34015</v>
      </c>
      <c r="B4128" s="55" t="n">
        <v>26</v>
      </c>
      <c r="C4128" s="7" t="n">
        <v>89</v>
      </c>
      <c r="D4128" s="7" t="n">
        <v>17</v>
      </c>
      <c r="E4128" s="7" t="n">
        <v>63562</v>
      </c>
      <c r="F4128" s="7" t="s">
        <v>344</v>
      </c>
      <c r="G4128" s="7" t="n">
        <v>2</v>
      </c>
      <c r="H4128" s="7" t="n">
        <v>0</v>
      </c>
    </row>
    <row r="4129" spans="1:8">
      <c r="A4129" t="s">
        <v>4</v>
      </c>
      <c r="B4129" s="4" t="s">
        <v>5</v>
      </c>
    </row>
    <row r="4130" spans="1:8">
      <c r="A4130" t="n">
        <v>34061</v>
      </c>
      <c r="B4130" s="29" t="n">
        <v>28</v>
      </c>
    </row>
    <row r="4131" spans="1:8">
      <c r="A4131" t="s">
        <v>4</v>
      </c>
      <c r="B4131" s="4" t="s">
        <v>5</v>
      </c>
      <c r="C4131" s="4" t="s">
        <v>10</v>
      </c>
      <c r="D4131" s="4" t="s">
        <v>16</v>
      </c>
    </row>
    <row r="4132" spans="1:8">
      <c r="A4132" t="n">
        <v>34062</v>
      </c>
      <c r="B4132" s="66" t="n">
        <v>89</v>
      </c>
      <c r="C4132" s="7" t="n">
        <v>65533</v>
      </c>
      <c r="D4132" s="7" t="n">
        <v>1</v>
      </c>
    </row>
    <row r="4133" spans="1:8">
      <c r="A4133" t="s">
        <v>4</v>
      </c>
      <c r="B4133" s="4" t="s">
        <v>5</v>
      </c>
      <c r="C4133" s="4" t="s">
        <v>16</v>
      </c>
      <c r="D4133" s="4" t="s">
        <v>10</v>
      </c>
      <c r="E4133" s="4" t="s">
        <v>30</v>
      </c>
    </row>
    <row r="4134" spans="1:8">
      <c r="A4134" t="n">
        <v>34066</v>
      </c>
      <c r="B4134" s="37" t="n">
        <v>58</v>
      </c>
      <c r="C4134" s="7" t="n">
        <v>101</v>
      </c>
      <c r="D4134" s="7" t="n">
        <v>500</v>
      </c>
      <c r="E4134" s="7" t="n">
        <v>1</v>
      </c>
    </row>
    <row r="4135" spans="1:8">
      <c r="A4135" t="s">
        <v>4</v>
      </c>
      <c r="B4135" s="4" t="s">
        <v>5</v>
      </c>
      <c r="C4135" s="4" t="s">
        <v>16</v>
      </c>
      <c r="D4135" s="4" t="s">
        <v>10</v>
      </c>
    </row>
    <row r="4136" spans="1:8">
      <c r="A4136" t="n">
        <v>34074</v>
      </c>
      <c r="B4136" s="37" t="n">
        <v>58</v>
      </c>
      <c r="C4136" s="7" t="n">
        <v>254</v>
      </c>
      <c r="D4136" s="7" t="n">
        <v>0</v>
      </c>
    </row>
    <row r="4137" spans="1:8">
      <c r="A4137" t="s">
        <v>4</v>
      </c>
      <c r="B4137" s="4" t="s">
        <v>5</v>
      </c>
      <c r="C4137" s="4" t="s">
        <v>16</v>
      </c>
      <c r="D4137" s="4" t="s">
        <v>16</v>
      </c>
      <c r="E4137" s="4" t="s">
        <v>30</v>
      </c>
      <c r="F4137" s="4" t="s">
        <v>30</v>
      </c>
      <c r="G4137" s="4" t="s">
        <v>30</v>
      </c>
      <c r="H4137" s="4" t="s">
        <v>10</v>
      </c>
    </row>
    <row r="4138" spans="1:8">
      <c r="A4138" t="n">
        <v>34078</v>
      </c>
      <c r="B4138" s="38" t="n">
        <v>45</v>
      </c>
      <c r="C4138" s="7" t="n">
        <v>2</v>
      </c>
      <c r="D4138" s="7" t="n">
        <v>3</v>
      </c>
      <c r="E4138" s="7" t="n">
        <v>-1.62000000476837</v>
      </c>
      <c r="F4138" s="7" t="n">
        <v>0.509999990463257</v>
      </c>
      <c r="G4138" s="7" t="n">
        <v>-1.35000002384186</v>
      </c>
      <c r="H4138" s="7" t="n">
        <v>0</v>
      </c>
    </row>
    <row r="4139" spans="1:8">
      <c r="A4139" t="s">
        <v>4</v>
      </c>
      <c r="B4139" s="4" t="s">
        <v>5</v>
      </c>
      <c r="C4139" s="4" t="s">
        <v>16</v>
      </c>
      <c r="D4139" s="4" t="s">
        <v>16</v>
      </c>
      <c r="E4139" s="4" t="s">
        <v>30</v>
      </c>
      <c r="F4139" s="4" t="s">
        <v>30</v>
      </c>
      <c r="G4139" s="4" t="s">
        <v>30</v>
      </c>
      <c r="H4139" s="4" t="s">
        <v>10</v>
      </c>
      <c r="I4139" s="4" t="s">
        <v>16</v>
      </c>
    </row>
    <row r="4140" spans="1:8">
      <c r="A4140" t="n">
        <v>34095</v>
      </c>
      <c r="B4140" s="38" t="n">
        <v>45</v>
      </c>
      <c r="C4140" s="7" t="n">
        <v>4</v>
      </c>
      <c r="D4140" s="7" t="n">
        <v>3</v>
      </c>
      <c r="E4140" s="7" t="n">
        <v>9.19999980926514</v>
      </c>
      <c r="F4140" s="7" t="n">
        <v>322.630004882813</v>
      </c>
      <c r="G4140" s="7" t="n">
        <v>6</v>
      </c>
      <c r="H4140" s="7" t="n">
        <v>0</v>
      </c>
      <c r="I4140" s="7" t="n">
        <v>0</v>
      </c>
    </row>
    <row r="4141" spans="1:8">
      <c r="A4141" t="s">
        <v>4</v>
      </c>
      <c r="B4141" s="4" t="s">
        <v>5</v>
      </c>
      <c r="C4141" s="4" t="s">
        <v>16</v>
      </c>
      <c r="D4141" s="4" t="s">
        <v>16</v>
      </c>
      <c r="E4141" s="4" t="s">
        <v>30</v>
      </c>
      <c r="F4141" s="4" t="s">
        <v>10</v>
      </c>
    </row>
    <row r="4142" spans="1:8">
      <c r="A4142" t="n">
        <v>34113</v>
      </c>
      <c r="B4142" s="38" t="n">
        <v>45</v>
      </c>
      <c r="C4142" s="7" t="n">
        <v>5</v>
      </c>
      <c r="D4142" s="7" t="n">
        <v>3</v>
      </c>
      <c r="E4142" s="7" t="n">
        <v>3.09999990463257</v>
      </c>
      <c r="F4142" s="7" t="n">
        <v>0</v>
      </c>
    </row>
    <row r="4143" spans="1:8">
      <c r="A4143" t="s">
        <v>4</v>
      </c>
      <c r="B4143" s="4" t="s">
        <v>5</v>
      </c>
      <c r="C4143" s="4" t="s">
        <v>16</v>
      </c>
      <c r="D4143" s="4" t="s">
        <v>16</v>
      </c>
      <c r="E4143" s="4" t="s">
        <v>30</v>
      </c>
      <c r="F4143" s="4" t="s">
        <v>10</v>
      </c>
    </row>
    <row r="4144" spans="1:8">
      <c r="A4144" t="n">
        <v>34122</v>
      </c>
      <c r="B4144" s="38" t="n">
        <v>45</v>
      </c>
      <c r="C4144" s="7" t="n">
        <v>11</v>
      </c>
      <c r="D4144" s="7" t="n">
        <v>3</v>
      </c>
      <c r="E4144" s="7" t="n">
        <v>38</v>
      </c>
      <c r="F4144" s="7" t="n">
        <v>0</v>
      </c>
    </row>
    <row r="4145" spans="1:9">
      <c r="A4145" t="s">
        <v>4</v>
      </c>
      <c r="B4145" s="4" t="s">
        <v>5</v>
      </c>
      <c r="C4145" s="4" t="s">
        <v>16</v>
      </c>
      <c r="D4145" s="4" t="s">
        <v>16</v>
      </c>
      <c r="E4145" s="4" t="s">
        <v>30</v>
      </c>
      <c r="F4145" s="4" t="s">
        <v>30</v>
      </c>
      <c r="G4145" s="4" t="s">
        <v>30</v>
      </c>
      <c r="H4145" s="4" t="s">
        <v>10</v>
      </c>
    </row>
    <row r="4146" spans="1:9">
      <c r="A4146" t="n">
        <v>34131</v>
      </c>
      <c r="B4146" s="38" t="n">
        <v>45</v>
      </c>
      <c r="C4146" s="7" t="n">
        <v>2</v>
      </c>
      <c r="D4146" s="7" t="n">
        <v>3</v>
      </c>
      <c r="E4146" s="7" t="n">
        <v>1.67999994754791</v>
      </c>
      <c r="F4146" s="7" t="n">
        <v>0.910000026226044</v>
      </c>
      <c r="G4146" s="7" t="n">
        <v>-0.829999983310699</v>
      </c>
      <c r="H4146" s="7" t="n">
        <v>4000</v>
      </c>
    </row>
    <row r="4147" spans="1:9">
      <c r="A4147" t="s">
        <v>4</v>
      </c>
      <c r="B4147" s="4" t="s">
        <v>5</v>
      </c>
      <c r="C4147" s="4" t="s">
        <v>16</v>
      </c>
      <c r="D4147" s="4" t="s">
        <v>16</v>
      </c>
      <c r="E4147" s="4" t="s">
        <v>30</v>
      </c>
      <c r="F4147" s="4" t="s">
        <v>30</v>
      </c>
      <c r="G4147" s="4" t="s">
        <v>30</v>
      </c>
      <c r="H4147" s="4" t="s">
        <v>10</v>
      </c>
      <c r="I4147" s="4" t="s">
        <v>16</v>
      </c>
    </row>
    <row r="4148" spans="1:9">
      <c r="A4148" t="n">
        <v>34148</v>
      </c>
      <c r="B4148" s="38" t="n">
        <v>45</v>
      </c>
      <c r="C4148" s="7" t="n">
        <v>4</v>
      </c>
      <c r="D4148" s="7" t="n">
        <v>3</v>
      </c>
      <c r="E4148" s="7" t="n">
        <v>12.8100004196167</v>
      </c>
      <c r="F4148" s="7" t="n">
        <v>40.7700004577637</v>
      </c>
      <c r="G4148" s="7" t="n">
        <v>6</v>
      </c>
      <c r="H4148" s="7" t="n">
        <v>4000</v>
      </c>
      <c r="I4148" s="7" t="n">
        <v>1</v>
      </c>
    </row>
    <row r="4149" spans="1:9">
      <c r="A4149" t="s">
        <v>4</v>
      </c>
      <c r="B4149" s="4" t="s">
        <v>5</v>
      </c>
      <c r="C4149" s="4" t="s">
        <v>16</v>
      </c>
      <c r="D4149" s="4" t="s">
        <v>16</v>
      </c>
      <c r="E4149" s="4" t="s">
        <v>30</v>
      </c>
      <c r="F4149" s="4" t="s">
        <v>10</v>
      </c>
    </row>
    <row r="4150" spans="1:9">
      <c r="A4150" t="n">
        <v>34166</v>
      </c>
      <c r="B4150" s="38" t="n">
        <v>45</v>
      </c>
      <c r="C4150" s="7" t="n">
        <v>5</v>
      </c>
      <c r="D4150" s="7" t="n">
        <v>3</v>
      </c>
      <c r="E4150" s="7" t="n">
        <v>2.29999995231628</v>
      </c>
      <c r="F4150" s="7" t="n">
        <v>4000</v>
      </c>
    </row>
    <row r="4151" spans="1:9">
      <c r="A4151" t="s">
        <v>4</v>
      </c>
      <c r="B4151" s="4" t="s">
        <v>5</v>
      </c>
      <c r="C4151" s="4" t="s">
        <v>16</v>
      </c>
      <c r="D4151" s="4" t="s">
        <v>16</v>
      </c>
      <c r="E4151" s="4" t="s">
        <v>30</v>
      </c>
      <c r="F4151" s="4" t="s">
        <v>10</v>
      </c>
    </row>
    <row r="4152" spans="1:9">
      <c r="A4152" t="n">
        <v>34175</v>
      </c>
      <c r="B4152" s="38" t="n">
        <v>45</v>
      </c>
      <c r="C4152" s="7" t="n">
        <v>11</v>
      </c>
      <c r="D4152" s="7" t="n">
        <v>3</v>
      </c>
      <c r="E4152" s="7" t="n">
        <v>38</v>
      </c>
      <c r="F4152" s="7" t="n">
        <v>4000</v>
      </c>
    </row>
    <row r="4153" spans="1:9">
      <c r="A4153" t="s">
        <v>4</v>
      </c>
      <c r="B4153" s="4" t="s">
        <v>5</v>
      </c>
      <c r="C4153" s="4" t="s">
        <v>10</v>
      </c>
    </row>
    <row r="4154" spans="1:9">
      <c r="A4154" t="n">
        <v>34184</v>
      </c>
      <c r="B4154" s="31" t="n">
        <v>16</v>
      </c>
      <c r="C4154" s="7" t="n">
        <v>1500</v>
      </c>
    </row>
    <row r="4155" spans="1:9">
      <c r="A4155" t="s">
        <v>4</v>
      </c>
      <c r="B4155" s="4" t="s">
        <v>5</v>
      </c>
      <c r="C4155" s="4" t="s">
        <v>16</v>
      </c>
      <c r="D4155" s="4" t="s">
        <v>10</v>
      </c>
      <c r="E4155" s="4" t="s">
        <v>10</v>
      </c>
      <c r="F4155" s="4" t="s">
        <v>9</v>
      </c>
    </row>
    <row r="4156" spans="1:9">
      <c r="A4156" t="n">
        <v>34187</v>
      </c>
      <c r="B4156" s="70" t="n">
        <v>84</v>
      </c>
      <c r="C4156" s="7" t="n">
        <v>0</v>
      </c>
      <c r="D4156" s="7" t="n">
        <v>2</v>
      </c>
      <c r="E4156" s="7" t="n">
        <v>500</v>
      </c>
      <c r="F4156" s="7" t="n">
        <v>1045220557</v>
      </c>
    </row>
    <row r="4157" spans="1:9">
      <c r="A4157" t="s">
        <v>4</v>
      </c>
      <c r="B4157" s="4" t="s">
        <v>5</v>
      </c>
      <c r="C4157" s="4" t="s">
        <v>16</v>
      </c>
      <c r="D4157" s="4" t="s">
        <v>10</v>
      </c>
      <c r="E4157" s="4" t="s">
        <v>30</v>
      </c>
      <c r="F4157" s="4" t="s">
        <v>10</v>
      </c>
      <c r="G4157" s="4" t="s">
        <v>9</v>
      </c>
      <c r="H4157" s="4" t="s">
        <v>9</v>
      </c>
      <c r="I4157" s="4" t="s">
        <v>10</v>
      </c>
      <c r="J4157" s="4" t="s">
        <v>10</v>
      </c>
      <c r="K4157" s="4" t="s">
        <v>9</v>
      </c>
      <c r="L4157" s="4" t="s">
        <v>9</v>
      </c>
      <c r="M4157" s="4" t="s">
        <v>9</v>
      </c>
      <c r="N4157" s="4" t="s">
        <v>9</v>
      </c>
      <c r="O4157" s="4" t="s">
        <v>6</v>
      </c>
    </row>
    <row r="4158" spans="1:9">
      <c r="A4158" t="n">
        <v>34197</v>
      </c>
      <c r="B4158" s="18" t="n">
        <v>50</v>
      </c>
      <c r="C4158" s="7" t="n">
        <v>0</v>
      </c>
      <c r="D4158" s="7" t="n">
        <v>14050</v>
      </c>
      <c r="E4158" s="7" t="n">
        <v>1</v>
      </c>
      <c r="F4158" s="7" t="n">
        <v>0</v>
      </c>
      <c r="G4158" s="7" t="n">
        <v>0</v>
      </c>
      <c r="H4158" s="7" t="n">
        <v>0</v>
      </c>
      <c r="I4158" s="7" t="n">
        <v>0</v>
      </c>
      <c r="J4158" s="7" t="n">
        <v>65533</v>
      </c>
      <c r="K4158" s="7" t="n">
        <v>0</v>
      </c>
      <c r="L4158" s="7" t="n">
        <v>0</v>
      </c>
      <c r="M4158" s="7" t="n">
        <v>0</v>
      </c>
      <c r="N4158" s="7" t="n">
        <v>0</v>
      </c>
      <c r="O4158" s="7" t="s">
        <v>15</v>
      </c>
    </row>
    <row r="4159" spans="1:9">
      <c r="A4159" t="s">
        <v>4</v>
      </c>
      <c r="B4159" s="4" t="s">
        <v>5</v>
      </c>
      <c r="C4159" s="4" t="s">
        <v>16</v>
      </c>
      <c r="D4159" s="4" t="s">
        <v>10</v>
      </c>
      <c r="E4159" s="4" t="s">
        <v>10</v>
      </c>
      <c r="F4159" s="4" t="s">
        <v>10</v>
      </c>
      <c r="G4159" s="4" t="s">
        <v>10</v>
      </c>
      <c r="H4159" s="4" t="s">
        <v>10</v>
      </c>
      <c r="I4159" s="4" t="s">
        <v>6</v>
      </c>
      <c r="J4159" s="4" t="s">
        <v>30</v>
      </c>
      <c r="K4159" s="4" t="s">
        <v>30</v>
      </c>
      <c r="L4159" s="4" t="s">
        <v>30</v>
      </c>
      <c r="M4159" s="4" t="s">
        <v>9</v>
      </c>
      <c r="N4159" s="4" t="s">
        <v>9</v>
      </c>
      <c r="O4159" s="4" t="s">
        <v>30</v>
      </c>
      <c r="P4159" s="4" t="s">
        <v>30</v>
      </c>
      <c r="Q4159" s="4" t="s">
        <v>30</v>
      </c>
      <c r="R4159" s="4" t="s">
        <v>30</v>
      </c>
      <c r="S4159" s="4" t="s">
        <v>16</v>
      </c>
    </row>
    <row r="4160" spans="1:9">
      <c r="A4160" t="n">
        <v>34236</v>
      </c>
      <c r="B4160" s="16" t="n">
        <v>39</v>
      </c>
      <c r="C4160" s="7" t="n">
        <v>12</v>
      </c>
      <c r="D4160" s="7" t="n">
        <v>30</v>
      </c>
      <c r="E4160" s="7" t="n">
        <v>200</v>
      </c>
      <c r="F4160" s="7" t="n">
        <v>0</v>
      </c>
      <c r="G4160" s="7" t="n">
        <v>30</v>
      </c>
      <c r="H4160" s="7" t="n">
        <v>3</v>
      </c>
      <c r="I4160" s="7" t="s">
        <v>15</v>
      </c>
      <c r="J4160" s="7" t="n">
        <v>0</v>
      </c>
      <c r="K4160" s="7" t="n">
        <v>0.00999999977648258</v>
      </c>
      <c r="L4160" s="7" t="n">
        <v>0</v>
      </c>
      <c r="M4160" s="7" t="n">
        <v>0</v>
      </c>
      <c r="N4160" s="7" t="n">
        <v>0</v>
      </c>
      <c r="O4160" s="7" t="n">
        <v>0</v>
      </c>
      <c r="P4160" s="7" t="n">
        <v>1</v>
      </c>
      <c r="Q4160" s="7" t="n">
        <v>1</v>
      </c>
      <c r="R4160" s="7" t="n">
        <v>1</v>
      </c>
      <c r="S4160" s="7" t="n">
        <v>100</v>
      </c>
    </row>
    <row r="4161" spans="1:19">
      <c r="A4161" t="s">
        <v>4</v>
      </c>
      <c r="B4161" s="4" t="s">
        <v>5</v>
      </c>
      <c r="C4161" s="4" t="s">
        <v>16</v>
      </c>
      <c r="D4161" s="4" t="s">
        <v>10</v>
      </c>
      <c r="E4161" s="4" t="s">
        <v>10</v>
      </c>
      <c r="F4161" s="4" t="s">
        <v>10</v>
      </c>
      <c r="G4161" s="4" t="s">
        <v>10</v>
      </c>
      <c r="H4161" s="4" t="s">
        <v>10</v>
      </c>
      <c r="I4161" s="4" t="s">
        <v>6</v>
      </c>
      <c r="J4161" s="4" t="s">
        <v>30</v>
      </c>
      <c r="K4161" s="4" t="s">
        <v>30</v>
      </c>
      <c r="L4161" s="4" t="s">
        <v>30</v>
      </c>
      <c r="M4161" s="4" t="s">
        <v>9</v>
      </c>
      <c r="N4161" s="4" t="s">
        <v>9</v>
      </c>
      <c r="O4161" s="4" t="s">
        <v>30</v>
      </c>
      <c r="P4161" s="4" t="s">
        <v>30</v>
      </c>
      <c r="Q4161" s="4" t="s">
        <v>30</v>
      </c>
      <c r="R4161" s="4" t="s">
        <v>30</v>
      </c>
      <c r="S4161" s="4" t="s">
        <v>16</v>
      </c>
    </row>
    <row r="4162" spans="1:19">
      <c r="A4162" t="n">
        <v>34286</v>
      </c>
      <c r="B4162" s="16" t="n">
        <v>39</v>
      </c>
      <c r="C4162" s="7" t="n">
        <v>12</v>
      </c>
      <c r="D4162" s="7" t="n">
        <v>89</v>
      </c>
      <c r="E4162" s="7" t="n">
        <v>200</v>
      </c>
      <c r="F4162" s="7" t="n">
        <v>0</v>
      </c>
      <c r="G4162" s="7" t="n">
        <v>89</v>
      </c>
      <c r="H4162" s="7" t="n">
        <v>3</v>
      </c>
      <c r="I4162" s="7" t="s">
        <v>15</v>
      </c>
      <c r="J4162" s="7" t="n">
        <v>0</v>
      </c>
      <c r="K4162" s="7" t="n">
        <v>0.00999999977648258</v>
      </c>
      <c r="L4162" s="7" t="n">
        <v>0</v>
      </c>
      <c r="M4162" s="7" t="n">
        <v>0</v>
      </c>
      <c r="N4162" s="7" t="n">
        <v>0</v>
      </c>
      <c r="O4162" s="7" t="n">
        <v>0</v>
      </c>
      <c r="P4162" s="7" t="n">
        <v>1</v>
      </c>
      <c r="Q4162" s="7" t="n">
        <v>1</v>
      </c>
      <c r="R4162" s="7" t="n">
        <v>1</v>
      </c>
      <c r="S4162" s="7" t="n">
        <v>100</v>
      </c>
    </row>
    <row r="4163" spans="1:19">
      <c r="A4163" t="s">
        <v>4</v>
      </c>
      <c r="B4163" s="4" t="s">
        <v>5</v>
      </c>
      <c r="C4163" s="4" t="s">
        <v>10</v>
      </c>
    </row>
    <row r="4164" spans="1:19">
      <c r="A4164" t="n">
        <v>34336</v>
      </c>
      <c r="B4164" s="31" t="n">
        <v>16</v>
      </c>
      <c r="C4164" s="7" t="n">
        <v>300</v>
      </c>
    </row>
    <row r="4165" spans="1:19">
      <c r="A4165" t="s">
        <v>4</v>
      </c>
      <c r="B4165" s="4" t="s">
        <v>5</v>
      </c>
      <c r="C4165" s="4" t="s">
        <v>16</v>
      </c>
      <c r="D4165" s="4" t="s">
        <v>10</v>
      </c>
      <c r="E4165" s="4" t="s">
        <v>30</v>
      </c>
      <c r="F4165" s="4" t="s">
        <v>10</v>
      </c>
      <c r="G4165" s="4" t="s">
        <v>9</v>
      </c>
      <c r="H4165" s="4" t="s">
        <v>9</v>
      </c>
      <c r="I4165" s="4" t="s">
        <v>10</v>
      </c>
      <c r="J4165" s="4" t="s">
        <v>10</v>
      </c>
      <c r="K4165" s="4" t="s">
        <v>9</v>
      </c>
      <c r="L4165" s="4" t="s">
        <v>9</v>
      </c>
      <c r="M4165" s="4" t="s">
        <v>9</v>
      </c>
      <c r="N4165" s="4" t="s">
        <v>9</v>
      </c>
      <c r="O4165" s="4" t="s">
        <v>6</v>
      </c>
    </row>
    <row r="4166" spans="1:19">
      <c r="A4166" t="n">
        <v>34339</v>
      </c>
      <c r="B4166" s="18" t="n">
        <v>50</v>
      </c>
      <c r="C4166" s="7" t="n">
        <v>0</v>
      </c>
      <c r="D4166" s="7" t="n">
        <v>14050</v>
      </c>
      <c r="E4166" s="7" t="n">
        <v>1</v>
      </c>
      <c r="F4166" s="7" t="n">
        <v>0</v>
      </c>
      <c r="G4166" s="7" t="n">
        <v>0</v>
      </c>
      <c r="H4166" s="7" t="n">
        <v>0</v>
      </c>
      <c r="I4166" s="7" t="n">
        <v>0</v>
      </c>
      <c r="J4166" s="7" t="n">
        <v>65533</v>
      </c>
      <c r="K4166" s="7" t="n">
        <v>0</v>
      </c>
      <c r="L4166" s="7" t="n">
        <v>0</v>
      </c>
      <c r="M4166" s="7" t="n">
        <v>0</v>
      </c>
      <c r="N4166" s="7" t="n">
        <v>0</v>
      </c>
      <c r="O4166" s="7" t="s">
        <v>15</v>
      </c>
    </row>
    <row r="4167" spans="1:19">
      <c r="A4167" t="s">
        <v>4</v>
      </c>
      <c r="B4167" s="4" t="s">
        <v>5</v>
      </c>
      <c r="C4167" s="4" t="s">
        <v>16</v>
      </c>
      <c r="D4167" s="4" t="s">
        <v>10</v>
      </c>
      <c r="E4167" s="4" t="s">
        <v>10</v>
      </c>
      <c r="F4167" s="4" t="s">
        <v>10</v>
      </c>
      <c r="G4167" s="4" t="s">
        <v>10</v>
      </c>
      <c r="H4167" s="4" t="s">
        <v>10</v>
      </c>
      <c r="I4167" s="4" t="s">
        <v>6</v>
      </c>
      <c r="J4167" s="4" t="s">
        <v>30</v>
      </c>
      <c r="K4167" s="4" t="s">
        <v>30</v>
      </c>
      <c r="L4167" s="4" t="s">
        <v>30</v>
      </c>
      <c r="M4167" s="4" t="s">
        <v>9</v>
      </c>
      <c r="N4167" s="4" t="s">
        <v>9</v>
      </c>
      <c r="O4167" s="4" t="s">
        <v>30</v>
      </c>
      <c r="P4167" s="4" t="s">
        <v>30</v>
      </c>
      <c r="Q4167" s="4" t="s">
        <v>30</v>
      </c>
      <c r="R4167" s="4" t="s">
        <v>30</v>
      </c>
      <c r="S4167" s="4" t="s">
        <v>16</v>
      </c>
    </row>
    <row r="4168" spans="1:19">
      <c r="A4168" t="n">
        <v>34378</v>
      </c>
      <c r="B4168" s="16" t="n">
        <v>39</v>
      </c>
      <c r="C4168" s="7" t="n">
        <v>12</v>
      </c>
      <c r="D4168" s="7" t="n">
        <v>61507</v>
      </c>
      <c r="E4168" s="7" t="n">
        <v>200</v>
      </c>
      <c r="F4168" s="7" t="n">
        <v>0</v>
      </c>
      <c r="G4168" s="7" t="n">
        <v>61507</v>
      </c>
      <c r="H4168" s="7" t="n">
        <v>3</v>
      </c>
      <c r="I4168" s="7" t="s">
        <v>15</v>
      </c>
      <c r="J4168" s="7" t="n">
        <v>0</v>
      </c>
      <c r="K4168" s="7" t="n">
        <v>0.00999999977648258</v>
      </c>
      <c r="L4168" s="7" t="n">
        <v>0</v>
      </c>
      <c r="M4168" s="7" t="n">
        <v>0</v>
      </c>
      <c r="N4168" s="7" t="n">
        <v>0</v>
      </c>
      <c r="O4168" s="7" t="n">
        <v>0</v>
      </c>
      <c r="P4168" s="7" t="n">
        <v>1</v>
      </c>
      <c r="Q4168" s="7" t="n">
        <v>1</v>
      </c>
      <c r="R4168" s="7" t="n">
        <v>1</v>
      </c>
      <c r="S4168" s="7" t="n">
        <v>100</v>
      </c>
    </row>
    <row r="4169" spans="1:19">
      <c r="A4169" t="s">
        <v>4</v>
      </c>
      <c r="B4169" s="4" t="s">
        <v>5</v>
      </c>
      <c r="C4169" s="4" t="s">
        <v>16</v>
      </c>
      <c r="D4169" s="4" t="s">
        <v>10</v>
      </c>
      <c r="E4169" s="4" t="s">
        <v>10</v>
      </c>
      <c r="F4169" s="4" t="s">
        <v>10</v>
      </c>
      <c r="G4169" s="4" t="s">
        <v>10</v>
      </c>
      <c r="H4169" s="4" t="s">
        <v>10</v>
      </c>
      <c r="I4169" s="4" t="s">
        <v>6</v>
      </c>
      <c r="J4169" s="4" t="s">
        <v>30</v>
      </c>
      <c r="K4169" s="4" t="s">
        <v>30</v>
      </c>
      <c r="L4169" s="4" t="s">
        <v>30</v>
      </c>
      <c r="M4169" s="4" t="s">
        <v>9</v>
      </c>
      <c r="N4169" s="4" t="s">
        <v>9</v>
      </c>
      <c r="O4169" s="4" t="s">
        <v>30</v>
      </c>
      <c r="P4169" s="4" t="s">
        <v>30</v>
      </c>
      <c r="Q4169" s="4" t="s">
        <v>30</v>
      </c>
      <c r="R4169" s="4" t="s">
        <v>30</v>
      </c>
      <c r="S4169" s="4" t="s">
        <v>16</v>
      </c>
    </row>
    <row r="4170" spans="1:19">
      <c r="A4170" t="n">
        <v>34428</v>
      </c>
      <c r="B4170" s="16" t="n">
        <v>39</v>
      </c>
      <c r="C4170" s="7" t="n">
        <v>12</v>
      </c>
      <c r="D4170" s="7" t="n">
        <v>61508</v>
      </c>
      <c r="E4170" s="7" t="n">
        <v>200</v>
      </c>
      <c r="F4170" s="7" t="n">
        <v>0</v>
      </c>
      <c r="G4170" s="7" t="n">
        <v>61508</v>
      </c>
      <c r="H4170" s="7" t="n">
        <v>3</v>
      </c>
      <c r="I4170" s="7" t="s">
        <v>15</v>
      </c>
      <c r="J4170" s="7" t="n">
        <v>0</v>
      </c>
      <c r="K4170" s="7" t="n">
        <v>0.00999999977648258</v>
      </c>
      <c r="L4170" s="7" t="n">
        <v>0</v>
      </c>
      <c r="M4170" s="7" t="n">
        <v>0</v>
      </c>
      <c r="N4170" s="7" t="n">
        <v>0</v>
      </c>
      <c r="O4170" s="7" t="n">
        <v>0</v>
      </c>
      <c r="P4170" s="7" t="n">
        <v>1</v>
      </c>
      <c r="Q4170" s="7" t="n">
        <v>1</v>
      </c>
      <c r="R4170" s="7" t="n">
        <v>1</v>
      </c>
      <c r="S4170" s="7" t="n">
        <v>100</v>
      </c>
    </row>
    <row r="4171" spans="1:19">
      <c r="A4171" t="s">
        <v>4</v>
      </c>
      <c r="B4171" s="4" t="s">
        <v>5</v>
      </c>
      <c r="C4171" s="4" t="s">
        <v>10</v>
      </c>
    </row>
    <row r="4172" spans="1:19">
      <c r="A4172" t="n">
        <v>34478</v>
      </c>
      <c r="B4172" s="31" t="n">
        <v>16</v>
      </c>
      <c r="C4172" s="7" t="n">
        <v>100</v>
      </c>
    </row>
    <row r="4173" spans="1:19">
      <c r="A4173" t="s">
        <v>4</v>
      </c>
      <c r="B4173" s="4" t="s">
        <v>5</v>
      </c>
      <c r="C4173" s="4" t="s">
        <v>16</v>
      </c>
      <c r="D4173" s="4" t="s">
        <v>10</v>
      </c>
      <c r="E4173" s="4" t="s">
        <v>10</v>
      </c>
      <c r="F4173" s="4" t="s">
        <v>10</v>
      </c>
      <c r="G4173" s="4" t="s">
        <v>10</v>
      </c>
      <c r="H4173" s="4" t="s">
        <v>10</v>
      </c>
      <c r="I4173" s="4" t="s">
        <v>6</v>
      </c>
      <c r="J4173" s="4" t="s">
        <v>30</v>
      </c>
      <c r="K4173" s="4" t="s">
        <v>30</v>
      </c>
      <c r="L4173" s="4" t="s">
        <v>30</v>
      </c>
      <c r="M4173" s="4" t="s">
        <v>9</v>
      </c>
      <c r="N4173" s="4" t="s">
        <v>9</v>
      </c>
      <c r="O4173" s="4" t="s">
        <v>30</v>
      </c>
      <c r="P4173" s="4" t="s">
        <v>30</v>
      </c>
      <c r="Q4173" s="4" t="s">
        <v>30</v>
      </c>
      <c r="R4173" s="4" t="s">
        <v>30</v>
      </c>
      <c r="S4173" s="4" t="s">
        <v>16</v>
      </c>
    </row>
    <row r="4174" spans="1:19">
      <c r="A4174" t="n">
        <v>34481</v>
      </c>
      <c r="B4174" s="16" t="n">
        <v>39</v>
      </c>
      <c r="C4174" s="7" t="n">
        <v>12</v>
      </c>
      <c r="D4174" s="7" t="n">
        <v>30</v>
      </c>
      <c r="E4174" s="7" t="n">
        <v>201</v>
      </c>
      <c r="F4174" s="7" t="n">
        <v>0</v>
      </c>
      <c r="G4174" s="7" t="n">
        <v>30</v>
      </c>
      <c r="H4174" s="7" t="n">
        <v>3</v>
      </c>
      <c r="I4174" s="7" t="s">
        <v>15</v>
      </c>
      <c r="J4174" s="7" t="n">
        <v>0</v>
      </c>
      <c r="K4174" s="7" t="n">
        <v>0.00999999977648258</v>
      </c>
      <c r="L4174" s="7" t="n">
        <v>0</v>
      </c>
      <c r="M4174" s="7" t="n">
        <v>0</v>
      </c>
      <c r="N4174" s="7" t="n">
        <v>0</v>
      </c>
      <c r="O4174" s="7" t="n">
        <v>0</v>
      </c>
      <c r="P4174" s="7" t="n">
        <v>1</v>
      </c>
      <c r="Q4174" s="7" t="n">
        <v>1</v>
      </c>
      <c r="R4174" s="7" t="n">
        <v>1</v>
      </c>
      <c r="S4174" s="7" t="n">
        <v>100</v>
      </c>
    </row>
    <row r="4175" spans="1:19">
      <c r="A4175" t="s">
        <v>4</v>
      </c>
      <c r="B4175" s="4" t="s">
        <v>5</v>
      </c>
      <c r="C4175" s="4" t="s">
        <v>16</v>
      </c>
      <c r="D4175" s="4" t="s">
        <v>10</v>
      </c>
      <c r="E4175" s="4" t="s">
        <v>10</v>
      </c>
      <c r="F4175" s="4" t="s">
        <v>10</v>
      </c>
      <c r="G4175" s="4" t="s">
        <v>10</v>
      </c>
      <c r="H4175" s="4" t="s">
        <v>10</v>
      </c>
      <c r="I4175" s="4" t="s">
        <v>6</v>
      </c>
      <c r="J4175" s="4" t="s">
        <v>30</v>
      </c>
      <c r="K4175" s="4" t="s">
        <v>30</v>
      </c>
      <c r="L4175" s="4" t="s">
        <v>30</v>
      </c>
      <c r="M4175" s="4" t="s">
        <v>9</v>
      </c>
      <c r="N4175" s="4" t="s">
        <v>9</v>
      </c>
      <c r="O4175" s="4" t="s">
        <v>30</v>
      </c>
      <c r="P4175" s="4" t="s">
        <v>30</v>
      </c>
      <c r="Q4175" s="4" t="s">
        <v>30</v>
      </c>
      <c r="R4175" s="4" t="s">
        <v>30</v>
      </c>
      <c r="S4175" s="4" t="s">
        <v>16</v>
      </c>
    </row>
    <row r="4176" spans="1:19">
      <c r="A4176" t="n">
        <v>34531</v>
      </c>
      <c r="B4176" s="16" t="n">
        <v>39</v>
      </c>
      <c r="C4176" s="7" t="n">
        <v>12</v>
      </c>
      <c r="D4176" s="7" t="n">
        <v>89</v>
      </c>
      <c r="E4176" s="7" t="n">
        <v>201</v>
      </c>
      <c r="F4176" s="7" t="n">
        <v>0</v>
      </c>
      <c r="G4176" s="7" t="n">
        <v>89</v>
      </c>
      <c r="H4176" s="7" t="n">
        <v>3</v>
      </c>
      <c r="I4176" s="7" t="s">
        <v>15</v>
      </c>
      <c r="J4176" s="7" t="n">
        <v>0</v>
      </c>
      <c r="K4176" s="7" t="n">
        <v>0.00999999977648258</v>
      </c>
      <c r="L4176" s="7" t="n">
        <v>0</v>
      </c>
      <c r="M4176" s="7" t="n">
        <v>0</v>
      </c>
      <c r="N4176" s="7" t="n">
        <v>0</v>
      </c>
      <c r="O4176" s="7" t="n">
        <v>0</v>
      </c>
      <c r="P4176" s="7" t="n">
        <v>1</v>
      </c>
      <c r="Q4176" s="7" t="n">
        <v>1</v>
      </c>
      <c r="R4176" s="7" t="n">
        <v>1</v>
      </c>
      <c r="S4176" s="7" t="n">
        <v>100</v>
      </c>
    </row>
    <row r="4177" spans="1:19">
      <c r="A4177" t="s">
        <v>4</v>
      </c>
      <c r="B4177" s="4" t="s">
        <v>5</v>
      </c>
      <c r="C4177" s="4" t="s">
        <v>10</v>
      </c>
    </row>
    <row r="4178" spans="1:19">
      <c r="A4178" t="n">
        <v>34581</v>
      </c>
      <c r="B4178" s="31" t="n">
        <v>16</v>
      </c>
      <c r="C4178" s="7" t="n">
        <v>300</v>
      </c>
    </row>
    <row r="4179" spans="1:19">
      <c r="A4179" t="s">
        <v>4</v>
      </c>
      <c r="B4179" s="4" t="s">
        <v>5</v>
      </c>
      <c r="C4179" s="4" t="s">
        <v>16</v>
      </c>
      <c r="D4179" s="4" t="s">
        <v>10</v>
      </c>
      <c r="E4179" s="4" t="s">
        <v>10</v>
      </c>
      <c r="F4179" s="4" t="s">
        <v>10</v>
      </c>
      <c r="G4179" s="4" t="s">
        <v>10</v>
      </c>
      <c r="H4179" s="4" t="s">
        <v>10</v>
      </c>
      <c r="I4179" s="4" t="s">
        <v>6</v>
      </c>
      <c r="J4179" s="4" t="s">
        <v>30</v>
      </c>
      <c r="K4179" s="4" t="s">
        <v>30</v>
      </c>
      <c r="L4179" s="4" t="s">
        <v>30</v>
      </c>
      <c r="M4179" s="4" t="s">
        <v>9</v>
      </c>
      <c r="N4179" s="4" t="s">
        <v>9</v>
      </c>
      <c r="O4179" s="4" t="s">
        <v>30</v>
      </c>
      <c r="P4179" s="4" t="s">
        <v>30</v>
      </c>
      <c r="Q4179" s="4" t="s">
        <v>30</v>
      </c>
      <c r="R4179" s="4" t="s">
        <v>30</v>
      </c>
      <c r="S4179" s="4" t="s">
        <v>16</v>
      </c>
    </row>
    <row r="4180" spans="1:19">
      <c r="A4180" t="n">
        <v>34584</v>
      </c>
      <c r="B4180" s="16" t="n">
        <v>39</v>
      </c>
      <c r="C4180" s="7" t="n">
        <v>12</v>
      </c>
      <c r="D4180" s="7" t="n">
        <v>61507</v>
      </c>
      <c r="E4180" s="7" t="n">
        <v>201</v>
      </c>
      <c r="F4180" s="7" t="n">
        <v>0</v>
      </c>
      <c r="G4180" s="7" t="n">
        <v>61507</v>
      </c>
      <c r="H4180" s="7" t="n">
        <v>3</v>
      </c>
      <c r="I4180" s="7" t="s">
        <v>15</v>
      </c>
      <c r="J4180" s="7" t="n">
        <v>0</v>
      </c>
      <c r="K4180" s="7" t="n">
        <v>0.00999999977648258</v>
      </c>
      <c r="L4180" s="7" t="n">
        <v>0</v>
      </c>
      <c r="M4180" s="7" t="n">
        <v>0</v>
      </c>
      <c r="N4180" s="7" t="n">
        <v>0</v>
      </c>
      <c r="O4180" s="7" t="n">
        <v>0</v>
      </c>
      <c r="P4180" s="7" t="n">
        <v>1</v>
      </c>
      <c r="Q4180" s="7" t="n">
        <v>1</v>
      </c>
      <c r="R4180" s="7" t="n">
        <v>1</v>
      </c>
      <c r="S4180" s="7" t="n">
        <v>100</v>
      </c>
    </row>
    <row r="4181" spans="1:19">
      <c r="A4181" t="s">
        <v>4</v>
      </c>
      <c r="B4181" s="4" t="s">
        <v>5</v>
      </c>
      <c r="C4181" s="4" t="s">
        <v>16</v>
      </c>
      <c r="D4181" s="4" t="s">
        <v>10</v>
      </c>
      <c r="E4181" s="4" t="s">
        <v>10</v>
      </c>
      <c r="F4181" s="4" t="s">
        <v>10</v>
      </c>
      <c r="G4181" s="4" t="s">
        <v>10</v>
      </c>
      <c r="H4181" s="4" t="s">
        <v>10</v>
      </c>
      <c r="I4181" s="4" t="s">
        <v>6</v>
      </c>
      <c r="J4181" s="4" t="s">
        <v>30</v>
      </c>
      <c r="K4181" s="4" t="s">
        <v>30</v>
      </c>
      <c r="L4181" s="4" t="s">
        <v>30</v>
      </c>
      <c r="M4181" s="4" t="s">
        <v>9</v>
      </c>
      <c r="N4181" s="4" t="s">
        <v>9</v>
      </c>
      <c r="O4181" s="4" t="s">
        <v>30</v>
      </c>
      <c r="P4181" s="4" t="s">
        <v>30</v>
      </c>
      <c r="Q4181" s="4" t="s">
        <v>30</v>
      </c>
      <c r="R4181" s="4" t="s">
        <v>30</v>
      </c>
      <c r="S4181" s="4" t="s">
        <v>16</v>
      </c>
    </row>
    <row r="4182" spans="1:19">
      <c r="A4182" t="n">
        <v>34634</v>
      </c>
      <c r="B4182" s="16" t="n">
        <v>39</v>
      </c>
      <c r="C4182" s="7" t="n">
        <v>12</v>
      </c>
      <c r="D4182" s="7" t="n">
        <v>61508</v>
      </c>
      <c r="E4182" s="7" t="n">
        <v>201</v>
      </c>
      <c r="F4182" s="7" t="n">
        <v>0</v>
      </c>
      <c r="G4182" s="7" t="n">
        <v>61508</v>
      </c>
      <c r="H4182" s="7" t="n">
        <v>3</v>
      </c>
      <c r="I4182" s="7" t="s">
        <v>15</v>
      </c>
      <c r="J4182" s="7" t="n">
        <v>0</v>
      </c>
      <c r="K4182" s="7" t="n">
        <v>0.00999999977648258</v>
      </c>
      <c r="L4182" s="7" t="n">
        <v>0</v>
      </c>
      <c r="M4182" s="7" t="n">
        <v>0</v>
      </c>
      <c r="N4182" s="7" t="n">
        <v>0</v>
      </c>
      <c r="O4182" s="7" t="n">
        <v>0</v>
      </c>
      <c r="P4182" s="7" t="n">
        <v>1</v>
      </c>
      <c r="Q4182" s="7" t="n">
        <v>1</v>
      </c>
      <c r="R4182" s="7" t="n">
        <v>1</v>
      </c>
      <c r="S4182" s="7" t="n">
        <v>100</v>
      </c>
    </row>
    <row r="4183" spans="1:19">
      <c r="A4183" t="s">
        <v>4</v>
      </c>
      <c r="B4183" s="4" t="s">
        <v>5</v>
      </c>
      <c r="C4183" s="4" t="s">
        <v>10</v>
      </c>
    </row>
    <row r="4184" spans="1:19">
      <c r="A4184" t="n">
        <v>34684</v>
      </c>
      <c r="B4184" s="31" t="n">
        <v>16</v>
      </c>
      <c r="C4184" s="7" t="n">
        <v>500</v>
      </c>
    </row>
    <row r="4185" spans="1:19">
      <c r="A4185" t="s">
        <v>4</v>
      </c>
      <c r="B4185" s="4" t="s">
        <v>5</v>
      </c>
      <c r="C4185" s="4" t="s">
        <v>10</v>
      </c>
    </row>
    <row r="4186" spans="1:19">
      <c r="A4186" t="n">
        <v>34687</v>
      </c>
      <c r="B4186" s="31" t="n">
        <v>16</v>
      </c>
      <c r="C4186" s="7" t="n">
        <v>1000</v>
      </c>
    </row>
    <row r="4187" spans="1:19">
      <c r="A4187" t="s">
        <v>4</v>
      </c>
      <c r="B4187" s="4" t="s">
        <v>5</v>
      </c>
      <c r="C4187" s="4" t="s">
        <v>16</v>
      </c>
      <c r="D4187" s="4" t="s">
        <v>10</v>
      </c>
      <c r="E4187" s="4" t="s">
        <v>10</v>
      </c>
      <c r="F4187" s="4" t="s">
        <v>9</v>
      </c>
    </row>
    <row r="4188" spans="1:19">
      <c r="A4188" t="n">
        <v>34690</v>
      </c>
      <c r="B4188" s="70" t="n">
        <v>84</v>
      </c>
      <c r="C4188" s="7" t="n">
        <v>1</v>
      </c>
      <c r="D4188" s="7" t="n">
        <v>0</v>
      </c>
      <c r="E4188" s="7" t="n">
        <v>1000</v>
      </c>
      <c r="F4188" s="7" t="n">
        <v>0</v>
      </c>
    </row>
    <row r="4189" spans="1:19">
      <c r="A4189" t="s">
        <v>4</v>
      </c>
      <c r="B4189" s="4" t="s">
        <v>5</v>
      </c>
      <c r="C4189" s="4" t="s">
        <v>16</v>
      </c>
      <c r="D4189" s="4" t="s">
        <v>10</v>
      </c>
    </row>
    <row r="4190" spans="1:19">
      <c r="A4190" t="n">
        <v>34700</v>
      </c>
      <c r="B4190" s="38" t="n">
        <v>45</v>
      </c>
      <c r="C4190" s="7" t="n">
        <v>7</v>
      </c>
      <c r="D4190" s="7" t="n">
        <v>255</v>
      </c>
    </row>
    <row r="4191" spans="1:19">
      <c r="A4191" t="s">
        <v>4</v>
      </c>
      <c r="B4191" s="4" t="s">
        <v>5</v>
      </c>
      <c r="C4191" s="4" t="s">
        <v>16</v>
      </c>
      <c r="D4191" s="4" t="s">
        <v>10</v>
      </c>
      <c r="E4191" s="4" t="s">
        <v>30</v>
      </c>
    </row>
    <row r="4192" spans="1:19">
      <c r="A4192" t="n">
        <v>34704</v>
      </c>
      <c r="B4192" s="37" t="n">
        <v>58</v>
      </c>
      <c r="C4192" s="7" t="n">
        <v>101</v>
      </c>
      <c r="D4192" s="7" t="n">
        <v>500</v>
      </c>
      <c r="E4192" s="7" t="n">
        <v>1</v>
      </c>
    </row>
    <row r="4193" spans="1:19">
      <c r="A4193" t="s">
        <v>4</v>
      </c>
      <c r="B4193" s="4" t="s">
        <v>5</v>
      </c>
      <c r="C4193" s="4" t="s">
        <v>16</v>
      </c>
      <c r="D4193" s="4" t="s">
        <v>10</v>
      </c>
    </row>
    <row r="4194" spans="1:19">
      <c r="A4194" t="n">
        <v>34712</v>
      </c>
      <c r="B4194" s="37" t="n">
        <v>58</v>
      </c>
      <c r="C4194" s="7" t="n">
        <v>254</v>
      </c>
      <c r="D4194" s="7" t="n">
        <v>0</v>
      </c>
    </row>
    <row r="4195" spans="1:19">
      <c r="A4195" t="s">
        <v>4</v>
      </c>
      <c r="B4195" s="4" t="s">
        <v>5</v>
      </c>
      <c r="C4195" s="4" t="s">
        <v>10</v>
      </c>
      <c r="D4195" s="4" t="s">
        <v>30</v>
      </c>
      <c r="E4195" s="4" t="s">
        <v>30</v>
      </c>
      <c r="F4195" s="4" t="s">
        <v>30</v>
      </c>
      <c r="G4195" s="4" t="s">
        <v>30</v>
      </c>
    </row>
    <row r="4196" spans="1:19">
      <c r="A4196" t="n">
        <v>34716</v>
      </c>
      <c r="B4196" s="43" t="n">
        <v>46</v>
      </c>
      <c r="C4196" s="7" t="n">
        <v>61507</v>
      </c>
      <c r="D4196" s="7" t="n">
        <v>-1.38999998569489</v>
      </c>
      <c r="E4196" s="7" t="n">
        <v>-0.25</v>
      </c>
      <c r="F4196" s="7" t="n">
        <v>-2.30999994277954</v>
      </c>
      <c r="G4196" s="7" t="n">
        <v>0</v>
      </c>
    </row>
    <row r="4197" spans="1:19">
      <c r="A4197" t="s">
        <v>4</v>
      </c>
      <c r="B4197" s="4" t="s">
        <v>5</v>
      </c>
      <c r="C4197" s="4" t="s">
        <v>10</v>
      </c>
      <c r="D4197" s="4" t="s">
        <v>30</v>
      </c>
      <c r="E4197" s="4" t="s">
        <v>30</v>
      </c>
      <c r="F4197" s="4" t="s">
        <v>30</v>
      </c>
      <c r="G4197" s="4" t="s">
        <v>30</v>
      </c>
    </row>
    <row r="4198" spans="1:19">
      <c r="A4198" t="n">
        <v>34735</v>
      </c>
      <c r="B4198" s="43" t="n">
        <v>46</v>
      </c>
      <c r="C4198" s="7" t="n">
        <v>61508</v>
      </c>
      <c r="D4198" s="7" t="n">
        <v>1.42999994754791</v>
      </c>
      <c r="E4198" s="7" t="n">
        <v>-0.25</v>
      </c>
      <c r="F4198" s="7" t="n">
        <v>-2.39000010490417</v>
      </c>
      <c r="G4198" s="7" t="n">
        <v>0</v>
      </c>
    </row>
    <row r="4199" spans="1:19">
      <c r="A4199" t="s">
        <v>4</v>
      </c>
      <c r="B4199" s="4" t="s">
        <v>5</v>
      </c>
      <c r="C4199" s="4" t="s">
        <v>10</v>
      </c>
      <c r="D4199" s="4" t="s">
        <v>30</v>
      </c>
      <c r="E4199" s="4" t="s">
        <v>30</v>
      </c>
      <c r="F4199" s="4" t="s">
        <v>30</v>
      </c>
      <c r="G4199" s="4" t="s">
        <v>30</v>
      </c>
    </row>
    <row r="4200" spans="1:19">
      <c r="A4200" t="n">
        <v>34754</v>
      </c>
      <c r="B4200" s="43" t="n">
        <v>46</v>
      </c>
      <c r="C4200" s="7" t="n">
        <v>0</v>
      </c>
      <c r="D4200" s="7" t="n">
        <v>0.340000003576279</v>
      </c>
      <c r="E4200" s="7" t="n">
        <v>-0.25</v>
      </c>
      <c r="F4200" s="7" t="n">
        <v>3.48000001907349</v>
      </c>
      <c r="G4200" s="7" t="n">
        <v>180</v>
      </c>
    </row>
    <row r="4201" spans="1:19">
      <c r="A4201" t="s">
        <v>4</v>
      </c>
      <c r="B4201" s="4" t="s">
        <v>5</v>
      </c>
      <c r="C4201" s="4" t="s">
        <v>10</v>
      </c>
      <c r="D4201" s="4" t="s">
        <v>30</v>
      </c>
      <c r="E4201" s="4" t="s">
        <v>30</v>
      </c>
      <c r="F4201" s="4" t="s">
        <v>30</v>
      </c>
      <c r="G4201" s="4" t="s">
        <v>30</v>
      </c>
    </row>
    <row r="4202" spans="1:19">
      <c r="A4202" t="n">
        <v>34773</v>
      </c>
      <c r="B4202" s="43" t="n">
        <v>46</v>
      </c>
      <c r="C4202" s="7" t="n">
        <v>13</v>
      </c>
      <c r="D4202" s="7" t="n">
        <v>-0.709999978542328</v>
      </c>
      <c r="E4202" s="7" t="n">
        <v>-0.25</v>
      </c>
      <c r="F4202" s="7" t="n">
        <v>3.63000011444092</v>
      </c>
      <c r="G4202" s="7" t="n">
        <v>180</v>
      </c>
    </row>
    <row r="4203" spans="1:19">
      <c r="A4203" t="s">
        <v>4</v>
      </c>
      <c r="B4203" s="4" t="s">
        <v>5</v>
      </c>
      <c r="C4203" s="4" t="s">
        <v>16</v>
      </c>
      <c r="D4203" s="14" t="s">
        <v>26</v>
      </c>
      <c r="E4203" s="4" t="s">
        <v>5</v>
      </c>
      <c r="F4203" s="4" t="s">
        <v>16</v>
      </c>
      <c r="G4203" s="4" t="s">
        <v>10</v>
      </c>
      <c r="H4203" s="14" t="s">
        <v>27</v>
      </c>
      <c r="I4203" s="4" t="s">
        <v>16</v>
      </c>
      <c r="J4203" s="4" t="s">
        <v>25</v>
      </c>
    </row>
    <row r="4204" spans="1:19">
      <c r="A4204" t="n">
        <v>34792</v>
      </c>
      <c r="B4204" s="10" t="n">
        <v>5</v>
      </c>
      <c r="C4204" s="7" t="n">
        <v>28</v>
      </c>
      <c r="D4204" s="14" t="s">
        <v>3</v>
      </c>
      <c r="E4204" s="58" t="n">
        <v>64</v>
      </c>
      <c r="F4204" s="7" t="n">
        <v>5</v>
      </c>
      <c r="G4204" s="7" t="n">
        <v>5</v>
      </c>
      <c r="H4204" s="14" t="s">
        <v>3</v>
      </c>
      <c r="I4204" s="7" t="n">
        <v>1</v>
      </c>
      <c r="J4204" s="11" t="n">
        <f t="normal" ca="1">A4208</f>
        <v>0</v>
      </c>
    </row>
    <row r="4205" spans="1:19">
      <c r="A4205" t="s">
        <v>4</v>
      </c>
      <c r="B4205" s="4" t="s">
        <v>5</v>
      </c>
      <c r="C4205" s="4" t="s">
        <v>10</v>
      </c>
      <c r="D4205" s="4" t="s">
        <v>30</v>
      </c>
      <c r="E4205" s="4" t="s">
        <v>30</v>
      </c>
      <c r="F4205" s="4" t="s">
        <v>30</v>
      </c>
      <c r="G4205" s="4" t="s">
        <v>30</v>
      </c>
    </row>
    <row r="4206" spans="1:19">
      <c r="A4206" t="n">
        <v>34803</v>
      </c>
      <c r="B4206" s="43" t="n">
        <v>46</v>
      </c>
      <c r="C4206" s="7" t="n">
        <v>7032</v>
      </c>
      <c r="D4206" s="7" t="n">
        <v>1.46000003814697</v>
      </c>
      <c r="E4206" s="7" t="n">
        <v>-0.25</v>
      </c>
      <c r="F4206" s="7" t="n">
        <v>3.16000008583069</v>
      </c>
      <c r="G4206" s="7" t="n">
        <v>179.600006103516</v>
      </c>
    </row>
    <row r="4207" spans="1:19">
      <c r="A4207" t="s">
        <v>4</v>
      </c>
      <c r="B4207" s="4" t="s">
        <v>5</v>
      </c>
      <c r="C4207" s="4" t="s">
        <v>10</v>
      </c>
      <c r="D4207" s="4" t="s">
        <v>30</v>
      </c>
      <c r="E4207" s="4" t="s">
        <v>30</v>
      </c>
      <c r="F4207" s="4" t="s">
        <v>30</v>
      </c>
      <c r="G4207" s="4" t="s">
        <v>30</v>
      </c>
    </row>
    <row r="4208" spans="1:19">
      <c r="A4208" t="n">
        <v>34822</v>
      </c>
      <c r="B4208" s="43" t="n">
        <v>46</v>
      </c>
      <c r="C4208" s="7" t="n">
        <v>61491</v>
      </c>
      <c r="D4208" s="7" t="n">
        <v>1.03999996185303</v>
      </c>
      <c r="E4208" s="7" t="n">
        <v>-0.25</v>
      </c>
      <c r="F4208" s="7" t="n">
        <v>5.28999996185303</v>
      </c>
      <c r="G4208" s="7" t="n">
        <v>180</v>
      </c>
    </row>
    <row r="4209" spans="1:10">
      <c r="A4209" t="s">
        <v>4</v>
      </c>
      <c r="B4209" s="4" t="s">
        <v>5</v>
      </c>
      <c r="C4209" s="4" t="s">
        <v>10</v>
      </c>
      <c r="D4209" s="4" t="s">
        <v>30</v>
      </c>
      <c r="E4209" s="4" t="s">
        <v>30</v>
      </c>
      <c r="F4209" s="4" t="s">
        <v>30</v>
      </c>
      <c r="G4209" s="4" t="s">
        <v>30</v>
      </c>
    </row>
    <row r="4210" spans="1:10">
      <c r="A4210" t="n">
        <v>34841</v>
      </c>
      <c r="B4210" s="43" t="n">
        <v>46</v>
      </c>
      <c r="C4210" s="7" t="n">
        <v>61492</v>
      </c>
      <c r="D4210" s="7" t="n">
        <v>-0.119999997317791</v>
      </c>
      <c r="E4210" s="7" t="n">
        <v>-0.25</v>
      </c>
      <c r="F4210" s="7" t="n">
        <v>5.28000020980835</v>
      </c>
      <c r="G4210" s="7" t="n">
        <v>180</v>
      </c>
    </row>
    <row r="4211" spans="1:10">
      <c r="A4211" t="s">
        <v>4</v>
      </c>
      <c r="B4211" s="4" t="s">
        <v>5</v>
      </c>
      <c r="C4211" s="4" t="s">
        <v>10</v>
      </c>
      <c r="D4211" s="4" t="s">
        <v>30</v>
      </c>
      <c r="E4211" s="4" t="s">
        <v>30</v>
      </c>
      <c r="F4211" s="4" t="s">
        <v>30</v>
      </c>
      <c r="G4211" s="4" t="s">
        <v>30</v>
      </c>
    </row>
    <row r="4212" spans="1:10">
      <c r="A4212" t="n">
        <v>34860</v>
      </c>
      <c r="B4212" s="43" t="n">
        <v>46</v>
      </c>
      <c r="C4212" s="7" t="n">
        <v>61493</v>
      </c>
      <c r="D4212" s="7" t="n">
        <v>1.6599999666214</v>
      </c>
      <c r="E4212" s="7" t="n">
        <v>-0.25</v>
      </c>
      <c r="F4212" s="7" t="n">
        <v>4.03000020980835</v>
      </c>
      <c r="G4212" s="7" t="n">
        <v>180</v>
      </c>
    </row>
    <row r="4213" spans="1:10">
      <c r="A4213" t="s">
        <v>4</v>
      </c>
      <c r="B4213" s="4" t="s">
        <v>5</v>
      </c>
      <c r="C4213" s="4" t="s">
        <v>10</v>
      </c>
      <c r="D4213" s="4" t="s">
        <v>30</v>
      </c>
      <c r="E4213" s="4" t="s">
        <v>30</v>
      </c>
      <c r="F4213" s="4" t="s">
        <v>30</v>
      </c>
      <c r="G4213" s="4" t="s">
        <v>30</v>
      </c>
    </row>
    <row r="4214" spans="1:10">
      <c r="A4214" t="n">
        <v>34879</v>
      </c>
      <c r="B4214" s="43" t="n">
        <v>46</v>
      </c>
      <c r="C4214" s="7" t="n">
        <v>61494</v>
      </c>
      <c r="D4214" s="7" t="n">
        <v>-1.33000004291534</v>
      </c>
      <c r="E4214" s="7" t="n">
        <v>-0.25</v>
      </c>
      <c r="F4214" s="7" t="n">
        <v>5.15999984741211</v>
      </c>
      <c r="G4214" s="7" t="n">
        <v>180</v>
      </c>
    </row>
    <row r="4215" spans="1:10">
      <c r="A4215" t="s">
        <v>4</v>
      </c>
      <c r="B4215" s="4" t="s">
        <v>5</v>
      </c>
      <c r="C4215" s="4" t="s">
        <v>16</v>
      </c>
      <c r="D4215" s="4" t="s">
        <v>16</v>
      </c>
      <c r="E4215" s="4" t="s">
        <v>30</v>
      </c>
      <c r="F4215" s="4" t="s">
        <v>30</v>
      </c>
      <c r="G4215" s="4" t="s">
        <v>30</v>
      </c>
      <c r="H4215" s="4" t="s">
        <v>10</v>
      </c>
    </row>
    <row r="4216" spans="1:10">
      <c r="A4216" t="n">
        <v>34898</v>
      </c>
      <c r="B4216" s="38" t="n">
        <v>45</v>
      </c>
      <c r="C4216" s="7" t="n">
        <v>2</v>
      </c>
      <c r="D4216" s="7" t="n">
        <v>3</v>
      </c>
      <c r="E4216" s="7" t="n">
        <v>-0.349999994039536</v>
      </c>
      <c r="F4216" s="7" t="n">
        <v>0.810000002384186</v>
      </c>
      <c r="G4216" s="7" t="n">
        <v>4.71999979019165</v>
      </c>
      <c r="H4216" s="7" t="n">
        <v>0</v>
      </c>
    </row>
    <row r="4217" spans="1:10">
      <c r="A4217" t="s">
        <v>4</v>
      </c>
      <c r="B4217" s="4" t="s">
        <v>5</v>
      </c>
      <c r="C4217" s="4" t="s">
        <v>16</v>
      </c>
      <c r="D4217" s="4" t="s">
        <v>16</v>
      </c>
      <c r="E4217" s="4" t="s">
        <v>30</v>
      </c>
      <c r="F4217" s="4" t="s">
        <v>30</v>
      </c>
      <c r="G4217" s="4" t="s">
        <v>30</v>
      </c>
      <c r="H4217" s="4" t="s">
        <v>10</v>
      </c>
      <c r="I4217" s="4" t="s">
        <v>16</v>
      </c>
    </row>
    <row r="4218" spans="1:10">
      <c r="A4218" t="n">
        <v>34915</v>
      </c>
      <c r="B4218" s="38" t="n">
        <v>45</v>
      </c>
      <c r="C4218" s="7" t="n">
        <v>4</v>
      </c>
      <c r="D4218" s="7" t="n">
        <v>3</v>
      </c>
      <c r="E4218" s="7" t="n">
        <v>2.5</v>
      </c>
      <c r="F4218" s="7" t="n">
        <v>156.669998168945</v>
      </c>
      <c r="G4218" s="7" t="n">
        <v>354</v>
      </c>
      <c r="H4218" s="7" t="n">
        <v>0</v>
      </c>
      <c r="I4218" s="7" t="n">
        <v>0</v>
      </c>
    </row>
    <row r="4219" spans="1:10">
      <c r="A4219" t="s">
        <v>4</v>
      </c>
      <c r="B4219" s="4" t="s">
        <v>5</v>
      </c>
      <c r="C4219" s="4" t="s">
        <v>16</v>
      </c>
      <c r="D4219" s="4" t="s">
        <v>16</v>
      </c>
      <c r="E4219" s="4" t="s">
        <v>30</v>
      </c>
      <c r="F4219" s="4" t="s">
        <v>10</v>
      </c>
    </row>
    <row r="4220" spans="1:10">
      <c r="A4220" t="n">
        <v>34933</v>
      </c>
      <c r="B4220" s="38" t="n">
        <v>45</v>
      </c>
      <c r="C4220" s="7" t="n">
        <v>5</v>
      </c>
      <c r="D4220" s="7" t="n">
        <v>3</v>
      </c>
      <c r="E4220" s="7" t="n">
        <v>4.19999980926514</v>
      </c>
      <c r="F4220" s="7" t="n">
        <v>0</v>
      </c>
    </row>
    <row r="4221" spans="1:10">
      <c r="A4221" t="s">
        <v>4</v>
      </c>
      <c r="B4221" s="4" t="s">
        <v>5</v>
      </c>
      <c r="C4221" s="4" t="s">
        <v>16</v>
      </c>
      <c r="D4221" s="4" t="s">
        <v>16</v>
      </c>
      <c r="E4221" s="4" t="s">
        <v>30</v>
      </c>
      <c r="F4221" s="4" t="s">
        <v>10</v>
      </c>
    </row>
    <row r="4222" spans="1:10">
      <c r="A4222" t="n">
        <v>34942</v>
      </c>
      <c r="B4222" s="38" t="n">
        <v>45</v>
      </c>
      <c r="C4222" s="7" t="n">
        <v>11</v>
      </c>
      <c r="D4222" s="7" t="n">
        <v>3</v>
      </c>
      <c r="E4222" s="7" t="n">
        <v>38</v>
      </c>
      <c r="F4222" s="7" t="n">
        <v>0</v>
      </c>
    </row>
    <row r="4223" spans="1:10">
      <c r="A4223" t="s">
        <v>4</v>
      </c>
      <c r="B4223" s="4" t="s">
        <v>5</v>
      </c>
      <c r="C4223" s="4" t="s">
        <v>16</v>
      </c>
      <c r="D4223" s="4" t="s">
        <v>16</v>
      </c>
      <c r="E4223" s="4" t="s">
        <v>30</v>
      </c>
      <c r="F4223" s="4" t="s">
        <v>30</v>
      </c>
      <c r="G4223" s="4" t="s">
        <v>30</v>
      </c>
      <c r="H4223" s="4" t="s">
        <v>10</v>
      </c>
    </row>
    <row r="4224" spans="1:10">
      <c r="A4224" t="n">
        <v>34951</v>
      </c>
      <c r="B4224" s="38" t="n">
        <v>45</v>
      </c>
      <c r="C4224" s="7" t="n">
        <v>2</v>
      </c>
      <c r="D4224" s="7" t="n">
        <v>3</v>
      </c>
      <c r="E4224" s="7" t="n">
        <v>0.0299999993294477</v>
      </c>
      <c r="F4224" s="7" t="n">
        <v>0.810000002384186</v>
      </c>
      <c r="G4224" s="7" t="n">
        <v>4.88000011444092</v>
      </c>
      <c r="H4224" s="7" t="n">
        <v>2000</v>
      </c>
    </row>
    <row r="4225" spans="1:9">
      <c r="A4225" t="s">
        <v>4</v>
      </c>
      <c r="B4225" s="4" t="s">
        <v>5</v>
      </c>
      <c r="C4225" s="4" t="s">
        <v>16</v>
      </c>
      <c r="D4225" s="4" t="s">
        <v>10</v>
      </c>
    </row>
    <row r="4226" spans="1:9">
      <c r="A4226" t="n">
        <v>34968</v>
      </c>
      <c r="B4226" s="37" t="n">
        <v>58</v>
      </c>
      <c r="C4226" s="7" t="n">
        <v>255</v>
      </c>
      <c r="D4226" s="7" t="n">
        <v>0</v>
      </c>
    </row>
    <row r="4227" spans="1:9">
      <c r="A4227" t="s">
        <v>4</v>
      </c>
      <c r="B4227" s="4" t="s">
        <v>5</v>
      </c>
      <c r="C4227" s="4" t="s">
        <v>16</v>
      </c>
      <c r="D4227" s="4" t="s">
        <v>10</v>
      </c>
      <c r="E4227" s="4" t="s">
        <v>6</v>
      </c>
      <c r="F4227" s="4" t="s">
        <v>6</v>
      </c>
      <c r="G4227" s="4" t="s">
        <v>6</v>
      </c>
      <c r="H4227" s="4" t="s">
        <v>6</v>
      </c>
    </row>
    <row r="4228" spans="1:9">
      <c r="A4228" t="n">
        <v>34972</v>
      </c>
      <c r="B4228" s="54" t="n">
        <v>51</v>
      </c>
      <c r="C4228" s="7" t="n">
        <v>3</v>
      </c>
      <c r="D4228" s="7" t="n">
        <v>0</v>
      </c>
      <c r="E4228" s="7" t="s">
        <v>230</v>
      </c>
      <c r="F4228" s="7" t="s">
        <v>345</v>
      </c>
      <c r="G4228" s="7" t="s">
        <v>225</v>
      </c>
      <c r="H4228" s="7" t="s">
        <v>226</v>
      </c>
    </row>
    <row r="4229" spans="1:9">
      <c r="A4229" t="s">
        <v>4</v>
      </c>
      <c r="B4229" s="4" t="s">
        <v>5</v>
      </c>
      <c r="C4229" s="4" t="s">
        <v>10</v>
      </c>
      <c r="D4229" s="4" t="s">
        <v>16</v>
      </c>
      <c r="E4229" s="4" t="s">
        <v>30</v>
      </c>
      <c r="F4229" s="4" t="s">
        <v>10</v>
      </c>
    </row>
    <row r="4230" spans="1:9">
      <c r="A4230" t="n">
        <v>34985</v>
      </c>
      <c r="B4230" s="53" t="n">
        <v>59</v>
      </c>
      <c r="C4230" s="7" t="n">
        <v>0</v>
      </c>
      <c r="D4230" s="7" t="n">
        <v>1</v>
      </c>
      <c r="E4230" s="7" t="n">
        <v>0.150000005960464</v>
      </c>
      <c r="F4230" s="7" t="n">
        <v>0</v>
      </c>
    </row>
    <row r="4231" spans="1:9">
      <c r="A4231" t="s">
        <v>4</v>
      </c>
      <c r="B4231" s="4" t="s">
        <v>5</v>
      </c>
      <c r="C4231" s="4" t="s">
        <v>10</v>
      </c>
      <c r="D4231" s="4" t="s">
        <v>16</v>
      </c>
      <c r="E4231" s="4" t="s">
        <v>30</v>
      </c>
      <c r="F4231" s="4" t="s">
        <v>10</v>
      </c>
    </row>
    <row r="4232" spans="1:9">
      <c r="A4232" t="n">
        <v>34995</v>
      </c>
      <c r="B4232" s="53" t="n">
        <v>59</v>
      </c>
      <c r="C4232" s="7" t="n">
        <v>61491</v>
      </c>
      <c r="D4232" s="7" t="n">
        <v>1</v>
      </c>
      <c r="E4232" s="7" t="n">
        <v>0.150000005960464</v>
      </c>
      <c r="F4232" s="7" t="n">
        <v>0</v>
      </c>
    </row>
    <row r="4233" spans="1:9">
      <c r="A4233" t="s">
        <v>4</v>
      </c>
      <c r="B4233" s="4" t="s">
        <v>5</v>
      </c>
      <c r="C4233" s="4" t="s">
        <v>16</v>
      </c>
      <c r="D4233" s="4" t="s">
        <v>10</v>
      </c>
      <c r="E4233" s="4" t="s">
        <v>6</v>
      </c>
      <c r="F4233" s="4" t="s">
        <v>6</v>
      </c>
      <c r="G4233" s="4" t="s">
        <v>6</v>
      </c>
      <c r="H4233" s="4" t="s">
        <v>6</v>
      </c>
    </row>
    <row r="4234" spans="1:9">
      <c r="A4234" t="n">
        <v>35005</v>
      </c>
      <c r="B4234" s="54" t="n">
        <v>51</v>
      </c>
      <c r="C4234" s="7" t="n">
        <v>3</v>
      </c>
      <c r="D4234" s="7" t="n">
        <v>13</v>
      </c>
      <c r="E4234" s="7" t="s">
        <v>230</v>
      </c>
      <c r="F4234" s="7" t="s">
        <v>345</v>
      </c>
      <c r="G4234" s="7" t="s">
        <v>225</v>
      </c>
      <c r="H4234" s="7" t="s">
        <v>226</v>
      </c>
    </row>
    <row r="4235" spans="1:9">
      <c r="A4235" t="s">
        <v>4</v>
      </c>
      <c r="B4235" s="4" t="s">
        <v>5</v>
      </c>
      <c r="C4235" s="4" t="s">
        <v>10</v>
      </c>
    </row>
    <row r="4236" spans="1:9">
      <c r="A4236" t="n">
        <v>35018</v>
      </c>
      <c r="B4236" s="31" t="n">
        <v>16</v>
      </c>
      <c r="C4236" s="7" t="n">
        <v>100</v>
      </c>
    </row>
    <row r="4237" spans="1:9">
      <c r="A4237" t="s">
        <v>4</v>
      </c>
      <c r="B4237" s="4" t="s">
        <v>5</v>
      </c>
      <c r="C4237" s="4" t="s">
        <v>10</v>
      </c>
      <c r="D4237" s="4" t="s">
        <v>16</v>
      </c>
      <c r="E4237" s="4" t="s">
        <v>30</v>
      </c>
      <c r="F4237" s="4" t="s">
        <v>10</v>
      </c>
    </row>
    <row r="4238" spans="1:9">
      <c r="A4238" t="n">
        <v>35021</v>
      </c>
      <c r="B4238" s="53" t="n">
        <v>59</v>
      </c>
      <c r="C4238" s="7" t="n">
        <v>13</v>
      </c>
      <c r="D4238" s="7" t="n">
        <v>1</v>
      </c>
      <c r="E4238" s="7" t="n">
        <v>0.150000005960464</v>
      </c>
      <c r="F4238" s="7" t="n">
        <v>0</v>
      </c>
    </row>
    <row r="4239" spans="1:9">
      <c r="A4239" t="s">
        <v>4</v>
      </c>
      <c r="B4239" s="4" t="s">
        <v>5</v>
      </c>
      <c r="C4239" s="4" t="s">
        <v>10</v>
      </c>
      <c r="D4239" s="4" t="s">
        <v>16</v>
      </c>
      <c r="E4239" s="4" t="s">
        <v>30</v>
      </c>
      <c r="F4239" s="4" t="s">
        <v>10</v>
      </c>
    </row>
    <row r="4240" spans="1:9">
      <c r="A4240" t="n">
        <v>35031</v>
      </c>
      <c r="B4240" s="53" t="n">
        <v>59</v>
      </c>
      <c r="C4240" s="7" t="n">
        <v>61492</v>
      </c>
      <c r="D4240" s="7" t="n">
        <v>1</v>
      </c>
      <c r="E4240" s="7" t="n">
        <v>0.150000005960464</v>
      </c>
      <c r="F4240" s="7" t="n">
        <v>0</v>
      </c>
    </row>
    <row r="4241" spans="1:8">
      <c r="A4241" t="s">
        <v>4</v>
      </c>
      <c r="B4241" s="4" t="s">
        <v>5</v>
      </c>
      <c r="C4241" s="4" t="s">
        <v>16</v>
      </c>
      <c r="D4241" s="14" t="s">
        <v>26</v>
      </c>
      <c r="E4241" s="4" t="s">
        <v>5</v>
      </c>
      <c r="F4241" s="4" t="s">
        <v>16</v>
      </c>
      <c r="G4241" s="4" t="s">
        <v>10</v>
      </c>
      <c r="H4241" s="14" t="s">
        <v>27</v>
      </c>
      <c r="I4241" s="4" t="s">
        <v>16</v>
      </c>
      <c r="J4241" s="4" t="s">
        <v>16</v>
      </c>
      <c r="K4241" s="4" t="s">
        <v>25</v>
      </c>
    </row>
    <row r="4242" spans="1:8">
      <c r="A4242" t="n">
        <v>35041</v>
      </c>
      <c r="B4242" s="10" t="n">
        <v>5</v>
      </c>
      <c r="C4242" s="7" t="n">
        <v>28</v>
      </c>
      <c r="D4242" s="14" t="s">
        <v>3</v>
      </c>
      <c r="E4242" s="58" t="n">
        <v>64</v>
      </c>
      <c r="F4242" s="7" t="n">
        <v>5</v>
      </c>
      <c r="G4242" s="7" t="n">
        <v>5</v>
      </c>
      <c r="H4242" s="14" t="s">
        <v>3</v>
      </c>
      <c r="I4242" s="7" t="n">
        <v>8</v>
      </c>
      <c r="J4242" s="7" t="n">
        <v>1</v>
      </c>
      <c r="K4242" s="11" t="n">
        <f t="normal" ca="1">A4246</f>
        <v>0</v>
      </c>
    </row>
    <row r="4243" spans="1:8">
      <c r="A4243" t="s">
        <v>4</v>
      </c>
      <c r="B4243" s="4" t="s">
        <v>5</v>
      </c>
      <c r="C4243" s="4" t="s">
        <v>10</v>
      </c>
      <c r="D4243" s="4" t="s">
        <v>16</v>
      </c>
      <c r="E4243" s="4" t="s">
        <v>30</v>
      </c>
      <c r="F4243" s="4" t="s">
        <v>10</v>
      </c>
    </row>
    <row r="4244" spans="1:8">
      <c r="A4244" t="n">
        <v>35053</v>
      </c>
      <c r="B4244" s="53" t="n">
        <v>59</v>
      </c>
      <c r="C4244" s="7" t="n">
        <v>7032</v>
      </c>
      <c r="D4244" s="7" t="n">
        <v>1</v>
      </c>
      <c r="E4244" s="7" t="n">
        <v>0.150000005960464</v>
      </c>
      <c r="F4244" s="7" t="n">
        <v>0</v>
      </c>
    </row>
    <row r="4245" spans="1:8">
      <c r="A4245" t="s">
        <v>4</v>
      </c>
      <c r="B4245" s="4" t="s">
        <v>5</v>
      </c>
      <c r="C4245" s="4" t="s">
        <v>10</v>
      </c>
    </row>
    <row r="4246" spans="1:8">
      <c r="A4246" t="n">
        <v>35063</v>
      </c>
      <c r="B4246" s="31" t="n">
        <v>16</v>
      </c>
      <c r="C4246" s="7" t="n">
        <v>100</v>
      </c>
    </row>
    <row r="4247" spans="1:8">
      <c r="A4247" t="s">
        <v>4</v>
      </c>
      <c r="B4247" s="4" t="s">
        <v>5</v>
      </c>
      <c r="C4247" s="4" t="s">
        <v>10</v>
      </c>
      <c r="D4247" s="4" t="s">
        <v>16</v>
      </c>
      <c r="E4247" s="4" t="s">
        <v>30</v>
      </c>
      <c r="F4247" s="4" t="s">
        <v>10</v>
      </c>
    </row>
    <row r="4248" spans="1:8">
      <c r="A4248" t="n">
        <v>35066</v>
      </c>
      <c r="B4248" s="53" t="n">
        <v>59</v>
      </c>
      <c r="C4248" s="7" t="n">
        <v>61493</v>
      </c>
      <c r="D4248" s="7" t="n">
        <v>1</v>
      </c>
      <c r="E4248" s="7" t="n">
        <v>0.150000005960464</v>
      </c>
      <c r="F4248" s="7" t="n">
        <v>0</v>
      </c>
    </row>
    <row r="4249" spans="1:8">
      <c r="A4249" t="s">
        <v>4</v>
      </c>
      <c r="B4249" s="4" t="s">
        <v>5</v>
      </c>
      <c r="C4249" s="4" t="s">
        <v>10</v>
      </c>
      <c r="D4249" s="4" t="s">
        <v>16</v>
      </c>
      <c r="E4249" s="4" t="s">
        <v>30</v>
      </c>
      <c r="F4249" s="4" t="s">
        <v>10</v>
      </c>
    </row>
    <row r="4250" spans="1:8">
      <c r="A4250" t="n">
        <v>35076</v>
      </c>
      <c r="B4250" s="53" t="n">
        <v>59</v>
      </c>
      <c r="C4250" s="7" t="n">
        <v>61494</v>
      </c>
      <c r="D4250" s="7" t="n">
        <v>1</v>
      </c>
      <c r="E4250" s="7" t="n">
        <v>0.150000005960464</v>
      </c>
      <c r="F4250" s="7" t="n">
        <v>0</v>
      </c>
    </row>
    <row r="4251" spans="1:8">
      <c r="A4251" t="s">
        <v>4</v>
      </c>
      <c r="B4251" s="4" t="s">
        <v>5</v>
      </c>
      <c r="C4251" s="4" t="s">
        <v>10</v>
      </c>
    </row>
    <row r="4252" spans="1:8">
      <c r="A4252" t="n">
        <v>35086</v>
      </c>
      <c r="B4252" s="31" t="n">
        <v>16</v>
      </c>
      <c r="C4252" s="7" t="n">
        <v>1300</v>
      </c>
    </row>
    <row r="4253" spans="1:8">
      <c r="A4253" t="s">
        <v>4</v>
      </c>
      <c r="B4253" s="4" t="s">
        <v>5</v>
      </c>
      <c r="C4253" s="4" t="s">
        <v>16</v>
      </c>
      <c r="D4253" s="4" t="s">
        <v>10</v>
      </c>
      <c r="E4253" s="4" t="s">
        <v>6</v>
      </c>
    </row>
    <row r="4254" spans="1:8">
      <c r="A4254" t="n">
        <v>35089</v>
      </c>
      <c r="B4254" s="54" t="n">
        <v>51</v>
      </c>
      <c r="C4254" s="7" t="n">
        <v>4</v>
      </c>
      <c r="D4254" s="7" t="n">
        <v>13</v>
      </c>
      <c r="E4254" s="7" t="s">
        <v>231</v>
      </c>
    </row>
    <row r="4255" spans="1:8">
      <c r="A4255" t="s">
        <v>4</v>
      </c>
      <c r="B4255" s="4" t="s">
        <v>5</v>
      </c>
      <c r="C4255" s="4" t="s">
        <v>10</v>
      </c>
    </row>
    <row r="4256" spans="1:8">
      <c r="A4256" t="n">
        <v>35103</v>
      </c>
      <c r="B4256" s="31" t="n">
        <v>16</v>
      </c>
      <c r="C4256" s="7" t="n">
        <v>0</v>
      </c>
    </row>
    <row r="4257" spans="1:11">
      <c r="A4257" t="s">
        <v>4</v>
      </c>
      <c r="B4257" s="4" t="s">
        <v>5</v>
      </c>
      <c r="C4257" s="4" t="s">
        <v>10</v>
      </c>
      <c r="D4257" s="4" t="s">
        <v>16</v>
      </c>
      <c r="E4257" s="4" t="s">
        <v>9</v>
      </c>
      <c r="F4257" s="4" t="s">
        <v>69</v>
      </c>
      <c r="G4257" s="4" t="s">
        <v>16</v>
      </c>
      <c r="H4257" s="4" t="s">
        <v>16</v>
      </c>
    </row>
    <row r="4258" spans="1:11">
      <c r="A4258" t="n">
        <v>35106</v>
      </c>
      <c r="B4258" s="55" t="n">
        <v>26</v>
      </c>
      <c r="C4258" s="7" t="n">
        <v>13</v>
      </c>
      <c r="D4258" s="7" t="n">
        <v>17</v>
      </c>
      <c r="E4258" s="7" t="n">
        <v>63563</v>
      </c>
      <c r="F4258" s="7" t="s">
        <v>346</v>
      </c>
      <c r="G4258" s="7" t="n">
        <v>2</v>
      </c>
      <c r="H4258" s="7" t="n">
        <v>0</v>
      </c>
    </row>
    <row r="4259" spans="1:11">
      <c r="A4259" t="s">
        <v>4</v>
      </c>
      <c r="B4259" s="4" t="s">
        <v>5</v>
      </c>
    </row>
    <row r="4260" spans="1:11">
      <c r="A4260" t="n">
        <v>35143</v>
      </c>
      <c r="B4260" s="29" t="n">
        <v>28</v>
      </c>
    </row>
    <row r="4261" spans="1:11">
      <c r="A4261" t="s">
        <v>4</v>
      </c>
      <c r="B4261" s="4" t="s">
        <v>5</v>
      </c>
      <c r="C4261" s="4" t="s">
        <v>16</v>
      </c>
      <c r="D4261" s="4" t="s">
        <v>10</v>
      </c>
      <c r="E4261" s="4" t="s">
        <v>6</v>
      </c>
    </row>
    <row r="4262" spans="1:11">
      <c r="A4262" t="n">
        <v>35144</v>
      </c>
      <c r="B4262" s="54" t="n">
        <v>51</v>
      </c>
      <c r="C4262" s="7" t="n">
        <v>4</v>
      </c>
      <c r="D4262" s="7" t="n">
        <v>0</v>
      </c>
      <c r="E4262" s="7" t="s">
        <v>283</v>
      </c>
    </row>
    <row r="4263" spans="1:11">
      <c r="A4263" t="s">
        <v>4</v>
      </c>
      <c r="B4263" s="4" t="s">
        <v>5</v>
      </c>
      <c r="C4263" s="4" t="s">
        <v>10</v>
      </c>
    </row>
    <row r="4264" spans="1:11">
      <c r="A4264" t="n">
        <v>35157</v>
      </c>
      <c r="B4264" s="31" t="n">
        <v>16</v>
      </c>
      <c r="C4264" s="7" t="n">
        <v>0</v>
      </c>
    </row>
    <row r="4265" spans="1:11">
      <c r="A4265" t="s">
        <v>4</v>
      </c>
      <c r="B4265" s="4" t="s">
        <v>5</v>
      </c>
      <c r="C4265" s="4" t="s">
        <v>10</v>
      </c>
      <c r="D4265" s="4" t="s">
        <v>16</v>
      </c>
      <c r="E4265" s="4" t="s">
        <v>9</v>
      </c>
      <c r="F4265" s="4" t="s">
        <v>69</v>
      </c>
      <c r="G4265" s="4" t="s">
        <v>16</v>
      </c>
      <c r="H4265" s="4" t="s">
        <v>16</v>
      </c>
    </row>
    <row r="4266" spans="1:11">
      <c r="A4266" t="n">
        <v>35160</v>
      </c>
      <c r="B4266" s="55" t="n">
        <v>26</v>
      </c>
      <c r="C4266" s="7" t="n">
        <v>0</v>
      </c>
      <c r="D4266" s="7" t="n">
        <v>17</v>
      </c>
      <c r="E4266" s="7" t="n">
        <v>63564</v>
      </c>
      <c r="F4266" s="7" t="s">
        <v>347</v>
      </c>
      <c r="G4266" s="7" t="n">
        <v>2</v>
      </c>
      <c r="H4266" s="7" t="n">
        <v>0</v>
      </c>
    </row>
    <row r="4267" spans="1:11">
      <c r="A4267" t="s">
        <v>4</v>
      </c>
      <c r="B4267" s="4" t="s">
        <v>5</v>
      </c>
    </row>
    <row r="4268" spans="1:11">
      <c r="A4268" t="n">
        <v>35203</v>
      </c>
      <c r="B4268" s="29" t="n">
        <v>28</v>
      </c>
    </row>
    <row r="4269" spans="1:11">
      <c r="A4269" t="s">
        <v>4</v>
      </c>
      <c r="B4269" s="4" t="s">
        <v>5</v>
      </c>
      <c r="C4269" s="4" t="s">
        <v>10</v>
      </c>
      <c r="D4269" s="4" t="s">
        <v>16</v>
      </c>
    </row>
    <row r="4270" spans="1:11">
      <c r="A4270" t="n">
        <v>35204</v>
      </c>
      <c r="B4270" s="66" t="n">
        <v>89</v>
      </c>
      <c r="C4270" s="7" t="n">
        <v>65533</v>
      </c>
      <c r="D4270" s="7" t="n">
        <v>1</v>
      </c>
    </row>
    <row r="4271" spans="1:11">
      <c r="A4271" t="s">
        <v>4</v>
      </c>
      <c r="B4271" s="4" t="s">
        <v>5</v>
      </c>
      <c r="C4271" s="4" t="s">
        <v>16</v>
      </c>
      <c r="D4271" s="4" t="s">
        <v>16</v>
      </c>
      <c r="E4271" s="4" t="s">
        <v>9</v>
      </c>
      <c r="F4271" s="4" t="s">
        <v>16</v>
      </c>
      <c r="G4271" s="4" t="s">
        <v>16</v>
      </c>
    </row>
    <row r="4272" spans="1:11">
      <c r="A4272" t="n">
        <v>35208</v>
      </c>
      <c r="B4272" s="63" t="n">
        <v>10</v>
      </c>
      <c r="C4272" s="7" t="n">
        <v>1</v>
      </c>
      <c r="D4272" s="7" t="n">
        <v>0</v>
      </c>
      <c r="E4272" s="7" t="n">
        <v>0</v>
      </c>
      <c r="F4272" s="7" t="n">
        <v>19</v>
      </c>
      <c r="G4272" s="7" t="n">
        <v>1</v>
      </c>
    </row>
    <row r="4273" spans="1:8">
      <c r="A4273" t="s">
        <v>4</v>
      </c>
      <c r="B4273" s="4" t="s">
        <v>5</v>
      </c>
      <c r="C4273" s="4" t="s">
        <v>16</v>
      </c>
      <c r="D4273" s="4" t="s">
        <v>16</v>
      </c>
      <c r="E4273" s="4" t="s">
        <v>16</v>
      </c>
      <c r="F4273" s="4" t="s">
        <v>9</v>
      </c>
      <c r="G4273" s="4" t="s">
        <v>16</v>
      </c>
      <c r="H4273" s="4" t="s">
        <v>16</v>
      </c>
      <c r="I4273" s="4" t="s">
        <v>16</v>
      </c>
      <c r="J4273" s="4" t="s">
        <v>16</v>
      </c>
      <c r="K4273" s="4" t="s">
        <v>9</v>
      </c>
      <c r="L4273" s="4" t="s">
        <v>16</v>
      </c>
      <c r="M4273" s="4" t="s">
        <v>16</v>
      </c>
      <c r="N4273" s="4" t="s">
        <v>16</v>
      </c>
      <c r="O4273" s="14" t="s">
        <v>26</v>
      </c>
      <c r="P4273" s="4" t="s">
        <v>5</v>
      </c>
      <c r="Q4273" s="4" t="s">
        <v>16</v>
      </c>
      <c r="R4273" s="4" t="s">
        <v>10</v>
      </c>
      <c r="S4273" s="14" t="s">
        <v>27</v>
      </c>
      <c r="T4273" s="4" t="s">
        <v>16</v>
      </c>
      <c r="U4273" s="4" t="s">
        <v>16</v>
      </c>
      <c r="V4273" s="4" t="s">
        <v>25</v>
      </c>
    </row>
    <row r="4274" spans="1:8">
      <c r="A4274" t="n">
        <v>35217</v>
      </c>
      <c r="B4274" s="10" t="n">
        <v>5</v>
      </c>
      <c r="C4274" s="7" t="n">
        <v>35</v>
      </c>
      <c r="D4274" s="7" t="n">
        <v>45</v>
      </c>
      <c r="E4274" s="7" t="n">
        <v>0</v>
      </c>
      <c r="F4274" s="7" t="n">
        <v>116</v>
      </c>
      <c r="G4274" s="7" t="n">
        <v>2</v>
      </c>
      <c r="H4274" s="7" t="n">
        <v>35</v>
      </c>
      <c r="I4274" s="7" t="n">
        <v>46</v>
      </c>
      <c r="J4274" s="7" t="n">
        <v>0</v>
      </c>
      <c r="K4274" s="7" t="n">
        <v>116</v>
      </c>
      <c r="L4274" s="7" t="n">
        <v>2</v>
      </c>
      <c r="M4274" s="7" t="n">
        <v>11</v>
      </c>
      <c r="N4274" s="7" t="n">
        <v>28</v>
      </c>
      <c r="O4274" s="14" t="s">
        <v>3</v>
      </c>
      <c r="P4274" s="58" t="n">
        <v>64</v>
      </c>
      <c r="Q4274" s="7" t="n">
        <v>5</v>
      </c>
      <c r="R4274" s="7" t="n">
        <v>1</v>
      </c>
      <c r="S4274" s="14" t="s">
        <v>3</v>
      </c>
      <c r="T4274" s="7" t="n">
        <v>9</v>
      </c>
      <c r="U4274" s="7" t="n">
        <v>1</v>
      </c>
      <c r="V4274" s="11" t="n">
        <f t="normal" ca="1">A4318</f>
        <v>0</v>
      </c>
    </row>
    <row r="4275" spans="1:8">
      <c r="A4275" t="s">
        <v>4</v>
      </c>
      <c r="B4275" s="4" t="s">
        <v>5</v>
      </c>
      <c r="C4275" s="4" t="s">
        <v>16</v>
      </c>
      <c r="D4275" s="4" t="s">
        <v>10</v>
      </c>
      <c r="E4275" s="4" t="s">
        <v>30</v>
      </c>
    </row>
    <row r="4276" spans="1:8">
      <c r="A4276" t="n">
        <v>35246</v>
      </c>
      <c r="B4276" s="37" t="n">
        <v>58</v>
      </c>
      <c r="C4276" s="7" t="n">
        <v>101</v>
      </c>
      <c r="D4276" s="7" t="n">
        <v>500</v>
      </c>
      <c r="E4276" s="7" t="n">
        <v>1</v>
      </c>
    </row>
    <row r="4277" spans="1:8">
      <c r="A4277" t="s">
        <v>4</v>
      </c>
      <c r="B4277" s="4" t="s">
        <v>5</v>
      </c>
      <c r="C4277" s="4" t="s">
        <v>16</v>
      </c>
      <c r="D4277" s="4" t="s">
        <v>10</v>
      </c>
    </row>
    <row r="4278" spans="1:8">
      <c r="A4278" t="n">
        <v>35254</v>
      </c>
      <c r="B4278" s="37" t="n">
        <v>58</v>
      </c>
      <c r="C4278" s="7" t="n">
        <v>254</v>
      </c>
      <c r="D4278" s="7" t="n">
        <v>0</v>
      </c>
    </row>
    <row r="4279" spans="1:8">
      <c r="A4279" t="s">
        <v>4</v>
      </c>
      <c r="B4279" s="4" t="s">
        <v>5</v>
      </c>
      <c r="C4279" s="4" t="s">
        <v>16</v>
      </c>
      <c r="D4279" s="4" t="s">
        <v>10</v>
      </c>
      <c r="E4279" s="4" t="s">
        <v>30</v>
      </c>
      <c r="F4279" s="4" t="s">
        <v>30</v>
      </c>
      <c r="G4279" s="4" t="s">
        <v>30</v>
      </c>
    </row>
    <row r="4280" spans="1:8">
      <c r="A4280" t="n">
        <v>35258</v>
      </c>
      <c r="B4280" s="38" t="n">
        <v>45</v>
      </c>
      <c r="C4280" s="7" t="n">
        <v>15</v>
      </c>
      <c r="D4280" s="7" t="n">
        <v>116</v>
      </c>
      <c r="E4280" s="7" t="n">
        <v>0</v>
      </c>
      <c r="F4280" s="7" t="n">
        <v>1.29999995231628</v>
      </c>
      <c r="G4280" s="7" t="n">
        <v>0</v>
      </c>
    </row>
    <row r="4281" spans="1:8">
      <c r="A4281" t="s">
        <v>4</v>
      </c>
      <c r="B4281" s="4" t="s">
        <v>5</v>
      </c>
      <c r="C4281" s="4" t="s">
        <v>16</v>
      </c>
      <c r="D4281" s="4" t="s">
        <v>16</v>
      </c>
      <c r="E4281" s="4" t="s">
        <v>30</v>
      </c>
      <c r="F4281" s="4" t="s">
        <v>30</v>
      </c>
      <c r="G4281" s="4" t="s">
        <v>30</v>
      </c>
      <c r="H4281" s="4" t="s">
        <v>10</v>
      </c>
      <c r="I4281" s="4" t="s">
        <v>16</v>
      </c>
    </row>
    <row r="4282" spans="1:8">
      <c r="A4282" t="n">
        <v>35274</v>
      </c>
      <c r="B4282" s="38" t="n">
        <v>45</v>
      </c>
      <c r="C4282" s="7" t="n">
        <v>4</v>
      </c>
      <c r="D4282" s="7" t="n">
        <v>3</v>
      </c>
      <c r="E4282" s="7" t="n">
        <v>5.3899998664856</v>
      </c>
      <c r="F4282" s="7" t="n">
        <v>6.96999979019165</v>
      </c>
      <c r="G4282" s="7" t="n">
        <v>352</v>
      </c>
      <c r="H4282" s="7" t="n">
        <v>0</v>
      </c>
      <c r="I4282" s="7" t="n">
        <v>0</v>
      </c>
    </row>
    <row r="4283" spans="1:8">
      <c r="A4283" t="s">
        <v>4</v>
      </c>
      <c r="B4283" s="4" t="s">
        <v>5</v>
      </c>
      <c r="C4283" s="4" t="s">
        <v>16</v>
      </c>
      <c r="D4283" s="4" t="s">
        <v>16</v>
      </c>
      <c r="E4283" s="4" t="s">
        <v>30</v>
      </c>
      <c r="F4283" s="4" t="s">
        <v>10</v>
      </c>
    </row>
    <row r="4284" spans="1:8">
      <c r="A4284" t="n">
        <v>35292</v>
      </c>
      <c r="B4284" s="38" t="n">
        <v>45</v>
      </c>
      <c r="C4284" s="7" t="n">
        <v>5</v>
      </c>
      <c r="D4284" s="7" t="n">
        <v>3</v>
      </c>
      <c r="E4284" s="7" t="n">
        <v>1.60000002384186</v>
      </c>
      <c r="F4284" s="7" t="n">
        <v>0</v>
      </c>
    </row>
    <row r="4285" spans="1:8">
      <c r="A4285" t="s">
        <v>4</v>
      </c>
      <c r="B4285" s="4" t="s">
        <v>5</v>
      </c>
      <c r="C4285" s="4" t="s">
        <v>16</v>
      </c>
      <c r="D4285" s="4" t="s">
        <v>16</v>
      </c>
      <c r="E4285" s="4" t="s">
        <v>30</v>
      </c>
      <c r="F4285" s="4" t="s">
        <v>10</v>
      </c>
    </row>
    <row r="4286" spans="1:8">
      <c r="A4286" t="n">
        <v>35301</v>
      </c>
      <c r="B4286" s="38" t="n">
        <v>45</v>
      </c>
      <c r="C4286" s="7" t="n">
        <v>11</v>
      </c>
      <c r="D4286" s="7" t="n">
        <v>3</v>
      </c>
      <c r="E4286" s="7" t="n">
        <v>29.3999996185303</v>
      </c>
      <c r="F4286" s="7" t="n">
        <v>0</v>
      </c>
    </row>
    <row r="4287" spans="1:8">
      <c r="A4287" t="s">
        <v>4</v>
      </c>
      <c r="B4287" s="4" t="s">
        <v>5</v>
      </c>
      <c r="C4287" s="4" t="s">
        <v>10</v>
      </c>
    </row>
    <row r="4288" spans="1:8">
      <c r="A4288" t="n">
        <v>35310</v>
      </c>
      <c r="B4288" s="31" t="n">
        <v>16</v>
      </c>
      <c r="C4288" s="7" t="n">
        <v>0</v>
      </c>
    </row>
    <row r="4289" spans="1:22">
      <c r="A4289" t="s">
        <v>4</v>
      </c>
      <c r="B4289" s="4" t="s">
        <v>5</v>
      </c>
      <c r="C4289" s="4" t="s">
        <v>10</v>
      </c>
      <c r="D4289" s="4" t="s">
        <v>10</v>
      </c>
      <c r="E4289" s="4" t="s">
        <v>10</v>
      </c>
    </row>
    <row r="4290" spans="1:22">
      <c r="A4290" t="n">
        <v>35313</v>
      </c>
      <c r="B4290" s="34" t="n">
        <v>61</v>
      </c>
      <c r="C4290" s="7" t="n">
        <v>1</v>
      </c>
      <c r="D4290" s="7" t="n">
        <v>116</v>
      </c>
      <c r="E4290" s="7" t="n">
        <v>0</v>
      </c>
    </row>
    <row r="4291" spans="1:22">
      <c r="A4291" t="s">
        <v>4</v>
      </c>
      <c r="B4291" s="4" t="s">
        <v>5</v>
      </c>
      <c r="C4291" s="4" t="s">
        <v>10</v>
      </c>
      <c r="D4291" s="4" t="s">
        <v>10</v>
      </c>
      <c r="E4291" s="4" t="s">
        <v>10</v>
      </c>
    </row>
    <row r="4292" spans="1:22">
      <c r="A4292" t="n">
        <v>35320</v>
      </c>
      <c r="B4292" s="34" t="n">
        <v>61</v>
      </c>
      <c r="C4292" s="7" t="n">
        <v>116</v>
      </c>
      <c r="D4292" s="7" t="n">
        <v>1</v>
      </c>
      <c r="E4292" s="7" t="n">
        <v>0</v>
      </c>
    </row>
    <row r="4293" spans="1:22">
      <c r="A4293" t="s">
        <v>4</v>
      </c>
      <c r="B4293" s="4" t="s">
        <v>5</v>
      </c>
      <c r="C4293" s="4" t="s">
        <v>16</v>
      </c>
      <c r="D4293" s="4" t="s">
        <v>10</v>
      </c>
    </row>
    <row r="4294" spans="1:22">
      <c r="A4294" t="n">
        <v>35327</v>
      </c>
      <c r="B4294" s="37" t="n">
        <v>58</v>
      </c>
      <c r="C4294" s="7" t="n">
        <v>255</v>
      </c>
      <c r="D4294" s="7" t="n">
        <v>0</v>
      </c>
    </row>
    <row r="4295" spans="1:22">
      <c r="A4295" t="s">
        <v>4</v>
      </c>
      <c r="B4295" s="4" t="s">
        <v>5</v>
      </c>
      <c r="C4295" s="4" t="s">
        <v>16</v>
      </c>
      <c r="D4295" s="4" t="s">
        <v>10</v>
      </c>
      <c r="E4295" s="4" t="s">
        <v>6</v>
      </c>
    </row>
    <row r="4296" spans="1:22">
      <c r="A4296" t="n">
        <v>35331</v>
      </c>
      <c r="B4296" s="54" t="n">
        <v>51</v>
      </c>
      <c r="C4296" s="7" t="n">
        <v>4</v>
      </c>
      <c r="D4296" s="7" t="n">
        <v>116</v>
      </c>
      <c r="E4296" s="7" t="s">
        <v>304</v>
      </c>
    </row>
    <row r="4297" spans="1:22">
      <c r="A4297" t="s">
        <v>4</v>
      </c>
      <c r="B4297" s="4" t="s">
        <v>5</v>
      </c>
      <c r="C4297" s="4" t="s">
        <v>10</v>
      </c>
    </row>
    <row r="4298" spans="1:22">
      <c r="A4298" t="n">
        <v>35345</v>
      </c>
      <c r="B4298" s="31" t="n">
        <v>16</v>
      </c>
      <c r="C4298" s="7" t="n">
        <v>0</v>
      </c>
    </row>
    <row r="4299" spans="1:22">
      <c r="A4299" t="s">
        <v>4</v>
      </c>
      <c r="B4299" s="4" t="s">
        <v>5</v>
      </c>
      <c r="C4299" s="4" t="s">
        <v>10</v>
      </c>
      <c r="D4299" s="4" t="s">
        <v>16</v>
      </c>
      <c r="E4299" s="4" t="s">
        <v>9</v>
      </c>
      <c r="F4299" s="4" t="s">
        <v>69</v>
      </c>
      <c r="G4299" s="4" t="s">
        <v>16</v>
      </c>
      <c r="H4299" s="4" t="s">
        <v>16</v>
      </c>
      <c r="I4299" s="4" t="s">
        <v>16</v>
      </c>
      <c r="J4299" s="4" t="s">
        <v>9</v>
      </c>
      <c r="K4299" s="4" t="s">
        <v>69</v>
      </c>
      <c r="L4299" s="4" t="s">
        <v>16</v>
      </c>
      <c r="M4299" s="4" t="s">
        <v>16</v>
      </c>
    </row>
    <row r="4300" spans="1:22">
      <c r="A4300" t="n">
        <v>35348</v>
      </c>
      <c r="B4300" s="55" t="n">
        <v>26</v>
      </c>
      <c r="C4300" s="7" t="n">
        <v>116</v>
      </c>
      <c r="D4300" s="7" t="n">
        <v>17</v>
      </c>
      <c r="E4300" s="7" t="n">
        <v>63565</v>
      </c>
      <c r="F4300" s="7" t="s">
        <v>348</v>
      </c>
      <c r="G4300" s="7" t="n">
        <v>2</v>
      </c>
      <c r="H4300" s="7" t="n">
        <v>3</v>
      </c>
      <c r="I4300" s="7" t="n">
        <v>17</v>
      </c>
      <c r="J4300" s="7" t="n">
        <v>63566</v>
      </c>
      <c r="K4300" s="7" t="s">
        <v>349</v>
      </c>
      <c r="L4300" s="7" t="n">
        <v>2</v>
      </c>
      <c r="M4300" s="7" t="n">
        <v>0</v>
      </c>
    </row>
    <row r="4301" spans="1:22">
      <c r="A4301" t="s">
        <v>4</v>
      </c>
      <c r="B4301" s="4" t="s">
        <v>5</v>
      </c>
    </row>
    <row r="4302" spans="1:22">
      <c r="A4302" t="n">
        <v>35513</v>
      </c>
      <c r="B4302" s="29" t="n">
        <v>28</v>
      </c>
    </row>
    <row r="4303" spans="1:22">
      <c r="A4303" t="s">
        <v>4</v>
      </c>
      <c r="B4303" s="4" t="s">
        <v>5</v>
      </c>
      <c r="C4303" s="4" t="s">
        <v>16</v>
      </c>
      <c r="D4303" s="4" t="s">
        <v>10</v>
      </c>
      <c r="E4303" s="4" t="s">
        <v>10</v>
      </c>
      <c r="F4303" s="4" t="s">
        <v>16</v>
      </c>
    </row>
    <row r="4304" spans="1:22">
      <c r="A4304" t="n">
        <v>35514</v>
      </c>
      <c r="B4304" s="27" t="n">
        <v>25</v>
      </c>
      <c r="C4304" s="7" t="n">
        <v>1</v>
      </c>
      <c r="D4304" s="7" t="n">
        <v>260</v>
      </c>
      <c r="E4304" s="7" t="n">
        <v>640</v>
      </c>
      <c r="F4304" s="7" t="n">
        <v>2</v>
      </c>
    </row>
    <row r="4305" spans="1:13">
      <c r="A4305" t="s">
        <v>4</v>
      </c>
      <c r="B4305" s="4" t="s">
        <v>5</v>
      </c>
      <c r="C4305" s="4" t="s">
        <v>16</v>
      </c>
      <c r="D4305" s="4" t="s">
        <v>10</v>
      </c>
      <c r="E4305" s="4" t="s">
        <v>6</v>
      </c>
    </row>
    <row r="4306" spans="1:13">
      <c r="A4306" t="n">
        <v>35521</v>
      </c>
      <c r="B4306" s="54" t="n">
        <v>51</v>
      </c>
      <c r="C4306" s="7" t="n">
        <v>4</v>
      </c>
      <c r="D4306" s="7" t="n">
        <v>1</v>
      </c>
      <c r="E4306" s="7" t="s">
        <v>237</v>
      </c>
    </row>
    <row r="4307" spans="1:13">
      <c r="A4307" t="s">
        <v>4</v>
      </c>
      <c r="B4307" s="4" t="s">
        <v>5</v>
      </c>
      <c r="C4307" s="4" t="s">
        <v>10</v>
      </c>
    </row>
    <row r="4308" spans="1:13">
      <c r="A4308" t="n">
        <v>35534</v>
      </c>
      <c r="B4308" s="31" t="n">
        <v>16</v>
      </c>
      <c r="C4308" s="7" t="n">
        <v>0</v>
      </c>
    </row>
    <row r="4309" spans="1:13">
      <c r="A4309" t="s">
        <v>4</v>
      </c>
      <c r="B4309" s="4" t="s">
        <v>5</v>
      </c>
      <c r="C4309" s="4" t="s">
        <v>10</v>
      </c>
      <c r="D4309" s="4" t="s">
        <v>16</v>
      </c>
      <c r="E4309" s="4" t="s">
        <v>9</v>
      </c>
      <c r="F4309" s="4" t="s">
        <v>69</v>
      </c>
      <c r="G4309" s="4" t="s">
        <v>16</v>
      </c>
      <c r="H4309" s="4" t="s">
        <v>16</v>
      </c>
    </row>
    <row r="4310" spans="1:13">
      <c r="A4310" t="n">
        <v>35537</v>
      </c>
      <c r="B4310" s="55" t="n">
        <v>26</v>
      </c>
      <c r="C4310" s="7" t="n">
        <v>1</v>
      </c>
      <c r="D4310" s="7" t="n">
        <v>17</v>
      </c>
      <c r="E4310" s="7" t="n">
        <v>63567</v>
      </c>
      <c r="F4310" s="7" t="s">
        <v>350</v>
      </c>
      <c r="G4310" s="7" t="n">
        <v>2</v>
      </c>
      <c r="H4310" s="7" t="n">
        <v>0</v>
      </c>
    </row>
    <row r="4311" spans="1:13">
      <c r="A4311" t="s">
        <v>4</v>
      </c>
      <c r="B4311" s="4" t="s">
        <v>5</v>
      </c>
    </row>
    <row r="4312" spans="1:13">
      <c r="A4312" t="n">
        <v>35562</v>
      </c>
      <c r="B4312" s="29" t="n">
        <v>28</v>
      </c>
    </row>
    <row r="4313" spans="1:13">
      <c r="A4313" t="s">
        <v>4</v>
      </c>
      <c r="B4313" s="4" t="s">
        <v>5</v>
      </c>
      <c r="C4313" s="4" t="s">
        <v>10</v>
      </c>
      <c r="D4313" s="4" t="s">
        <v>16</v>
      </c>
    </row>
    <row r="4314" spans="1:13">
      <c r="A4314" t="n">
        <v>35563</v>
      </c>
      <c r="B4314" s="66" t="n">
        <v>89</v>
      </c>
      <c r="C4314" s="7" t="n">
        <v>65533</v>
      </c>
      <c r="D4314" s="7" t="n">
        <v>1</v>
      </c>
    </row>
    <row r="4315" spans="1:13">
      <c r="A4315" t="s">
        <v>4</v>
      </c>
      <c r="B4315" s="4" t="s">
        <v>5</v>
      </c>
      <c r="C4315" s="4" t="s">
        <v>16</v>
      </c>
      <c r="D4315" s="4" t="s">
        <v>10</v>
      </c>
      <c r="E4315" s="4" t="s">
        <v>10</v>
      </c>
      <c r="F4315" s="4" t="s">
        <v>16</v>
      </c>
    </row>
    <row r="4316" spans="1:13">
      <c r="A4316" t="n">
        <v>35567</v>
      </c>
      <c r="B4316" s="27" t="n">
        <v>25</v>
      </c>
      <c r="C4316" s="7" t="n">
        <v>1</v>
      </c>
      <c r="D4316" s="7" t="n">
        <v>65535</v>
      </c>
      <c r="E4316" s="7" t="n">
        <v>65535</v>
      </c>
      <c r="F4316" s="7" t="n">
        <v>0</v>
      </c>
    </row>
    <row r="4317" spans="1:13">
      <c r="A4317" t="s">
        <v>4</v>
      </c>
      <c r="B4317" s="4" t="s">
        <v>5</v>
      </c>
      <c r="C4317" s="4" t="s">
        <v>16</v>
      </c>
      <c r="D4317" s="4" t="s">
        <v>16</v>
      </c>
      <c r="E4317" s="4" t="s">
        <v>16</v>
      </c>
      <c r="F4317" s="4" t="s">
        <v>9</v>
      </c>
      <c r="G4317" s="4" t="s">
        <v>16</v>
      </c>
      <c r="H4317" s="4" t="s">
        <v>16</v>
      </c>
      <c r="I4317" s="4" t="s">
        <v>16</v>
      </c>
      <c r="J4317" s="4" t="s">
        <v>16</v>
      </c>
      <c r="K4317" s="4" t="s">
        <v>9</v>
      </c>
      <c r="L4317" s="4" t="s">
        <v>16</v>
      </c>
      <c r="M4317" s="4" t="s">
        <v>16</v>
      </c>
      <c r="N4317" s="4" t="s">
        <v>16</v>
      </c>
      <c r="O4317" s="14" t="s">
        <v>26</v>
      </c>
      <c r="P4317" s="4" t="s">
        <v>5</v>
      </c>
      <c r="Q4317" s="4" t="s">
        <v>16</v>
      </c>
      <c r="R4317" s="4" t="s">
        <v>10</v>
      </c>
      <c r="S4317" s="14" t="s">
        <v>27</v>
      </c>
      <c r="T4317" s="4" t="s">
        <v>16</v>
      </c>
      <c r="U4317" s="4" t="s">
        <v>16</v>
      </c>
      <c r="V4317" s="4" t="s">
        <v>25</v>
      </c>
    </row>
    <row r="4318" spans="1:13">
      <c r="A4318" t="n">
        <v>35574</v>
      </c>
      <c r="B4318" s="10" t="n">
        <v>5</v>
      </c>
      <c r="C4318" s="7" t="n">
        <v>35</v>
      </c>
      <c r="D4318" s="7" t="n">
        <v>45</v>
      </c>
      <c r="E4318" s="7" t="n">
        <v>0</v>
      </c>
      <c r="F4318" s="7" t="n">
        <v>120</v>
      </c>
      <c r="G4318" s="7" t="n">
        <v>2</v>
      </c>
      <c r="H4318" s="7" t="n">
        <v>35</v>
      </c>
      <c r="I4318" s="7" t="n">
        <v>46</v>
      </c>
      <c r="J4318" s="7" t="n">
        <v>0</v>
      </c>
      <c r="K4318" s="7" t="n">
        <v>120</v>
      </c>
      <c r="L4318" s="7" t="n">
        <v>2</v>
      </c>
      <c r="M4318" s="7" t="n">
        <v>11</v>
      </c>
      <c r="N4318" s="7" t="n">
        <v>28</v>
      </c>
      <c r="O4318" s="14" t="s">
        <v>3</v>
      </c>
      <c r="P4318" s="58" t="n">
        <v>64</v>
      </c>
      <c r="Q4318" s="7" t="n">
        <v>5</v>
      </c>
      <c r="R4318" s="7" t="n">
        <v>7</v>
      </c>
      <c r="S4318" s="14" t="s">
        <v>3</v>
      </c>
      <c r="T4318" s="7" t="n">
        <v>9</v>
      </c>
      <c r="U4318" s="7" t="n">
        <v>1</v>
      </c>
      <c r="V4318" s="11" t="n">
        <f t="normal" ca="1">A4362</f>
        <v>0</v>
      </c>
    </row>
    <row r="4319" spans="1:13">
      <c r="A4319" t="s">
        <v>4</v>
      </c>
      <c r="B4319" s="4" t="s">
        <v>5</v>
      </c>
      <c r="C4319" s="4" t="s">
        <v>16</v>
      </c>
      <c r="D4319" s="4" t="s">
        <v>10</v>
      </c>
      <c r="E4319" s="4" t="s">
        <v>30</v>
      </c>
    </row>
    <row r="4320" spans="1:13">
      <c r="A4320" t="n">
        <v>35603</v>
      </c>
      <c r="B4320" s="37" t="n">
        <v>58</v>
      </c>
      <c r="C4320" s="7" t="n">
        <v>101</v>
      </c>
      <c r="D4320" s="7" t="n">
        <v>500</v>
      </c>
      <c r="E4320" s="7" t="n">
        <v>1</v>
      </c>
    </row>
    <row r="4321" spans="1:22">
      <c r="A4321" t="s">
        <v>4</v>
      </c>
      <c r="B4321" s="4" t="s">
        <v>5</v>
      </c>
      <c r="C4321" s="4" t="s">
        <v>16</v>
      </c>
      <c r="D4321" s="4" t="s">
        <v>10</v>
      </c>
    </row>
    <row r="4322" spans="1:22">
      <c r="A4322" t="n">
        <v>35611</v>
      </c>
      <c r="B4322" s="37" t="n">
        <v>58</v>
      </c>
      <c r="C4322" s="7" t="n">
        <v>254</v>
      </c>
      <c r="D4322" s="7" t="n">
        <v>0</v>
      </c>
    </row>
    <row r="4323" spans="1:22">
      <c r="A4323" t="s">
        <v>4</v>
      </c>
      <c r="B4323" s="4" t="s">
        <v>5</v>
      </c>
      <c r="C4323" s="4" t="s">
        <v>16</v>
      </c>
      <c r="D4323" s="4" t="s">
        <v>10</v>
      </c>
      <c r="E4323" s="4" t="s">
        <v>30</v>
      </c>
      <c r="F4323" s="4" t="s">
        <v>30</v>
      </c>
      <c r="G4323" s="4" t="s">
        <v>30</v>
      </c>
    </row>
    <row r="4324" spans="1:22">
      <c r="A4324" t="n">
        <v>35615</v>
      </c>
      <c r="B4324" s="38" t="n">
        <v>45</v>
      </c>
      <c r="C4324" s="7" t="n">
        <v>15</v>
      </c>
      <c r="D4324" s="7" t="n">
        <v>120</v>
      </c>
      <c r="E4324" s="7" t="n">
        <v>0</v>
      </c>
      <c r="F4324" s="7" t="n">
        <v>1.29999995231628</v>
      </c>
      <c r="G4324" s="7" t="n">
        <v>0</v>
      </c>
    </row>
    <row r="4325" spans="1:22">
      <c r="A4325" t="s">
        <v>4</v>
      </c>
      <c r="B4325" s="4" t="s">
        <v>5</v>
      </c>
      <c r="C4325" s="4" t="s">
        <v>16</v>
      </c>
      <c r="D4325" s="4" t="s">
        <v>16</v>
      </c>
      <c r="E4325" s="4" t="s">
        <v>30</v>
      </c>
      <c r="F4325" s="4" t="s">
        <v>30</v>
      </c>
      <c r="G4325" s="4" t="s">
        <v>30</v>
      </c>
      <c r="H4325" s="4" t="s">
        <v>10</v>
      </c>
      <c r="I4325" s="4" t="s">
        <v>16</v>
      </c>
    </row>
    <row r="4326" spans="1:22">
      <c r="A4326" t="n">
        <v>35631</v>
      </c>
      <c r="B4326" s="38" t="n">
        <v>45</v>
      </c>
      <c r="C4326" s="7" t="n">
        <v>4</v>
      </c>
      <c r="D4326" s="7" t="n">
        <v>3</v>
      </c>
      <c r="E4326" s="7" t="n">
        <v>358.679992675781</v>
      </c>
      <c r="F4326" s="7" t="n">
        <v>12.1899995803833</v>
      </c>
      <c r="G4326" s="7" t="n">
        <v>8</v>
      </c>
      <c r="H4326" s="7" t="n">
        <v>0</v>
      </c>
      <c r="I4326" s="7" t="n">
        <v>0</v>
      </c>
    </row>
    <row r="4327" spans="1:22">
      <c r="A4327" t="s">
        <v>4</v>
      </c>
      <c r="B4327" s="4" t="s">
        <v>5</v>
      </c>
      <c r="C4327" s="4" t="s">
        <v>16</v>
      </c>
      <c r="D4327" s="4" t="s">
        <v>16</v>
      </c>
      <c r="E4327" s="4" t="s">
        <v>30</v>
      </c>
      <c r="F4327" s="4" t="s">
        <v>10</v>
      </c>
    </row>
    <row r="4328" spans="1:22">
      <c r="A4328" t="n">
        <v>35649</v>
      </c>
      <c r="B4328" s="38" t="n">
        <v>45</v>
      </c>
      <c r="C4328" s="7" t="n">
        <v>5</v>
      </c>
      <c r="D4328" s="7" t="n">
        <v>3</v>
      </c>
      <c r="E4328" s="7" t="n">
        <v>1.60000002384186</v>
      </c>
      <c r="F4328" s="7" t="n">
        <v>0</v>
      </c>
    </row>
    <row r="4329" spans="1:22">
      <c r="A4329" t="s">
        <v>4</v>
      </c>
      <c r="B4329" s="4" t="s">
        <v>5</v>
      </c>
      <c r="C4329" s="4" t="s">
        <v>16</v>
      </c>
      <c r="D4329" s="4" t="s">
        <v>16</v>
      </c>
      <c r="E4329" s="4" t="s">
        <v>30</v>
      </c>
      <c r="F4329" s="4" t="s">
        <v>10</v>
      </c>
    </row>
    <row r="4330" spans="1:22">
      <c r="A4330" t="n">
        <v>35658</v>
      </c>
      <c r="B4330" s="38" t="n">
        <v>45</v>
      </c>
      <c r="C4330" s="7" t="n">
        <v>11</v>
      </c>
      <c r="D4330" s="7" t="n">
        <v>3</v>
      </c>
      <c r="E4330" s="7" t="n">
        <v>29.3999996185303</v>
      </c>
      <c r="F4330" s="7" t="n">
        <v>0</v>
      </c>
    </row>
    <row r="4331" spans="1:22">
      <c r="A4331" t="s">
        <v>4</v>
      </c>
      <c r="B4331" s="4" t="s">
        <v>5</v>
      </c>
      <c r="C4331" s="4" t="s">
        <v>10</v>
      </c>
    </row>
    <row r="4332" spans="1:22">
      <c r="A4332" t="n">
        <v>35667</v>
      </c>
      <c r="B4332" s="31" t="n">
        <v>16</v>
      </c>
      <c r="C4332" s="7" t="n">
        <v>0</v>
      </c>
    </row>
    <row r="4333" spans="1:22">
      <c r="A4333" t="s">
        <v>4</v>
      </c>
      <c r="B4333" s="4" t="s">
        <v>5</v>
      </c>
      <c r="C4333" s="4" t="s">
        <v>10</v>
      </c>
      <c r="D4333" s="4" t="s">
        <v>10</v>
      </c>
      <c r="E4333" s="4" t="s">
        <v>10</v>
      </c>
    </row>
    <row r="4334" spans="1:22">
      <c r="A4334" t="n">
        <v>35670</v>
      </c>
      <c r="B4334" s="34" t="n">
        <v>61</v>
      </c>
      <c r="C4334" s="7" t="n">
        <v>7</v>
      </c>
      <c r="D4334" s="7" t="n">
        <v>120</v>
      </c>
      <c r="E4334" s="7" t="n">
        <v>0</v>
      </c>
    </row>
    <row r="4335" spans="1:22">
      <c r="A4335" t="s">
        <v>4</v>
      </c>
      <c r="B4335" s="4" t="s">
        <v>5</v>
      </c>
      <c r="C4335" s="4" t="s">
        <v>10</v>
      </c>
      <c r="D4335" s="4" t="s">
        <v>10</v>
      </c>
      <c r="E4335" s="4" t="s">
        <v>10</v>
      </c>
    </row>
    <row r="4336" spans="1:22">
      <c r="A4336" t="n">
        <v>35677</v>
      </c>
      <c r="B4336" s="34" t="n">
        <v>61</v>
      </c>
      <c r="C4336" s="7" t="n">
        <v>120</v>
      </c>
      <c r="D4336" s="7" t="n">
        <v>7</v>
      </c>
      <c r="E4336" s="7" t="n">
        <v>0</v>
      </c>
    </row>
    <row r="4337" spans="1:9">
      <c r="A4337" t="s">
        <v>4</v>
      </c>
      <c r="B4337" s="4" t="s">
        <v>5</v>
      </c>
      <c r="C4337" s="4" t="s">
        <v>16</v>
      </c>
      <c r="D4337" s="4" t="s">
        <v>10</v>
      </c>
    </row>
    <row r="4338" spans="1:9">
      <c r="A4338" t="n">
        <v>35684</v>
      </c>
      <c r="B4338" s="37" t="n">
        <v>58</v>
      </c>
      <c r="C4338" s="7" t="n">
        <v>255</v>
      </c>
      <c r="D4338" s="7" t="n">
        <v>0</v>
      </c>
    </row>
    <row r="4339" spans="1:9">
      <c r="A4339" t="s">
        <v>4</v>
      </c>
      <c r="B4339" s="4" t="s">
        <v>5</v>
      </c>
      <c r="C4339" s="4" t="s">
        <v>16</v>
      </c>
      <c r="D4339" s="4" t="s">
        <v>10</v>
      </c>
      <c r="E4339" s="4" t="s">
        <v>10</v>
      </c>
      <c r="F4339" s="4" t="s">
        <v>16</v>
      </c>
    </row>
    <row r="4340" spans="1:9">
      <c r="A4340" t="n">
        <v>35688</v>
      </c>
      <c r="B4340" s="27" t="n">
        <v>25</v>
      </c>
      <c r="C4340" s="7" t="n">
        <v>1</v>
      </c>
      <c r="D4340" s="7" t="n">
        <v>260</v>
      </c>
      <c r="E4340" s="7" t="n">
        <v>640</v>
      </c>
      <c r="F4340" s="7" t="n">
        <v>1</v>
      </c>
    </row>
    <row r="4341" spans="1:9">
      <c r="A4341" t="s">
        <v>4</v>
      </c>
      <c r="B4341" s="4" t="s">
        <v>5</v>
      </c>
      <c r="C4341" s="4" t="s">
        <v>16</v>
      </c>
      <c r="D4341" s="4" t="s">
        <v>10</v>
      </c>
      <c r="E4341" s="4" t="s">
        <v>6</v>
      </c>
    </row>
    <row r="4342" spans="1:9">
      <c r="A4342" t="n">
        <v>35695</v>
      </c>
      <c r="B4342" s="54" t="n">
        <v>51</v>
      </c>
      <c r="C4342" s="7" t="n">
        <v>4</v>
      </c>
      <c r="D4342" s="7" t="n">
        <v>7</v>
      </c>
      <c r="E4342" s="7" t="s">
        <v>351</v>
      </c>
    </row>
    <row r="4343" spans="1:9">
      <c r="A4343" t="s">
        <v>4</v>
      </c>
      <c r="B4343" s="4" t="s">
        <v>5</v>
      </c>
      <c r="C4343" s="4" t="s">
        <v>10</v>
      </c>
    </row>
    <row r="4344" spans="1:9">
      <c r="A4344" t="n">
        <v>35708</v>
      </c>
      <c r="B4344" s="31" t="n">
        <v>16</v>
      </c>
      <c r="C4344" s="7" t="n">
        <v>0</v>
      </c>
    </row>
    <row r="4345" spans="1:9">
      <c r="A4345" t="s">
        <v>4</v>
      </c>
      <c r="B4345" s="4" t="s">
        <v>5</v>
      </c>
      <c r="C4345" s="4" t="s">
        <v>10</v>
      </c>
      <c r="D4345" s="4" t="s">
        <v>16</v>
      </c>
      <c r="E4345" s="4" t="s">
        <v>9</v>
      </c>
      <c r="F4345" s="4" t="s">
        <v>69</v>
      </c>
      <c r="G4345" s="4" t="s">
        <v>16</v>
      </c>
      <c r="H4345" s="4" t="s">
        <v>16</v>
      </c>
    </row>
    <row r="4346" spans="1:9">
      <c r="A4346" t="n">
        <v>35711</v>
      </c>
      <c r="B4346" s="55" t="n">
        <v>26</v>
      </c>
      <c r="C4346" s="7" t="n">
        <v>7</v>
      </c>
      <c r="D4346" s="7" t="n">
        <v>17</v>
      </c>
      <c r="E4346" s="7" t="n">
        <v>63568</v>
      </c>
      <c r="F4346" s="7" t="s">
        <v>352</v>
      </c>
      <c r="G4346" s="7" t="n">
        <v>2</v>
      </c>
      <c r="H4346" s="7" t="n">
        <v>0</v>
      </c>
    </row>
    <row r="4347" spans="1:9">
      <c r="A4347" t="s">
        <v>4</v>
      </c>
      <c r="B4347" s="4" t="s">
        <v>5</v>
      </c>
    </row>
    <row r="4348" spans="1:9">
      <c r="A4348" t="n">
        <v>35775</v>
      </c>
      <c r="B4348" s="29" t="n">
        <v>28</v>
      </c>
    </row>
    <row r="4349" spans="1:9">
      <c r="A4349" t="s">
        <v>4</v>
      </c>
      <c r="B4349" s="4" t="s">
        <v>5</v>
      </c>
      <c r="C4349" s="4" t="s">
        <v>16</v>
      </c>
      <c r="D4349" s="4" t="s">
        <v>10</v>
      </c>
      <c r="E4349" s="4" t="s">
        <v>10</v>
      </c>
      <c r="F4349" s="4" t="s">
        <v>16</v>
      </c>
    </row>
    <row r="4350" spans="1:9">
      <c r="A4350" t="n">
        <v>35776</v>
      </c>
      <c r="B4350" s="27" t="n">
        <v>25</v>
      </c>
      <c r="C4350" s="7" t="n">
        <v>1</v>
      </c>
      <c r="D4350" s="7" t="n">
        <v>65535</v>
      </c>
      <c r="E4350" s="7" t="n">
        <v>65535</v>
      </c>
      <c r="F4350" s="7" t="n">
        <v>0</v>
      </c>
    </row>
    <row r="4351" spans="1:9">
      <c r="A4351" t="s">
        <v>4</v>
      </c>
      <c r="B4351" s="4" t="s">
        <v>5</v>
      </c>
      <c r="C4351" s="4" t="s">
        <v>16</v>
      </c>
      <c r="D4351" s="4" t="s">
        <v>10</v>
      </c>
      <c r="E4351" s="4" t="s">
        <v>6</v>
      </c>
    </row>
    <row r="4352" spans="1:9">
      <c r="A4352" t="n">
        <v>35783</v>
      </c>
      <c r="B4352" s="54" t="n">
        <v>51</v>
      </c>
      <c r="C4352" s="7" t="n">
        <v>4</v>
      </c>
      <c r="D4352" s="7" t="n">
        <v>120</v>
      </c>
      <c r="E4352" s="7" t="s">
        <v>295</v>
      </c>
    </row>
    <row r="4353" spans="1:8">
      <c r="A4353" t="s">
        <v>4</v>
      </c>
      <c r="B4353" s="4" t="s">
        <v>5</v>
      </c>
      <c r="C4353" s="4" t="s">
        <v>10</v>
      </c>
    </row>
    <row r="4354" spans="1:8">
      <c r="A4354" t="n">
        <v>35797</v>
      </c>
      <c r="B4354" s="31" t="n">
        <v>16</v>
      </c>
      <c r="C4354" s="7" t="n">
        <v>0</v>
      </c>
    </row>
    <row r="4355" spans="1:8">
      <c r="A4355" t="s">
        <v>4</v>
      </c>
      <c r="B4355" s="4" t="s">
        <v>5</v>
      </c>
      <c r="C4355" s="4" t="s">
        <v>10</v>
      </c>
      <c r="D4355" s="4" t="s">
        <v>16</v>
      </c>
      <c r="E4355" s="4" t="s">
        <v>9</v>
      </c>
      <c r="F4355" s="4" t="s">
        <v>69</v>
      </c>
      <c r="G4355" s="4" t="s">
        <v>16</v>
      </c>
      <c r="H4355" s="4" t="s">
        <v>16</v>
      </c>
      <c r="I4355" s="4" t="s">
        <v>16</v>
      </c>
      <c r="J4355" s="4" t="s">
        <v>9</v>
      </c>
      <c r="K4355" s="4" t="s">
        <v>69</v>
      </c>
      <c r="L4355" s="4" t="s">
        <v>16</v>
      </c>
      <c r="M4355" s="4" t="s">
        <v>16</v>
      </c>
    </row>
    <row r="4356" spans="1:8">
      <c r="A4356" t="n">
        <v>35800</v>
      </c>
      <c r="B4356" s="55" t="n">
        <v>26</v>
      </c>
      <c r="C4356" s="7" t="n">
        <v>120</v>
      </c>
      <c r="D4356" s="7" t="n">
        <v>17</v>
      </c>
      <c r="E4356" s="7" t="n">
        <v>63569</v>
      </c>
      <c r="F4356" s="7" t="s">
        <v>353</v>
      </c>
      <c r="G4356" s="7" t="n">
        <v>2</v>
      </c>
      <c r="H4356" s="7" t="n">
        <v>3</v>
      </c>
      <c r="I4356" s="7" t="n">
        <v>17</v>
      </c>
      <c r="J4356" s="7" t="n">
        <v>63570</v>
      </c>
      <c r="K4356" s="7" t="s">
        <v>354</v>
      </c>
      <c r="L4356" s="7" t="n">
        <v>2</v>
      </c>
      <c r="M4356" s="7" t="n">
        <v>0</v>
      </c>
    </row>
    <row r="4357" spans="1:8">
      <c r="A4357" t="s">
        <v>4</v>
      </c>
      <c r="B4357" s="4" t="s">
        <v>5</v>
      </c>
    </row>
    <row r="4358" spans="1:8">
      <c r="A4358" t="n">
        <v>35947</v>
      </c>
      <c r="B4358" s="29" t="n">
        <v>28</v>
      </c>
    </row>
    <row r="4359" spans="1:8">
      <c r="A4359" t="s">
        <v>4</v>
      </c>
      <c r="B4359" s="4" t="s">
        <v>5</v>
      </c>
      <c r="C4359" s="4" t="s">
        <v>10</v>
      </c>
      <c r="D4359" s="4" t="s">
        <v>16</v>
      </c>
    </row>
    <row r="4360" spans="1:8">
      <c r="A4360" t="n">
        <v>35948</v>
      </c>
      <c r="B4360" s="66" t="n">
        <v>89</v>
      </c>
      <c r="C4360" s="7" t="n">
        <v>65533</v>
      </c>
      <c r="D4360" s="7" t="n">
        <v>1</v>
      </c>
    </row>
    <row r="4361" spans="1:8">
      <c r="A4361" t="s">
        <v>4</v>
      </c>
      <c r="B4361" s="4" t="s">
        <v>5</v>
      </c>
      <c r="C4361" s="4" t="s">
        <v>16</v>
      </c>
      <c r="D4361" s="4" t="s">
        <v>16</v>
      </c>
      <c r="E4361" s="4" t="s">
        <v>16</v>
      </c>
      <c r="F4361" s="4" t="s">
        <v>9</v>
      </c>
      <c r="G4361" s="4" t="s">
        <v>16</v>
      </c>
      <c r="H4361" s="4" t="s">
        <v>16</v>
      </c>
      <c r="I4361" s="4" t="s">
        <v>16</v>
      </c>
      <c r="J4361" s="4" t="s">
        <v>16</v>
      </c>
      <c r="K4361" s="4" t="s">
        <v>9</v>
      </c>
      <c r="L4361" s="4" t="s">
        <v>16</v>
      </c>
      <c r="M4361" s="4" t="s">
        <v>16</v>
      </c>
      <c r="N4361" s="4" t="s">
        <v>16</v>
      </c>
      <c r="O4361" s="14" t="s">
        <v>26</v>
      </c>
      <c r="P4361" s="4" t="s">
        <v>5</v>
      </c>
      <c r="Q4361" s="4" t="s">
        <v>16</v>
      </c>
      <c r="R4361" s="4" t="s">
        <v>10</v>
      </c>
      <c r="S4361" s="14" t="s">
        <v>27</v>
      </c>
      <c r="T4361" s="4" t="s">
        <v>16</v>
      </c>
      <c r="U4361" s="4" t="s">
        <v>16</v>
      </c>
      <c r="V4361" s="4" t="s">
        <v>25</v>
      </c>
    </row>
    <row r="4362" spans="1:8">
      <c r="A4362" t="n">
        <v>35952</v>
      </c>
      <c r="B4362" s="10" t="n">
        <v>5</v>
      </c>
      <c r="C4362" s="7" t="n">
        <v>35</v>
      </c>
      <c r="D4362" s="7" t="n">
        <v>45</v>
      </c>
      <c r="E4362" s="7" t="n">
        <v>0</v>
      </c>
      <c r="F4362" s="7" t="n">
        <v>101</v>
      </c>
      <c r="G4362" s="7" t="n">
        <v>2</v>
      </c>
      <c r="H4362" s="7" t="n">
        <v>35</v>
      </c>
      <c r="I4362" s="7" t="n">
        <v>46</v>
      </c>
      <c r="J4362" s="7" t="n">
        <v>0</v>
      </c>
      <c r="K4362" s="7" t="n">
        <v>101</v>
      </c>
      <c r="L4362" s="7" t="n">
        <v>2</v>
      </c>
      <c r="M4362" s="7" t="n">
        <v>11</v>
      </c>
      <c r="N4362" s="7" t="n">
        <v>28</v>
      </c>
      <c r="O4362" s="14" t="s">
        <v>3</v>
      </c>
      <c r="P4362" s="58" t="n">
        <v>64</v>
      </c>
      <c r="Q4362" s="7" t="n">
        <v>5</v>
      </c>
      <c r="R4362" s="7" t="n">
        <v>6</v>
      </c>
      <c r="S4362" s="14" t="s">
        <v>3</v>
      </c>
      <c r="T4362" s="7" t="n">
        <v>9</v>
      </c>
      <c r="U4362" s="7" t="n">
        <v>1</v>
      </c>
      <c r="V4362" s="11" t="n">
        <f t="normal" ca="1">A4406</f>
        <v>0</v>
      </c>
    </row>
    <row r="4363" spans="1:8">
      <c r="A4363" t="s">
        <v>4</v>
      </c>
      <c r="B4363" s="4" t="s">
        <v>5</v>
      </c>
      <c r="C4363" s="4" t="s">
        <v>16</v>
      </c>
      <c r="D4363" s="4" t="s">
        <v>10</v>
      </c>
      <c r="E4363" s="4" t="s">
        <v>30</v>
      </c>
    </row>
    <row r="4364" spans="1:8">
      <c r="A4364" t="n">
        <v>35981</v>
      </c>
      <c r="B4364" s="37" t="n">
        <v>58</v>
      </c>
      <c r="C4364" s="7" t="n">
        <v>101</v>
      </c>
      <c r="D4364" s="7" t="n">
        <v>500</v>
      </c>
      <c r="E4364" s="7" t="n">
        <v>1</v>
      </c>
    </row>
    <row r="4365" spans="1:8">
      <c r="A4365" t="s">
        <v>4</v>
      </c>
      <c r="B4365" s="4" t="s">
        <v>5</v>
      </c>
      <c r="C4365" s="4" t="s">
        <v>16</v>
      </c>
      <c r="D4365" s="4" t="s">
        <v>10</v>
      </c>
    </row>
    <row r="4366" spans="1:8">
      <c r="A4366" t="n">
        <v>35989</v>
      </c>
      <c r="B4366" s="37" t="n">
        <v>58</v>
      </c>
      <c r="C4366" s="7" t="n">
        <v>254</v>
      </c>
      <c r="D4366" s="7" t="n">
        <v>0</v>
      </c>
    </row>
    <row r="4367" spans="1:8">
      <c r="A4367" t="s">
        <v>4</v>
      </c>
      <c r="B4367" s="4" t="s">
        <v>5</v>
      </c>
      <c r="C4367" s="4" t="s">
        <v>16</v>
      </c>
      <c r="D4367" s="4" t="s">
        <v>10</v>
      </c>
      <c r="E4367" s="4" t="s">
        <v>30</v>
      </c>
      <c r="F4367" s="4" t="s">
        <v>30</v>
      </c>
      <c r="G4367" s="4" t="s">
        <v>30</v>
      </c>
    </row>
    <row r="4368" spans="1:8">
      <c r="A4368" t="n">
        <v>35993</v>
      </c>
      <c r="B4368" s="38" t="n">
        <v>45</v>
      </c>
      <c r="C4368" s="7" t="n">
        <v>15</v>
      </c>
      <c r="D4368" s="7" t="n">
        <v>101</v>
      </c>
      <c r="E4368" s="7" t="n">
        <v>0</v>
      </c>
      <c r="F4368" s="7" t="n">
        <v>1.20000004768372</v>
      </c>
      <c r="G4368" s="7" t="n">
        <v>0</v>
      </c>
    </row>
    <row r="4369" spans="1:22">
      <c r="A4369" t="s">
        <v>4</v>
      </c>
      <c r="B4369" s="4" t="s">
        <v>5</v>
      </c>
      <c r="C4369" s="4" t="s">
        <v>16</v>
      </c>
      <c r="D4369" s="4" t="s">
        <v>16</v>
      </c>
      <c r="E4369" s="4" t="s">
        <v>30</v>
      </c>
      <c r="F4369" s="4" t="s">
        <v>30</v>
      </c>
      <c r="G4369" s="4" t="s">
        <v>30</v>
      </c>
      <c r="H4369" s="4" t="s">
        <v>10</v>
      </c>
      <c r="I4369" s="4" t="s">
        <v>16</v>
      </c>
    </row>
    <row r="4370" spans="1:22">
      <c r="A4370" t="n">
        <v>36009</v>
      </c>
      <c r="B4370" s="38" t="n">
        <v>45</v>
      </c>
      <c r="C4370" s="7" t="n">
        <v>4</v>
      </c>
      <c r="D4370" s="7" t="n">
        <v>3</v>
      </c>
      <c r="E4370" s="7" t="n">
        <v>350.609985351563</v>
      </c>
      <c r="F4370" s="7" t="n">
        <v>16.1499996185303</v>
      </c>
      <c r="G4370" s="7" t="n">
        <v>354</v>
      </c>
      <c r="H4370" s="7" t="n">
        <v>0</v>
      </c>
      <c r="I4370" s="7" t="n">
        <v>0</v>
      </c>
    </row>
    <row r="4371" spans="1:22">
      <c r="A4371" t="s">
        <v>4</v>
      </c>
      <c r="B4371" s="4" t="s">
        <v>5</v>
      </c>
      <c r="C4371" s="4" t="s">
        <v>16</v>
      </c>
      <c r="D4371" s="4" t="s">
        <v>16</v>
      </c>
      <c r="E4371" s="4" t="s">
        <v>30</v>
      </c>
      <c r="F4371" s="4" t="s">
        <v>10</v>
      </c>
    </row>
    <row r="4372" spans="1:22">
      <c r="A4372" t="n">
        <v>36027</v>
      </c>
      <c r="B4372" s="38" t="n">
        <v>45</v>
      </c>
      <c r="C4372" s="7" t="n">
        <v>5</v>
      </c>
      <c r="D4372" s="7" t="n">
        <v>3</v>
      </c>
      <c r="E4372" s="7" t="n">
        <v>1.60000002384186</v>
      </c>
      <c r="F4372" s="7" t="n">
        <v>0</v>
      </c>
    </row>
    <row r="4373" spans="1:22">
      <c r="A4373" t="s">
        <v>4</v>
      </c>
      <c r="B4373" s="4" t="s">
        <v>5</v>
      </c>
      <c r="C4373" s="4" t="s">
        <v>16</v>
      </c>
      <c r="D4373" s="4" t="s">
        <v>16</v>
      </c>
      <c r="E4373" s="4" t="s">
        <v>30</v>
      </c>
      <c r="F4373" s="4" t="s">
        <v>10</v>
      </c>
    </row>
    <row r="4374" spans="1:22">
      <c r="A4374" t="n">
        <v>36036</v>
      </c>
      <c r="B4374" s="38" t="n">
        <v>45</v>
      </c>
      <c r="C4374" s="7" t="n">
        <v>11</v>
      </c>
      <c r="D4374" s="7" t="n">
        <v>3</v>
      </c>
      <c r="E4374" s="7" t="n">
        <v>38</v>
      </c>
      <c r="F4374" s="7" t="n">
        <v>0</v>
      </c>
    </row>
    <row r="4375" spans="1:22">
      <c r="A4375" t="s">
        <v>4</v>
      </c>
      <c r="B4375" s="4" t="s">
        <v>5</v>
      </c>
      <c r="C4375" s="4" t="s">
        <v>10</v>
      </c>
    </row>
    <row r="4376" spans="1:22">
      <c r="A4376" t="n">
        <v>36045</v>
      </c>
      <c r="B4376" s="31" t="n">
        <v>16</v>
      </c>
      <c r="C4376" s="7" t="n">
        <v>0</v>
      </c>
    </row>
    <row r="4377" spans="1:22">
      <c r="A4377" t="s">
        <v>4</v>
      </c>
      <c r="B4377" s="4" t="s">
        <v>5</v>
      </c>
      <c r="C4377" s="4" t="s">
        <v>10</v>
      </c>
      <c r="D4377" s="4" t="s">
        <v>10</v>
      </c>
      <c r="E4377" s="4" t="s">
        <v>10</v>
      </c>
    </row>
    <row r="4378" spans="1:22">
      <c r="A4378" t="n">
        <v>36048</v>
      </c>
      <c r="B4378" s="34" t="n">
        <v>61</v>
      </c>
      <c r="C4378" s="7" t="n">
        <v>6</v>
      </c>
      <c r="D4378" s="7" t="n">
        <v>101</v>
      </c>
      <c r="E4378" s="7" t="n">
        <v>0</v>
      </c>
    </row>
    <row r="4379" spans="1:22">
      <c r="A4379" t="s">
        <v>4</v>
      </c>
      <c r="B4379" s="4" t="s">
        <v>5</v>
      </c>
      <c r="C4379" s="4" t="s">
        <v>10</v>
      </c>
      <c r="D4379" s="4" t="s">
        <v>10</v>
      </c>
      <c r="E4379" s="4" t="s">
        <v>10</v>
      </c>
    </row>
    <row r="4380" spans="1:22">
      <c r="A4380" t="n">
        <v>36055</v>
      </c>
      <c r="B4380" s="34" t="n">
        <v>61</v>
      </c>
      <c r="C4380" s="7" t="n">
        <v>101</v>
      </c>
      <c r="D4380" s="7" t="n">
        <v>6</v>
      </c>
      <c r="E4380" s="7" t="n">
        <v>0</v>
      </c>
    </row>
    <row r="4381" spans="1:22">
      <c r="A4381" t="s">
        <v>4</v>
      </c>
      <c r="B4381" s="4" t="s">
        <v>5</v>
      </c>
      <c r="C4381" s="4" t="s">
        <v>16</v>
      </c>
      <c r="D4381" s="4" t="s">
        <v>10</v>
      </c>
    </row>
    <row r="4382" spans="1:22">
      <c r="A4382" t="n">
        <v>36062</v>
      </c>
      <c r="B4382" s="37" t="n">
        <v>58</v>
      </c>
      <c r="C4382" s="7" t="n">
        <v>255</v>
      </c>
      <c r="D4382" s="7" t="n">
        <v>0</v>
      </c>
    </row>
    <row r="4383" spans="1:22">
      <c r="A4383" t="s">
        <v>4</v>
      </c>
      <c r="B4383" s="4" t="s">
        <v>5</v>
      </c>
      <c r="C4383" s="4" t="s">
        <v>16</v>
      </c>
      <c r="D4383" s="4" t="s">
        <v>10</v>
      </c>
      <c r="E4383" s="4" t="s">
        <v>10</v>
      </c>
      <c r="F4383" s="4" t="s">
        <v>16</v>
      </c>
    </row>
    <row r="4384" spans="1:22">
      <c r="A4384" t="n">
        <v>36066</v>
      </c>
      <c r="B4384" s="27" t="n">
        <v>25</v>
      </c>
      <c r="C4384" s="7" t="n">
        <v>1</v>
      </c>
      <c r="D4384" s="7" t="n">
        <v>260</v>
      </c>
      <c r="E4384" s="7" t="n">
        <v>640</v>
      </c>
      <c r="F4384" s="7" t="n">
        <v>1</v>
      </c>
    </row>
    <row r="4385" spans="1:9">
      <c r="A4385" t="s">
        <v>4</v>
      </c>
      <c r="B4385" s="4" t="s">
        <v>5</v>
      </c>
      <c r="C4385" s="4" t="s">
        <v>16</v>
      </c>
      <c r="D4385" s="4" t="s">
        <v>10</v>
      </c>
      <c r="E4385" s="4" t="s">
        <v>6</v>
      </c>
    </row>
    <row r="4386" spans="1:9">
      <c r="A4386" t="n">
        <v>36073</v>
      </c>
      <c r="B4386" s="54" t="n">
        <v>51</v>
      </c>
      <c r="C4386" s="7" t="n">
        <v>4</v>
      </c>
      <c r="D4386" s="7" t="n">
        <v>6</v>
      </c>
      <c r="E4386" s="7" t="s">
        <v>342</v>
      </c>
    </row>
    <row r="4387" spans="1:9">
      <c r="A4387" t="s">
        <v>4</v>
      </c>
      <c r="B4387" s="4" t="s">
        <v>5</v>
      </c>
      <c r="C4387" s="4" t="s">
        <v>10</v>
      </c>
    </row>
    <row r="4388" spans="1:9">
      <c r="A4388" t="n">
        <v>36086</v>
      </c>
      <c r="B4388" s="31" t="n">
        <v>16</v>
      </c>
      <c r="C4388" s="7" t="n">
        <v>0</v>
      </c>
    </row>
    <row r="4389" spans="1:9">
      <c r="A4389" t="s">
        <v>4</v>
      </c>
      <c r="B4389" s="4" t="s">
        <v>5</v>
      </c>
      <c r="C4389" s="4" t="s">
        <v>10</v>
      </c>
      <c r="D4389" s="4" t="s">
        <v>16</v>
      </c>
      <c r="E4389" s="4" t="s">
        <v>9</v>
      </c>
      <c r="F4389" s="4" t="s">
        <v>69</v>
      </c>
      <c r="G4389" s="4" t="s">
        <v>16</v>
      </c>
      <c r="H4389" s="4" t="s">
        <v>16</v>
      </c>
    </row>
    <row r="4390" spans="1:9">
      <c r="A4390" t="n">
        <v>36089</v>
      </c>
      <c r="B4390" s="55" t="n">
        <v>26</v>
      </c>
      <c r="C4390" s="7" t="n">
        <v>6</v>
      </c>
      <c r="D4390" s="7" t="n">
        <v>17</v>
      </c>
      <c r="E4390" s="7" t="n">
        <v>63571</v>
      </c>
      <c r="F4390" s="7" t="s">
        <v>355</v>
      </c>
      <c r="G4390" s="7" t="n">
        <v>2</v>
      </c>
      <c r="H4390" s="7" t="n">
        <v>0</v>
      </c>
    </row>
    <row r="4391" spans="1:9">
      <c r="A4391" t="s">
        <v>4</v>
      </c>
      <c r="B4391" s="4" t="s">
        <v>5</v>
      </c>
    </row>
    <row r="4392" spans="1:9">
      <c r="A4392" t="n">
        <v>36131</v>
      </c>
      <c r="B4392" s="29" t="n">
        <v>28</v>
      </c>
    </row>
    <row r="4393" spans="1:9">
      <c r="A4393" t="s">
        <v>4</v>
      </c>
      <c r="B4393" s="4" t="s">
        <v>5</v>
      </c>
      <c r="C4393" s="4" t="s">
        <v>16</v>
      </c>
      <c r="D4393" s="4" t="s">
        <v>10</v>
      </c>
      <c r="E4393" s="4" t="s">
        <v>10</v>
      </c>
      <c r="F4393" s="4" t="s">
        <v>16</v>
      </c>
    </row>
    <row r="4394" spans="1:9">
      <c r="A4394" t="n">
        <v>36132</v>
      </c>
      <c r="B4394" s="27" t="n">
        <v>25</v>
      </c>
      <c r="C4394" s="7" t="n">
        <v>1</v>
      </c>
      <c r="D4394" s="7" t="n">
        <v>65535</v>
      </c>
      <c r="E4394" s="7" t="n">
        <v>65535</v>
      </c>
      <c r="F4394" s="7" t="n">
        <v>0</v>
      </c>
    </row>
    <row r="4395" spans="1:9">
      <c r="A4395" t="s">
        <v>4</v>
      </c>
      <c r="B4395" s="4" t="s">
        <v>5</v>
      </c>
      <c r="C4395" s="4" t="s">
        <v>16</v>
      </c>
      <c r="D4395" s="4" t="s">
        <v>10</v>
      </c>
      <c r="E4395" s="4" t="s">
        <v>6</v>
      </c>
    </row>
    <row r="4396" spans="1:9">
      <c r="A4396" t="n">
        <v>36139</v>
      </c>
      <c r="B4396" s="54" t="n">
        <v>51</v>
      </c>
      <c r="C4396" s="7" t="n">
        <v>4</v>
      </c>
      <c r="D4396" s="7" t="n">
        <v>101</v>
      </c>
      <c r="E4396" s="7" t="s">
        <v>136</v>
      </c>
    </row>
    <row r="4397" spans="1:9">
      <c r="A4397" t="s">
        <v>4</v>
      </c>
      <c r="B4397" s="4" t="s">
        <v>5</v>
      </c>
      <c r="C4397" s="4" t="s">
        <v>10</v>
      </c>
    </row>
    <row r="4398" spans="1:9">
      <c r="A4398" t="n">
        <v>36153</v>
      </c>
      <c r="B4398" s="31" t="n">
        <v>16</v>
      </c>
      <c r="C4398" s="7" t="n">
        <v>0</v>
      </c>
    </row>
    <row r="4399" spans="1:9">
      <c r="A4399" t="s">
        <v>4</v>
      </c>
      <c r="B4399" s="4" t="s">
        <v>5</v>
      </c>
      <c r="C4399" s="4" t="s">
        <v>10</v>
      </c>
      <c r="D4399" s="4" t="s">
        <v>16</v>
      </c>
      <c r="E4399" s="4" t="s">
        <v>9</v>
      </c>
      <c r="F4399" s="4" t="s">
        <v>69</v>
      </c>
      <c r="G4399" s="4" t="s">
        <v>16</v>
      </c>
      <c r="H4399" s="4" t="s">
        <v>16</v>
      </c>
      <c r="I4399" s="4" t="s">
        <v>16</v>
      </c>
      <c r="J4399" s="4" t="s">
        <v>9</v>
      </c>
      <c r="K4399" s="4" t="s">
        <v>69</v>
      </c>
      <c r="L4399" s="4" t="s">
        <v>16</v>
      </c>
      <c r="M4399" s="4" t="s">
        <v>16</v>
      </c>
    </row>
    <row r="4400" spans="1:9">
      <c r="A4400" t="n">
        <v>36156</v>
      </c>
      <c r="B4400" s="55" t="n">
        <v>26</v>
      </c>
      <c r="C4400" s="7" t="n">
        <v>101</v>
      </c>
      <c r="D4400" s="7" t="n">
        <v>17</v>
      </c>
      <c r="E4400" s="7" t="n">
        <v>63572</v>
      </c>
      <c r="F4400" s="7" t="s">
        <v>356</v>
      </c>
      <c r="G4400" s="7" t="n">
        <v>2</v>
      </c>
      <c r="H4400" s="7" t="n">
        <v>3</v>
      </c>
      <c r="I4400" s="7" t="n">
        <v>17</v>
      </c>
      <c r="J4400" s="7" t="n">
        <v>63573</v>
      </c>
      <c r="K4400" s="7" t="s">
        <v>357</v>
      </c>
      <c r="L4400" s="7" t="n">
        <v>2</v>
      </c>
      <c r="M4400" s="7" t="n">
        <v>0</v>
      </c>
    </row>
    <row r="4401" spans="1:13">
      <c r="A4401" t="s">
        <v>4</v>
      </c>
      <c r="B4401" s="4" t="s">
        <v>5</v>
      </c>
    </row>
    <row r="4402" spans="1:13">
      <c r="A4402" t="n">
        <v>36324</v>
      </c>
      <c r="B4402" s="29" t="n">
        <v>28</v>
      </c>
    </row>
    <row r="4403" spans="1:13">
      <c r="A4403" t="s">
        <v>4</v>
      </c>
      <c r="B4403" s="4" t="s">
        <v>5</v>
      </c>
      <c r="C4403" s="4" t="s">
        <v>10</v>
      </c>
      <c r="D4403" s="4" t="s">
        <v>16</v>
      </c>
    </row>
    <row r="4404" spans="1:13">
      <c r="A4404" t="n">
        <v>36325</v>
      </c>
      <c r="B4404" s="66" t="n">
        <v>89</v>
      </c>
      <c r="C4404" s="7" t="n">
        <v>65533</v>
      </c>
      <c r="D4404" s="7" t="n">
        <v>1</v>
      </c>
    </row>
    <row r="4405" spans="1:13">
      <c r="A4405" t="s">
        <v>4</v>
      </c>
      <c r="B4405" s="4" t="s">
        <v>5</v>
      </c>
      <c r="C4405" s="4" t="s">
        <v>16</v>
      </c>
      <c r="D4405" s="4" t="s">
        <v>16</v>
      </c>
      <c r="E4405" s="4" t="s">
        <v>16</v>
      </c>
      <c r="F4405" s="4" t="s">
        <v>9</v>
      </c>
      <c r="G4405" s="4" t="s">
        <v>16</v>
      </c>
      <c r="H4405" s="4" t="s">
        <v>16</v>
      </c>
      <c r="I4405" s="4" t="s">
        <v>16</v>
      </c>
      <c r="J4405" s="4" t="s">
        <v>16</v>
      </c>
      <c r="K4405" s="4" t="s">
        <v>9</v>
      </c>
      <c r="L4405" s="4" t="s">
        <v>16</v>
      </c>
      <c r="M4405" s="4" t="s">
        <v>16</v>
      </c>
      <c r="N4405" s="4" t="s">
        <v>16</v>
      </c>
      <c r="O4405" s="14" t="s">
        <v>26</v>
      </c>
      <c r="P4405" s="4" t="s">
        <v>5</v>
      </c>
      <c r="Q4405" s="4" t="s">
        <v>16</v>
      </c>
      <c r="R4405" s="4" t="s">
        <v>10</v>
      </c>
      <c r="S4405" s="14" t="s">
        <v>27</v>
      </c>
      <c r="T4405" s="4" t="s">
        <v>16</v>
      </c>
      <c r="U4405" s="4" t="s">
        <v>16</v>
      </c>
      <c r="V4405" s="4" t="s">
        <v>25</v>
      </c>
    </row>
    <row r="4406" spans="1:13">
      <c r="A4406" t="n">
        <v>36329</v>
      </c>
      <c r="B4406" s="10" t="n">
        <v>5</v>
      </c>
      <c r="C4406" s="7" t="n">
        <v>35</v>
      </c>
      <c r="D4406" s="7" t="n">
        <v>45</v>
      </c>
      <c r="E4406" s="7" t="n">
        <v>0</v>
      </c>
      <c r="F4406" s="7" t="n">
        <v>118</v>
      </c>
      <c r="G4406" s="7" t="n">
        <v>2</v>
      </c>
      <c r="H4406" s="7" t="n">
        <v>35</v>
      </c>
      <c r="I4406" s="7" t="n">
        <v>46</v>
      </c>
      <c r="J4406" s="7" t="n">
        <v>0</v>
      </c>
      <c r="K4406" s="7" t="n">
        <v>118</v>
      </c>
      <c r="L4406" s="7" t="n">
        <v>2</v>
      </c>
      <c r="M4406" s="7" t="n">
        <v>11</v>
      </c>
      <c r="N4406" s="7" t="n">
        <v>28</v>
      </c>
      <c r="O4406" s="14" t="s">
        <v>3</v>
      </c>
      <c r="P4406" s="58" t="n">
        <v>64</v>
      </c>
      <c r="Q4406" s="7" t="n">
        <v>5</v>
      </c>
      <c r="R4406" s="7" t="n">
        <v>3</v>
      </c>
      <c r="S4406" s="14" t="s">
        <v>3</v>
      </c>
      <c r="T4406" s="7" t="n">
        <v>9</v>
      </c>
      <c r="U4406" s="7" t="n">
        <v>1</v>
      </c>
      <c r="V4406" s="11" t="n">
        <f t="normal" ca="1">A4448</f>
        <v>0</v>
      </c>
    </row>
    <row r="4407" spans="1:13">
      <c r="A4407" t="s">
        <v>4</v>
      </c>
      <c r="B4407" s="4" t="s">
        <v>5</v>
      </c>
      <c r="C4407" s="4" t="s">
        <v>16</v>
      </c>
      <c r="D4407" s="4" t="s">
        <v>10</v>
      </c>
      <c r="E4407" s="4" t="s">
        <v>30</v>
      </c>
    </row>
    <row r="4408" spans="1:13">
      <c r="A4408" t="n">
        <v>36358</v>
      </c>
      <c r="B4408" s="37" t="n">
        <v>58</v>
      </c>
      <c r="C4408" s="7" t="n">
        <v>101</v>
      </c>
      <c r="D4408" s="7" t="n">
        <v>500</v>
      </c>
      <c r="E4408" s="7" t="n">
        <v>1</v>
      </c>
    </row>
    <row r="4409" spans="1:13">
      <c r="A4409" t="s">
        <v>4</v>
      </c>
      <c r="B4409" s="4" t="s">
        <v>5</v>
      </c>
      <c r="C4409" s="4" t="s">
        <v>16</v>
      </c>
      <c r="D4409" s="4" t="s">
        <v>10</v>
      </c>
    </row>
    <row r="4410" spans="1:13">
      <c r="A4410" t="n">
        <v>36366</v>
      </c>
      <c r="B4410" s="37" t="n">
        <v>58</v>
      </c>
      <c r="C4410" s="7" t="n">
        <v>254</v>
      </c>
      <c r="D4410" s="7" t="n">
        <v>0</v>
      </c>
    </row>
    <row r="4411" spans="1:13">
      <c r="A4411" t="s">
        <v>4</v>
      </c>
      <c r="B4411" s="4" t="s">
        <v>5</v>
      </c>
      <c r="C4411" s="4" t="s">
        <v>16</v>
      </c>
      <c r="D4411" s="4" t="s">
        <v>10</v>
      </c>
      <c r="E4411" s="4" t="s">
        <v>30</v>
      </c>
      <c r="F4411" s="4" t="s">
        <v>30</v>
      </c>
      <c r="G4411" s="4" t="s">
        <v>30</v>
      </c>
    </row>
    <row r="4412" spans="1:13">
      <c r="A4412" t="n">
        <v>36370</v>
      </c>
      <c r="B4412" s="38" t="n">
        <v>45</v>
      </c>
      <c r="C4412" s="7" t="n">
        <v>15</v>
      </c>
      <c r="D4412" s="7" t="n">
        <v>118</v>
      </c>
      <c r="E4412" s="7" t="n">
        <v>0</v>
      </c>
      <c r="F4412" s="7" t="n">
        <v>1.29999995231628</v>
      </c>
      <c r="G4412" s="7" t="n">
        <v>0</v>
      </c>
    </row>
    <row r="4413" spans="1:13">
      <c r="A4413" t="s">
        <v>4</v>
      </c>
      <c r="B4413" s="4" t="s">
        <v>5</v>
      </c>
      <c r="C4413" s="4" t="s">
        <v>16</v>
      </c>
      <c r="D4413" s="4" t="s">
        <v>16</v>
      </c>
      <c r="E4413" s="4" t="s">
        <v>30</v>
      </c>
      <c r="F4413" s="4" t="s">
        <v>30</v>
      </c>
      <c r="G4413" s="4" t="s">
        <v>30</v>
      </c>
      <c r="H4413" s="4" t="s">
        <v>10</v>
      </c>
      <c r="I4413" s="4" t="s">
        <v>16</v>
      </c>
    </row>
    <row r="4414" spans="1:13">
      <c r="A4414" t="n">
        <v>36386</v>
      </c>
      <c r="B4414" s="38" t="n">
        <v>45</v>
      </c>
      <c r="C4414" s="7" t="n">
        <v>4</v>
      </c>
      <c r="D4414" s="7" t="n">
        <v>3</v>
      </c>
      <c r="E4414" s="7" t="n">
        <v>358.679992675781</v>
      </c>
      <c r="F4414" s="7" t="n">
        <v>356.410003662109</v>
      </c>
      <c r="G4414" s="7" t="n">
        <v>352</v>
      </c>
      <c r="H4414" s="7" t="n">
        <v>0</v>
      </c>
      <c r="I4414" s="7" t="n">
        <v>0</v>
      </c>
    </row>
    <row r="4415" spans="1:13">
      <c r="A4415" t="s">
        <v>4</v>
      </c>
      <c r="B4415" s="4" t="s">
        <v>5</v>
      </c>
      <c r="C4415" s="4" t="s">
        <v>16</v>
      </c>
      <c r="D4415" s="4" t="s">
        <v>16</v>
      </c>
      <c r="E4415" s="4" t="s">
        <v>30</v>
      </c>
      <c r="F4415" s="4" t="s">
        <v>10</v>
      </c>
    </row>
    <row r="4416" spans="1:13">
      <c r="A4416" t="n">
        <v>36404</v>
      </c>
      <c r="B4416" s="38" t="n">
        <v>45</v>
      </c>
      <c r="C4416" s="7" t="n">
        <v>5</v>
      </c>
      <c r="D4416" s="7" t="n">
        <v>3</v>
      </c>
      <c r="E4416" s="7" t="n">
        <v>1.79999995231628</v>
      </c>
      <c r="F4416" s="7" t="n">
        <v>0</v>
      </c>
    </row>
    <row r="4417" spans="1:22">
      <c r="A4417" t="s">
        <v>4</v>
      </c>
      <c r="B4417" s="4" t="s">
        <v>5</v>
      </c>
      <c r="C4417" s="4" t="s">
        <v>16</v>
      </c>
      <c r="D4417" s="4" t="s">
        <v>16</v>
      </c>
      <c r="E4417" s="4" t="s">
        <v>30</v>
      </c>
      <c r="F4417" s="4" t="s">
        <v>10</v>
      </c>
    </row>
    <row r="4418" spans="1:22">
      <c r="A4418" t="n">
        <v>36413</v>
      </c>
      <c r="B4418" s="38" t="n">
        <v>45</v>
      </c>
      <c r="C4418" s="7" t="n">
        <v>11</v>
      </c>
      <c r="D4418" s="7" t="n">
        <v>3</v>
      </c>
      <c r="E4418" s="7" t="n">
        <v>29.3999996185303</v>
      </c>
      <c r="F4418" s="7" t="n">
        <v>0</v>
      </c>
    </row>
    <row r="4419" spans="1:22">
      <c r="A4419" t="s">
        <v>4</v>
      </c>
      <c r="B4419" s="4" t="s">
        <v>5</v>
      </c>
      <c r="C4419" s="4" t="s">
        <v>10</v>
      </c>
      <c r="D4419" s="4" t="s">
        <v>10</v>
      </c>
      <c r="E4419" s="4" t="s">
        <v>10</v>
      </c>
    </row>
    <row r="4420" spans="1:22">
      <c r="A4420" t="n">
        <v>36422</v>
      </c>
      <c r="B4420" s="34" t="n">
        <v>61</v>
      </c>
      <c r="C4420" s="7" t="n">
        <v>3</v>
      </c>
      <c r="D4420" s="7" t="n">
        <v>118</v>
      </c>
      <c r="E4420" s="7" t="n">
        <v>0</v>
      </c>
    </row>
    <row r="4421" spans="1:22">
      <c r="A4421" t="s">
        <v>4</v>
      </c>
      <c r="B4421" s="4" t="s">
        <v>5</v>
      </c>
      <c r="C4421" s="4" t="s">
        <v>10</v>
      </c>
      <c r="D4421" s="4" t="s">
        <v>10</v>
      </c>
      <c r="E4421" s="4" t="s">
        <v>10</v>
      </c>
    </row>
    <row r="4422" spans="1:22">
      <c r="A4422" t="n">
        <v>36429</v>
      </c>
      <c r="B4422" s="34" t="n">
        <v>61</v>
      </c>
      <c r="C4422" s="7" t="n">
        <v>118</v>
      </c>
      <c r="D4422" s="7" t="n">
        <v>3</v>
      </c>
      <c r="E4422" s="7" t="n">
        <v>0</v>
      </c>
    </row>
    <row r="4423" spans="1:22">
      <c r="A4423" t="s">
        <v>4</v>
      </c>
      <c r="B4423" s="4" t="s">
        <v>5</v>
      </c>
      <c r="C4423" s="4" t="s">
        <v>16</v>
      </c>
      <c r="D4423" s="4" t="s">
        <v>10</v>
      </c>
    </row>
    <row r="4424" spans="1:22">
      <c r="A4424" t="n">
        <v>36436</v>
      </c>
      <c r="B4424" s="37" t="n">
        <v>58</v>
      </c>
      <c r="C4424" s="7" t="n">
        <v>255</v>
      </c>
      <c r="D4424" s="7" t="n">
        <v>0</v>
      </c>
    </row>
    <row r="4425" spans="1:22">
      <c r="A4425" t="s">
        <v>4</v>
      </c>
      <c r="B4425" s="4" t="s">
        <v>5</v>
      </c>
      <c r="C4425" s="4" t="s">
        <v>16</v>
      </c>
      <c r="D4425" s="4" t="s">
        <v>10</v>
      </c>
      <c r="E4425" s="4" t="s">
        <v>6</v>
      </c>
    </row>
    <row r="4426" spans="1:22">
      <c r="A4426" t="n">
        <v>36440</v>
      </c>
      <c r="B4426" s="54" t="n">
        <v>51</v>
      </c>
      <c r="C4426" s="7" t="n">
        <v>4</v>
      </c>
      <c r="D4426" s="7" t="n">
        <v>118</v>
      </c>
      <c r="E4426" s="7" t="s">
        <v>136</v>
      </c>
    </row>
    <row r="4427" spans="1:22">
      <c r="A4427" t="s">
        <v>4</v>
      </c>
      <c r="B4427" s="4" t="s">
        <v>5</v>
      </c>
      <c r="C4427" s="4" t="s">
        <v>10</v>
      </c>
    </row>
    <row r="4428" spans="1:22">
      <c r="A4428" t="n">
        <v>36454</v>
      </c>
      <c r="B4428" s="31" t="n">
        <v>16</v>
      </c>
      <c r="C4428" s="7" t="n">
        <v>0</v>
      </c>
    </row>
    <row r="4429" spans="1:22">
      <c r="A4429" t="s">
        <v>4</v>
      </c>
      <c r="B4429" s="4" t="s">
        <v>5</v>
      </c>
      <c r="C4429" s="4" t="s">
        <v>10</v>
      </c>
      <c r="D4429" s="4" t="s">
        <v>16</v>
      </c>
      <c r="E4429" s="4" t="s">
        <v>9</v>
      </c>
      <c r="F4429" s="4" t="s">
        <v>69</v>
      </c>
      <c r="G4429" s="4" t="s">
        <v>16</v>
      </c>
      <c r="H4429" s="4" t="s">
        <v>16</v>
      </c>
      <c r="I4429" s="4" t="s">
        <v>16</v>
      </c>
      <c r="J4429" s="4" t="s">
        <v>9</v>
      </c>
      <c r="K4429" s="4" t="s">
        <v>69</v>
      </c>
      <c r="L4429" s="4" t="s">
        <v>16</v>
      </c>
      <c r="M4429" s="4" t="s">
        <v>16</v>
      </c>
    </row>
    <row r="4430" spans="1:22">
      <c r="A4430" t="n">
        <v>36457</v>
      </c>
      <c r="B4430" s="55" t="n">
        <v>26</v>
      </c>
      <c r="C4430" s="7" t="n">
        <v>118</v>
      </c>
      <c r="D4430" s="7" t="n">
        <v>17</v>
      </c>
      <c r="E4430" s="7" t="n">
        <v>63574</v>
      </c>
      <c r="F4430" s="7" t="s">
        <v>358</v>
      </c>
      <c r="G4430" s="7" t="n">
        <v>2</v>
      </c>
      <c r="H4430" s="7" t="n">
        <v>3</v>
      </c>
      <c r="I4430" s="7" t="n">
        <v>17</v>
      </c>
      <c r="J4430" s="7" t="n">
        <v>63575</v>
      </c>
      <c r="K4430" s="7" t="s">
        <v>359</v>
      </c>
      <c r="L4430" s="7" t="n">
        <v>2</v>
      </c>
      <c r="M4430" s="7" t="n">
        <v>0</v>
      </c>
    </row>
    <row r="4431" spans="1:22">
      <c r="A4431" t="s">
        <v>4</v>
      </c>
      <c r="B4431" s="4" t="s">
        <v>5</v>
      </c>
    </row>
    <row r="4432" spans="1:22">
      <c r="A4432" t="n">
        <v>36618</v>
      </c>
      <c r="B4432" s="29" t="n">
        <v>28</v>
      </c>
    </row>
    <row r="4433" spans="1:13">
      <c r="A4433" t="s">
        <v>4</v>
      </c>
      <c r="B4433" s="4" t="s">
        <v>5</v>
      </c>
      <c r="C4433" s="4" t="s">
        <v>16</v>
      </c>
      <c r="D4433" s="4" t="s">
        <v>10</v>
      </c>
      <c r="E4433" s="4" t="s">
        <v>10</v>
      </c>
      <c r="F4433" s="4" t="s">
        <v>16</v>
      </c>
    </row>
    <row r="4434" spans="1:13">
      <c r="A4434" t="n">
        <v>36619</v>
      </c>
      <c r="B4434" s="27" t="n">
        <v>25</v>
      </c>
      <c r="C4434" s="7" t="n">
        <v>1</v>
      </c>
      <c r="D4434" s="7" t="n">
        <v>260</v>
      </c>
      <c r="E4434" s="7" t="n">
        <v>640</v>
      </c>
      <c r="F4434" s="7" t="n">
        <v>2</v>
      </c>
    </row>
    <row r="4435" spans="1:13">
      <c r="A4435" t="s">
        <v>4</v>
      </c>
      <c r="B4435" s="4" t="s">
        <v>5</v>
      </c>
      <c r="C4435" s="4" t="s">
        <v>16</v>
      </c>
      <c r="D4435" s="4" t="s">
        <v>10</v>
      </c>
      <c r="E4435" s="4" t="s">
        <v>6</v>
      </c>
    </row>
    <row r="4436" spans="1:13">
      <c r="A4436" t="n">
        <v>36626</v>
      </c>
      <c r="B4436" s="54" t="n">
        <v>51</v>
      </c>
      <c r="C4436" s="7" t="n">
        <v>4</v>
      </c>
      <c r="D4436" s="7" t="n">
        <v>3</v>
      </c>
      <c r="E4436" s="7" t="s">
        <v>342</v>
      </c>
    </row>
    <row r="4437" spans="1:13">
      <c r="A4437" t="s">
        <v>4</v>
      </c>
      <c r="B4437" s="4" t="s">
        <v>5</v>
      </c>
      <c r="C4437" s="4" t="s">
        <v>10</v>
      </c>
    </row>
    <row r="4438" spans="1:13">
      <c r="A4438" t="n">
        <v>36639</v>
      </c>
      <c r="B4438" s="31" t="n">
        <v>16</v>
      </c>
      <c r="C4438" s="7" t="n">
        <v>0</v>
      </c>
    </row>
    <row r="4439" spans="1:13">
      <c r="A4439" t="s">
        <v>4</v>
      </c>
      <c r="B4439" s="4" t="s">
        <v>5</v>
      </c>
      <c r="C4439" s="4" t="s">
        <v>10</v>
      </c>
      <c r="D4439" s="4" t="s">
        <v>16</v>
      </c>
      <c r="E4439" s="4" t="s">
        <v>9</v>
      </c>
      <c r="F4439" s="4" t="s">
        <v>69</v>
      </c>
      <c r="G4439" s="4" t="s">
        <v>16</v>
      </c>
      <c r="H4439" s="4" t="s">
        <v>16</v>
      </c>
    </row>
    <row r="4440" spans="1:13">
      <c r="A4440" t="n">
        <v>36642</v>
      </c>
      <c r="B4440" s="55" t="n">
        <v>26</v>
      </c>
      <c r="C4440" s="7" t="n">
        <v>3</v>
      </c>
      <c r="D4440" s="7" t="n">
        <v>17</v>
      </c>
      <c r="E4440" s="7" t="n">
        <v>63576</v>
      </c>
      <c r="F4440" s="7" t="s">
        <v>360</v>
      </c>
      <c r="G4440" s="7" t="n">
        <v>2</v>
      </c>
      <c r="H4440" s="7" t="n">
        <v>0</v>
      </c>
    </row>
    <row r="4441" spans="1:13">
      <c r="A4441" t="s">
        <v>4</v>
      </c>
      <c r="B4441" s="4" t="s">
        <v>5</v>
      </c>
    </row>
    <row r="4442" spans="1:13">
      <c r="A4442" t="n">
        <v>36677</v>
      </c>
      <c r="B4442" s="29" t="n">
        <v>28</v>
      </c>
    </row>
    <row r="4443" spans="1:13">
      <c r="A4443" t="s">
        <v>4</v>
      </c>
      <c r="B4443" s="4" t="s">
        <v>5</v>
      </c>
      <c r="C4443" s="4" t="s">
        <v>10</v>
      </c>
      <c r="D4443" s="4" t="s">
        <v>16</v>
      </c>
    </row>
    <row r="4444" spans="1:13">
      <c r="A4444" t="n">
        <v>36678</v>
      </c>
      <c r="B4444" s="66" t="n">
        <v>89</v>
      </c>
      <c r="C4444" s="7" t="n">
        <v>65533</v>
      </c>
      <c r="D4444" s="7" t="n">
        <v>1</v>
      </c>
    </row>
    <row r="4445" spans="1:13">
      <c r="A4445" t="s">
        <v>4</v>
      </c>
      <c r="B4445" s="4" t="s">
        <v>5</v>
      </c>
      <c r="C4445" s="4" t="s">
        <v>16</v>
      </c>
      <c r="D4445" s="4" t="s">
        <v>10</v>
      </c>
      <c r="E4445" s="4" t="s">
        <v>10</v>
      </c>
      <c r="F4445" s="4" t="s">
        <v>16</v>
      </c>
    </row>
    <row r="4446" spans="1:13">
      <c r="A4446" t="n">
        <v>36682</v>
      </c>
      <c r="B4446" s="27" t="n">
        <v>25</v>
      </c>
      <c r="C4446" s="7" t="n">
        <v>1</v>
      </c>
      <c r="D4446" s="7" t="n">
        <v>65535</v>
      </c>
      <c r="E4446" s="7" t="n">
        <v>65535</v>
      </c>
      <c r="F4446" s="7" t="n">
        <v>0</v>
      </c>
    </row>
    <row r="4447" spans="1:13">
      <c r="A4447" t="s">
        <v>4</v>
      </c>
      <c r="B4447" s="4" t="s">
        <v>5</v>
      </c>
      <c r="C4447" s="4" t="s">
        <v>10</v>
      </c>
      <c r="D4447" s="4" t="s">
        <v>16</v>
      </c>
    </row>
    <row r="4448" spans="1:13">
      <c r="A4448" t="n">
        <v>36689</v>
      </c>
      <c r="B4448" s="66" t="n">
        <v>89</v>
      </c>
      <c r="C4448" s="7" t="n">
        <v>65533</v>
      </c>
      <c r="D4448" s="7" t="n">
        <v>1</v>
      </c>
    </row>
    <row r="4449" spans="1:8">
      <c r="A4449" t="s">
        <v>4</v>
      </c>
      <c r="B4449" s="4" t="s">
        <v>5</v>
      </c>
      <c r="C4449" s="4" t="s">
        <v>16</v>
      </c>
      <c r="D4449" s="4" t="s">
        <v>10</v>
      </c>
      <c r="E4449" s="4" t="s">
        <v>30</v>
      </c>
    </row>
    <row r="4450" spans="1:8">
      <c r="A4450" t="n">
        <v>36693</v>
      </c>
      <c r="B4450" s="37" t="n">
        <v>58</v>
      </c>
      <c r="C4450" s="7" t="n">
        <v>101</v>
      </c>
      <c r="D4450" s="7" t="n">
        <v>500</v>
      </c>
      <c r="E4450" s="7" t="n">
        <v>1</v>
      </c>
    </row>
    <row r="4451" spans="1:8">
      <c r="A4451" t="s">
        <v>4</v>
      </c>
      <c r="B4451" s="4" t="s">
        <v>5</v>
      </c>
      <c r="C4451" s="4" t="s">
        <v>16</v>
      </c>
      <c r="D4451" s="4" t="s">
        <v>10</v>
      </c>
    </row>
    <row r="4452" spans="1:8">
      <c r="A4452" t="n">
        <v>36701</v>
      </c>
      <c r="B4452" s="37" t="n">
        <v>58</v>
      </c>
      <c r="C4452" s="7" t="n">
        <v>254</v>
      </c>
      <c r="D4452" s="7" t="n">
        <v>0</v>
      </c>
    </row>
    <row r="4453" spans="1:8">
      <c r="A4453" t="s">
        <v>4</v>
      </c>
      <c r="B4453" s="4" t="s">
        <v>5</v>
      </c>
      <c r="C4453" s="4" t="s">
        <v>16</v>
      </c>
    </row>
    <row r="4454" spans="1:8">
      <c r="A4454" t="n">
        <v>36705</v>
      </c>
      <c r="B4454" s="38" t="n">
        <v>45</v>
      </c>
      <c r="C4454" s="7" t="n">
        <v>16</v>
      </c>
    </row>
    <row r="4455" spans="1:8">
      <c r="A4455" t="s">
        <v>4</v>
      </c>
      <c r="B4455" s="4" t="s">
        <v>5</v>
      </c>
      <c r="C4455" s="4" t="s">
        <v>16</v>
      </c>
      <c r="D4455" s="4" t="s">
        <v>16</v>
      </c>
      <c r="E4455" s="4" t="s">
        <v>30</v>
      </c>
      <c r="F4455" s="4" t="s">
        <v>30</v>
      </c>
      <c r="G4455" s="4" t="s">
        <v>30</v>
      </c>
      <c r="H4455" s="4" t="s">
        <v>10</v>
      </c>
    </row>
    <row r="4456" spans="1:8">
      <c r="A4456" t="n">
        <v>36707</v>
      </c>
      <c r="B4456" s="38" t="n">
        <v>45</v>
      </c>
      <c r="C4456" s="7" t="n">
        <v>2</v>
      </c>
      <c r="D4456" s="7" t="n">
        <v>3</v>
      </c>
      <c r="E4456" s="7" t="n">
        <v>-0.579999983310699</v>
      </c>
      <c r="F4456" s="7" t="n">
        <v>1.19000005722046</v>
      </c>
      <c r="G4456" s="7" t="n">
        <v>-1.39999997615814</v>
      </c>
      <c r="H4456" s="7" t="n">
        <v>0</v>
      </c>
    </row>
    <row r="4457" spans="1:8">
      <c r="A4457" t="s">
        <v>4</v>
      </c>
      <c r="B4457" s="4" t="s">
        <v>5</v>
      </c>
      <c r="C4457" s="4" t="s">
        <v>16</v>
      </c>
      <c r="D4457" s="4" t="s">
        <v>16</v>
      </c>
      <c r="E4457" s="4" t="s">
        <v>30</v>
      </c>
      <c r="F4457" s="4" t="s">
        <v>30</v>
      </c>
      <c r="G4457" s="4" t="s">
        <v>30</v>
      </c>
      <c r="H4457" s="4" t="s">
        <v>10</v>
      </c>
      <c r="I4457" s="4" t="s">
        <v>16</v>
      </c>
    </row>
    <row r="4458" spans="1:8">
      <c r="A4458" t="n">
        <v>36724</v>
      </c>
      <c r="B4458" s="38" t="n">
        <v>45</v>
      </c>
      <c r="C4458" s="7" t="n">
        <v>4</v>
      </c>
      <c r="D4458" s="7" t="n">
        <v>3</v>
      </c>
      <c r="E4458" s="7" t="n">
        <v>1.36000001430511</v>
      </c>
      <c r="F4458" s="7" t="n">
        <v>36.6199989318848</v>
      </c>
      <c r="G4458" s="7" t="n">
        <v>12</v>
      </c>
      <c r="H4458" s="7" t="n">
        <v>0</v>
      </c>
      <c r="I4458" s="7" t="n">
        <v>0</v>
      </c>
    </row>
    <row r="4459" spans="1:8">
      <c r="A4459" t="s">
        <v>4</v>
      </c>
      <c r="B4459" s="4" t="s">
        <v>5</v>
      </c>
      <c r="C4459" s="4" t="s">
        <v>16</v>
      </c>
      <c r="D4459" s="4" t="s">
        <v>16</v>
      </c>
      <c r="E4459" s="4" t="s">
        <v>30</v>
      </c>
      <c r="F4459" s="4" t="s">
        <v>10</v>
      </c>
    </row>
    <row r="4460" spans="1:8">
      <c r="A4460" t="n">
        <v>36742</v>
      </c>
      <c r="B4460" s="38" t="n">
        <v>45</v>
      </c>
      <c r="C4460" s="7" t="n">
        <v>5</v>
      </c>
      <c r="D4460" s="7" t="n">
        <v>3</v>
      </c>
      <c r="E4460" s="7" t="n">
        <v>1.20000004768372</v>
      </c>
      <c r="F4460" s="7" t="n">
        <v>0</v>
      </c>
    </row>
    <row r="4461" spans="1:8">
      <c r="A4461" t="s">
        <v>4</v>
      </c>
      <c r="B4461" s="4" t="s">
        <v>5</v>
      </c>
      <c r="C4461" s="4" t="s">
        <v>16</v>
      </c>
      <c r="D4461" s="4" t="s">
        <v>16</v>
      </c>
      <c r="E4461" s="4" t="s">
        <v>30</v>
      </c>
      <c r="F4461" s="4" t="s">
        <v>10</v>
      </c>
    </row>
    <row r="4462" spans="1:8">
      <c r="A4462" t="n">
        <v>36751</v>
      </c>
      <c r="B4462" s="38" t="n">
        <v>45</v>
      </c>
      <c r="C4462" s="7" t="n">
        <v>11</v>
      </c>
      <c r="D4462" s="7" t="n">
        <v>3</v>
      </c>
      <c r="E4462" s="7" t="n">
        <v>33.9000015258789</v>
      </c>
      <c r="F4462" s="7" t="n">
        <v>0</v>
      </c>
    </row>
    <row r="4463" spans="1:8">
      <c r="A4463" t="s">
        <v>4</v>
      </c>
      <c r="B4463" s="4" t="s">
        <v>5</v>
      </c>
      <c r="C4463" s="4" t="s">
        <v>16</v>
      </c>
      <c r="D4463" s="4" t="s">
        <v>16</v>
      </c>
      <c r="E4463" s="4" t="s">
        <v>30</v>
      </c>
      <c r="F4463" s="4" t="s">
        <v>30</v>
      </c>
      <c r="G4463" s="4" t="s">
        <v>30</v>
      </c>
      <c r="H4463" s="4" t="s">
        <v>10</v>
      </c>
    </row>
    <row r="4464" spans="1:8">
      <c r="A4464" t="n">
        <v>36760</v>
      </c>
      <c r="B4464" s="38" t="n">
        <v>45</v>
      </c>
      <c r="C4464" s="7" t="n">
        <v>2</v>
      </c>
      <c r="D4464" s="7" t="n">
        <v>3</v>
      </c>
      <c r="E4464" s="7" t="n">
        <v>-0.649999976158142</v>
      </c>
      <c r="F4464" s="7" t="n">
        <v>1.25</v>
      </c>
      <c r="G4464" s="7" t="n">
        <v>-1.37999999523163</v>
      </c>
      <c r="H4464" s="7" t="n">
        <v>3000</v>
      </c>
    </row>
    <row r="4465" spans="1:9">
      <c r="A4465" t="s">
        <v>4</v>
      </c>
      <c r="B4465" s="4" t="s">
        <v>5</v>
      </c>
      <c r="C4465" s="4" t="s">
        <v>16</v>
      </c>
      <c r="D4465" s="4" t="s">
        <v>16</v>
      </c>
      <c r="E4465" s="4" t="s">
        <v>30</v>
      </c>
      <c r="F4465" s="4" t="s">
        <v>30</v>
      </c>
      <c r="G4465" s="4" t="s">
        <v>30</v>
      </c>
      <c r="H4465" s="4" t="s">
        <v>10</v>
      </c>
      <c r="I4465" s="4" t="s">
        <v>16</v>
      </c>
    </row>
    <row r="4466" spans="1:9">
      <c r="A4466" t="n">
        <v>36777</v>
      </c>
      <c r="B4466" s="38" t="n">
        <v>45</v>
      </c>
      <c r="C4466" s="7" t="n">
        <v>4</v>
      </c>
      <c r="D4466" s="7" t="n">
        <v>3</v>
      </c>
      <c r="E4466" s="7" t="n">
        <v>1.36000001430511</v>
      </c>
      <c r="F4466" s="7" t="n">
        <v>0.370000004768372</v>
      </c>
      <c r="G4466" s="7" t="n">
        <v>12</v>
      </c>
      <c r="H4466" s="7" t="n">
        <v>3000</v>
      </c>
      <c r="I4466" s="7" t="n">
        <v>1</v>
      </c>
    </row>
    <row r="4467" spans="1:9">
      <c r="A4467" t="s">
        <v>4</v>
      </c>
      <c r="B4467" s="4" t="s">
        <v>5</v>
      </c>
      <c r="C4467" s="4" t="s">
        <v>16</v>
      </c>
      <c r="D4467" s="4" t="s">
        <v>16</v>
      </c>
      <c r="E4467" s="4" t="s">
        <v>30</v>
      </c>
      <c r="F4467" s="4" t="s">
        <v>10</v>
      </c>
    </row>
    <row r="4468" spans="1:9">
      <c r="A4468" t="n">
        <v>36795</v>
      </c>
      <c r="B4468" s="38" t="n">
        <v>45</v>
      </c>
      <c r="C4468" s="7" t="n">
        <v>5</v>
      </c>
      <c r="D4468" s="7" t="n">
        <v>3</v>
      </c>
      <c r="E4468" s="7" t="n">
        <v>1.20000004768372</v>
      </c>
      <c r="F4468" s="7" t="n">
        <v>3000</v>
      </c>
    </row>
    <row r="4469" spans="1:9">
      <c r="A4469" t="s">
        <v>4</v>
      </c>
      <c r="B4469" s="4" t="s">
        <v>5</v>
      </c>
      <c r="C4469" s="4" t="s">
        <v>16</v>
      </c>
      <c r="D4469" s="4" t="s">
        <v>16</v>
      </c>
      <c r="E4469" s="4" t="s">
        <v>30</v>
      </c>
      <c r="F4469" s="4" t="s">
        <v>10</v>
      </c>
    </row>
    <row r="4470" spans="1:9">
      <c r="A4470" t="n">
        <v>36804</v>
      </c>
      <c r="B4470" s="38" t="n">
        <v>45</v>
      </c>
      <c r="C4470" s="7" t="n">
        <v>11</v>
      </c>
      <c r="D4470" s="7" t="n">
        <v>3</v>
      </c>
      <c r="E4470" s="7" t="n">
        <v>33.9000015258789</v>
      </c>
      <c r="F4470" s="7" t="n">
        <v>3000</v>
      </c>
    </row>
    <row r="4471" spans="1:9">
      <c r="A4471" t="s">
        <v>4</v>
      </c>
      <c r="B4471" s="4" t="s">
        <v>5</v>
      </c>
      <c r="C4471" s="4" t="s">
        <v>10</v>
      </c>
    </row>
    <row r="4472" spans="1:9">
      <c r="A4472" t="n">
        <v>36813</v>
      </c>
      <c r="B4472" s="31" t="n">
        <v>16</v>
      </c>
      <c r="C4472" s="7" t="n">
        <v>0</v>
      </c>
    </row>
    <row r="4473" spans="1:9">
      <c r="A4473" t="s">
        <v>4</v>
      </c>
      <c r="B4473" s="4" t="s">
        <v>5</v>
      </c>
      <c r="C4473" s="4" t="s">
        <v>10</v>
      </c>
      <c r="D4473" s="4" t="s">
        <v>10</v>
      </c>
      <c r="E4473" s="4" t="s">
        <v>10</v>
      </c>
    </row>
    <row r="4474" spans="1:9">
      <c r="A4474" t="n">
        <v>36816</v>
      </c>
      <c r="B4474" s="34" t="n">
        <v>61</v>
      </c>
      <c r="C4474" s="7" t="n">
        <v>0</v>
      </c>
      <c r="D4474" s="7" t="n">
        <v>30</v>
      </c>
      <c r="E4474" s="7" t="n">
        <v>0</v>
      </c>
    </row>
    <row r="4475" spans="1:9">
      <c r="A4475" t="s">
        <v>4</v>
      </c>
      <c r="B4475" s="4" t="s">
        <v>5</v>
      </c>
      <c r="C4475" s="4" t="s">
        <v>10</v>
      </c>
      <c r="D4475" s="4" t="s">
        <v>10</v>
      </c>
      <c r="E4475" s="4" t="s">
        <v>10</v>
      </c>
    </row>
    <row r="4476" spans="1:9">
      <c r="A4476" t="n">
        <v>36823</v>
      </c>
      <c r="B4476" s="34" t="n">
        <v>61</v>
      </c>
      <c r="C4476" s="7" t="n">
        <v>30</v>
      </c>
      <c r="D4476" s="7" t="n">
        <v>0</v>
      </c>
      <c r="E4476" s="7" t="n">
        <v>0</v>
      </c>
    </row>
    <row r="4477" spans="1:9">
      <c r="A4477" t="s">
        <v>4</v>
      </c>
      <c r="B4477" s="4" t="s">
        <v>5</v>
      </c>
      <c r="C4477" s="4" t="s">
        <v>10</v>
      </c>
      <c r="D4477" s="4" t="s">
        <v>10</v>
      </c>
      <c r="E4477" s="4" t="s">
        <v>10</v>
      </c>
    </row>
    <row r="4478" spans="1:9">
      <c r="A4478" t="n">
        <v>36830</v>
      </c>
      <c r="B4478" s="34" t="n">
        <v>61</v>
      </c>
      <c r="C4478" s="7" t="n">
        <v>89</v>
      </c>
      <c r="D4478" s="7" t="n">
        <v>0</v>
      </c>
      <c r="E4478" s="7" t="n">
        <v>0</v>
      </c>
    </row>
    <row r="4479" spans="1:9">
      <c r="A4479" t="s">
        <v>4</v>
      </c>
      <c r="B4479" s="4" t="s">
        <v>5</v>
      </c>
      <c r="C4479" s="4" t="s">
        <v>16</v>
      </c>
      <c r="D4479" s="4" t="s">
        <v>10</v>
      </c>
    </row>
    <row r="4480" spans="1:9">
      <c r="A4480" t="n">
        <v>36837</v>
      </c>
      <c r="B4480" s="37" t="n">
        <v>58</v>
      </c>
      <c r="C4480" s="7" t="n">
        <v>255</v>
      </c>
      <c r="D4480" s="7" t="n">
        <v>0</v>
      </c>
    </row>
    <row r="4481" spans="1:9">
      <c r="A4481" t="s">
        <v>4</v>
      </c>
      <c r="B4481" s="4" t="s">
        <v>5</v>
      </c>
      <c r="C4481" s="4" t="s">
        <v>16</v>
      </c>
      <c r="D4481" s="4" t="s">
        <v>10</v>
      </c>
    </row>
    <row r="4482" spans="1:9">
      <c r="A4482" t="n">
        <v>36841</v>
      </c>
      <c r="B4482" s="38" t="n">
        <v>45</v>
      </c>
      <c r="C4482" s="7" t="n">
        <v>7</v>
      </c>
      <c r="D4482" s="7" t="n">
        <v>255</v>
      </c>
    </row>
    <row r="4483" spans="1:9">
      <c r="A4483" t="s">
        <v>4</v>
      </c>
      <c r="B4483" s="4" t="s">
        <v>5</v>
      </c>
      <c r="C4483" s="4" t="s">
        <v>16</v>
      </c>
      <c r="D4483" s="4" t="s">
        <v>10</v>
      </c>
      <c r="E4483" s="4" t="s">
        <v>6</v>
      </c>
    </row>
    <row r="4484" spans="1:9">
      <c r="A4484" t="n">
        <v>36845</v>
      </c>
      <c r="B4484" s="54" t="n">
        <v>51</v>
      </c>
      <c r="C4484" s="7" t="n">
        <v>4</v>
      </c>
      <c r="D4484" s="7" t="n">
        <v>30</v>
      </c>
      <c r="E4484" s="7" t="s">
        <v>361</v>
      </c>
    </row>
    <row r="4485" spans="1:9">
      <c r="A4485" t="s">
        <v>4</v>
      </c>
      <c r="B4485" s="4" t="s">
        <v>5</v>
      </c>
      <c r="C4485" s="4" t="s">
        <v>10</v>
      </c>
    </row>
    <row r="4486" spans="1:9">
      <c r="A4486" t="n">
        <v>36859</v>
      </c>
      <c r="B4486" s="31" t="n">
        <v>16</v>
      </c>
      <c r="C4486" s="7" t="n">
        <v>0</v>
      </c>
    </row>
    <row r="4487" spans="1:9">
      <c r="A4487" t="s">
        <v>4</v>
      </c>
      <c r="B4487" s="4" t="s">
        <v>5</v>
      </c>
      <c r="C4487" s="4" t="s">
        <v>10</v>
      </c>
      <c r="D4487" s="4" t="s">
        <v>16</v>
      </c>
      <c r="E4487" s="4" t="s">
        <v>9</v>
      </c>
      <c r="F4487" s="4" t="s">
        <v>69</v>
      </c>
      <c r="G4487" s="4" t="s">
        <v>16</v>
      </c>
      <c r="H4487" s="4" t="s">
        <v>16</v>
      </c>
    </row>
    <row r="4488" spans="1:9">
      <c r="A4488" t="n">
        <v>36862</v>
      </c>
      <c r="B4488" s="55" t="n">
        <v>26</v>
      </c>
      <c r="C4488" s="7" t="n">
        <v>30</v>
      </c>
      <c r="D4488" s="7" t="n">
        <v>17</v>
      </c>
      <c r="E4488" s="7" t="n">
        <v>63577</v>
      </c>
      <c r="F4488" s="7" t="s">
        <v>362</v>
      </c>
      <c r="G4488" s="7" t="n">
        <v>2</v>
      </c>
      <c r="H4488" s="7" t="n">
        <v>0</v>
      </c>
    </row>
    <row r="4489" spans="1:9">
      <c r="A4489" t="s">
        <v>4</v>
      </c>
      <c r="B4489" s="4" t="s">
        <v>5</v>
      </c>
    </row>
    <row r="4490" spans="1:9">
      <c r="A4490" t="n">
        <v>36946</v>
      </c>
      <c r="B4490" s="29" t="n">
        <v>28</v>
      </c>
    </row>
    <row r="4491" spans="1:9">
      <c r="A4491" t="s">
        <v>4</v>
      </c>
      <c r="B4491" s="4" t="s">
        <v>5</v>
      </c>
      <c r="C4491" s="4" t="s">
        <v>10</v>
      </c>
    </row>
    <row r="4492" spans="1:9">
      <c r="A4492" t="n">
        <v>36947</v>
      </c>
      <c r="B4492" s="31" t="n">
        <v>16</v>
      </c>
      <c r="C4492" s="7" t="n">
        <v>500</v>
      </c>
    </row>
    <row r="4493" spans="1:9">
      <c r="A4493" t="s">
        <v>4</v>
      </c>
      <c r="B4493" s="4" t="s">
        <v>5</v>
      </c>
      <c r="C4493" s="4" t="s">
        <v>16</v>
      </c>
      <c r="D4493" s="4" t="s">
        <v>30</v>
      </c>
      <c r="E4493" s="4" t="s">
        <v>30</v>
      </c>
      <c r="F4493" s="4" t="s">
        <v>30</v>
      </c>
    </row>
    <row r="4494" spans="1:9">
      <c r="A4494" t="n">
        <v>36950</v>
      </c>
      <c r="B4494" s="38" t="n">
        <v>45</v>
      </c>
      <c r="C4494" s="7" t="n">
        <v>9</v>
      </c>
      <c r="D4494" s="7" t="n">
        <v>0.0500000007450581</v>
      </c>
      <c r="E4494" s="7" t="n">
        <v>0.0500000007450581</v>
      </c>
      <c r="F4494" s="7" t="n">
        <v>0.200000002980232</v>
      </c>
    </row>
    <row r="4495" spans="1:9">
      <c r="A4495" t="s">
        <v>4</v>
      </c>
      <c r="B4495" s="4" t="s">
        <v>5</v>
      </c>
      <c r="C4495" s="4" t="s">
        <v>16</v>
      </c>
      <c r="D4495" s="4" t="s">
        <v>10</v>
      </c>
      <c r="E4495" s="4" t="s">
        <v>6</v>
      </c>
    </row>
    <row r="4496" spans="1:9">
      <c r="A4496" t="n">
        <v>36964</v>
      </c>
      <c r="B4496" s="54" t="n">
        <v>51</v>
      </c>
      <c r="C4496" s="7" t="n">
        <v>4</v>
      </c>
      <c r="D4496" s="7" t="n">
        <v>30</v>
      </c>
      <c r="E4496" s="7" t="s">
        <v>342</v>
      </c>
    </row>
    <row r="4497" spans="1:8">
      <c r="A4497" t="s">
        <v>4</v>
      </c>
      <c r="B4497" s="4" t="s">
        <v>5</v>
      </c>
      <c r="C4497" s="4" t="s">
        <v>10</v>
      </c>
    </row>
    <row r="4498" spans="1:8">
      <c r="A4498" t="n">
        <v>36977</v>
      </c>
      <c r="B4498" s="31" t="n">
        <v>16</v>
      </c>
      <c r="C4498" s="7" t="n">
        <v>0</v>
      </c>
    </row>
    <row r="4499" spans="1:8">
      <c r="A4499" t="s">
        <v>4</v>
      </c>
      <c r="B4499" s="4" t="s">
        <v>5</v>
      </c>
      <c r="C4499" s="4" t="s">
        <v>10</v>
      </c>
      <c r="D4499" s="4" t="s">
        <v>16</v>
      </c>
      <c r="E4499" s="4" t="s">
        <v>9</v>
      </c>
      <c r="F4499" s="4" t="s">
        <v>69</v>
      </c>
      <c r="G4499" s="4" t="s">
        <v>16</v>
      </c>
      <c r="H4499" s="4" t="s">
        <v>16</v>
      </c>
    </row>
    <row r="4500" spans="1:8">
      <c r="A4500" t="n">
        <v>36980</v>
      </c>
      <c r="B4500" s="55" t="n">
        <v>26</v>
      </c>
      <c r="C4500" s="7" t="n">
        <v>30</v>
      </c>
      <c r="D4500" s="7" t="n">
        <v>17</v>
      </c>
      <c r="E4500" s="7" t="n">
        <v>63578</v>
      </c>
      <c r="F4500" s="7" t="s">
        <v>363</v>
      </c>
      <c r="G4500" s="7" t="n">
        <v>2</v>
      </c>
      <c r="H4500" s="7" t="n">
        <v>0</v>
      </c>
    </row>
    <row r="4501" spans="1:8">
      <c r="A4501" t="s">
        <v>4</v>
      </c>
      <c r="B4501" s="4" t="s">
        <v>5</v>
      </c>
    </row>
    <row r="4502" spans="1:8">
      <c r="A4502" t="n">
        <v>37043</v>
      </c>
      <c r="B4502" s="29" t="n">
        <v>28</v>
      </c>
    </row>
    <row r="4503" spans="1:8">
      <c r="A4503" t="s">
        <v>4</v>
      </c>
      <c r="B4503" s="4" t="s">
        <v>5</v>
      </c>
      <c r="C4503" s="4" t="s">
        <v>10</v>
      </c>
    </row>
    <row r="4504" spans="1:8">
      <c r="A4504" t="n">
        <v>37044</v>
      </c>
      <c r="B4504" s="31" t="n">
        <v>16</v>
      </c>
      <c r="C4504" s="7" t="n">
        <v>500</v>
      </c>
    </row>
    <row r="4505" spans="1:8">
      <c r="A4505" t="s">
        <v>4</v>
      </c>
      <c r="B4505" s="4" t="s">
        <v>5</v>
      </c>
      <c r="C4505" s="4" t="s">
        <v>16</v>
      </c>
      <c r="D4505" s="4" t="s">
        <v>30</v>
      </c>
      <c r="E4505" s="4" t="s">
        <v>30</v>
      </c>
      <c r="F4505" s="4" t="s">
        <v>30</v>
      </c>
    </row>
    <row r="4506" spans="1:8">
      <c r="A4506" t="n">
        <v>37047</v>
      </c>
      <c r="B4506" s="38" t="n">
        <v>45</v>
      </c>
      <c r="C4506" s="7" t="n">
        <v>9</v>
      </c>
      <c r="D4506" s="7" t="n">
        <v>0.0500000007450581</v>
      </c>
      <c r="E4506" s="7" t="n">
        <v>0.0500000007450581</v>
      </c>
      <c r="F4506" s="7" t="n">
        <v>0.200000002980232</v>
      </c>
    </row>
    <row r="4507" spans="1:8">
      <c r="A4507" t="s">
        <v>4</v>
      </c>
      <c r="B4507" s="4" t="s">
        <v>5</v>
      </c>
      <c r="C4507" s="4" t="s">
        <v>16</v>
      </c>
      <c r="D4507" s="4" t="s">
        <v>10</v>
      </c>
      <c r="E4507" s="4" t="s">
        <v>10</v>
      </c>
      <c r="F4507" s="4" t="s">
        <v>16</v>
      </c>
    </row>
    <row r="4508" spans="1:8">
      <c r="A4508" t="n">
        <v>37061</v>
      </c>
      <c r="B4508" s="27" t="n">
        <v>25</v>
      </c>
      <c r="C4508" s="7" t="n">
        <v>1</v>
      </c>
      <c r="D4508" s="7" t="n">
        <v>260</v>
      </c>
      <c r="E4508" s="7" t="n">
        <v>640</v>
      </c>
      <c r="F4508" s="7" t="n">
        <v>2</v>
      </c>
    </row>
    <row r="4509" spans="1:8">
      <c r="A4509" t="s">
        <v>4</v>
      </c>
      <c r="B4509" s="4" t="s">
        <v>5</v>
      </c>
      <c r="C4509" s="4" t="s">
        <v>16</v>
      </c>
      <c r="D4509" s="4" t="s">
        <v>10</v>
      </c>
      <c r="E4509" s="4" t="s">
        <v>6</v>
      </c>
    </row>
    <row r="4510" spans="1:8">
      <c r="A4510" t="n">
        <v>37068</v>
      </c>
      <c r="B4510" s="54" t="n">
        <v>51</v>
      </c>
      <c r="C4510" s="7" t="n">
        <v>4</v>
      </c>
      <c r="D4510" s="7" t="n">
        <v>0</v>
      </c>
      <c r="E4510" s="7" t="s">
        <v>342</v>
      </c>
    </row>
    <row r="4511" spans="1:8">
      <c r="A4511" t="s">
        <v>4</v>
      </c>
      <c r="B4511" s="4" t="s">
        <v>5</v>
      </c>
      <c r="C4511" s="4" t="s">
        <v>10</v>
      </c>
    </row>
    <row r="4512" spans="1:8">
      <c r="A4512" t="n">
        <v>37081</v>
      </c>
      <c r="B4512" s="31" t="n">
        <v>16</v>
      </c>
      <c r="C4512" s="7" t="n">
        <v>0</v>
      </c>
    </row>
    <row r="4513" spans="1:8">
      <c r="A4513" t="s">
        <v>4</v>
      </c>
      <c r="B4513" s="4" t="s">
        <v>5</v>
      </c>
      <c r="C4513" s="4" t="s">
        <v>10</v>
      </c>
      <c r="D4513" s="4" t="s">
        <v>16</v>
      </c>
      <c r="E4513" s="4" t="s">
        <v>9</v>
      </c>
      <c r="F4513" s="4" t="s">
        <v>69</v>
      </c>
      <c r="G4513" s="4" t="s">
        <v>16</v>
      </c>
      <c r="H4513" s="4" t="s">
        <v>16</v>
      </c>
    </row>
    <row r="4514" spans="1:8">
      <c r="A4514" t="n">
        <v>37084</v>
      </c>
      <c r="B4514" s="55" t="n">
        <v>26</v>
      </c>
      <c r="C4514" s="7" t="n">
        <v>0</v>
      </c>
      <c r="D4514" s="7" t="n">
        <v>17</v>
      </c>
      <c r="E4514" s="7" t="n">
        <v>63579</v>
      </c>
      <c r="F4514" s="7" t="s">
        <v>364</v>
      </c>
      <c r="G4514" s="7" t="n">
        <v>2</v>
      </c>
      <c r="H4514" s="7" t="n">
        <v>0</v>
      </c>
    </row>
    <row r="4515" spans="1:8">
      <c r="A4515" t="s">
        <v>4</v>
      </c>
      <c r="B4515" s="4" t="s">
        <v>5</v>
      </c>
    </row>
    <row r="4516" spans="1:8">
      <c r="A4516" t="n">
        <v>37123</v>
      </c>
      <c r="B4516" s="29" t="n">
        <v>28</v>
      </c>
    </row>
    <row r="4517" spans="1:8">
      <c r="A4517" t="s">
        <v>4</v>
      </c>
      <c r="B4517" s="4" t="s">
        <v>5</v>
      </c>
      <c r="C4517" s="4" t="s">
        <v>10</v>
      </c>
      <c r="D4517" s="4" t="s">
        <v>16</v>
      </c>
    </row>
    <row r="4518" spans="1:8">
      <c r="A4518" t="n">
        <v>37124</v>
      </c>
      <c r="B4518" s="66" t="n">
        <v>89</v>
      </c>
      <c r="C4518" s="7" t="n">
        <v>65533</v>
      </c>
      <c r="D4518" s="7" t="n">
        <v>1</v>
      </c>
    </row>
    <row r="4519" spans="1:8">
      <c r="A4519" t="s">
        <v>4</v>
      </c>
      <c r="B4519" s="4" t="s">
        <v>5</v>
      </c>
      <c r="C4519" s="4" t="s">
        <v>16</v>
      </c>
      <c r="D4519" s="4" t="s">
        <v>10</v>
      </c>
      <c r="E4519" s="4" t="s">
        <v>10</v>
      </c>
      <c r="F4519" s="4" t="s">
        <v>16</v>
      </c>
    </row>
    <row r="4520" spans="1:8">
      <c r="A4520" t="n">
        <v>37128</v>
      </c>
      <c r="B4520" s="27" t="n">
        <v>25</v>
      </c>
      <c r="C4520" s="7" t="n">
        <v>1</v>
      </c>
      <c r="D4520" s="7" t="n">
        <v>65535</v>
      </c>
      <c r="E4520" s="7" t="n">
        <v>65535</v>
      </c>
      <c r="F4520" s="7" t="n">
        <v>0</v>
      </c>
    </row>
    <row r="4521" spans="1:8">
      <c r="A4521" t="s">
        <v>4</v>
      </c>
      <c r="B4521" s="4" t="s">
        <v>5</v>
      </c>
      <c r="C4521" s="4" t="s">
        <v>16</v>
      </c>
      <c r="D4521" s="4" t="s">
        <v>10</v>
      </c>
      <c r="E4521" s="4" t="s">
        <v>30</v>
      </c>
    </row>
    <row r="4522" spans="1:8">
      <c r="A4522" t="n">
        <v>37135</v>
      </c>
      <c r="B4522" s="37" t="n">
        <v>58</v>
      </c>
      <c r="C4522" s="7" t="n">
        <v>0</v>
      </c>
      <c r="D4522" s="7" t="n">
        <v>1000</v>
      </c>
      <c r="E4522" s="7" t="n">
        <v>1</v>
      </c>
    </row>
    <row r="4523" spans="1:8">
      <c r="A4523" t="s">
        <v>4</v>
      </c>
      <c r="B4523" s="4" t="s">
        <v>5</v>
      </c>
      <c r="C4523" s="4" t="s">
        <v>16</v>
      </c>
      <c r="D4523" s="4" t="s">
        <v>10</v>
      </c>
    </row>
    <row r="4524" spans="1:8">
      <c r="A4524" t="n">
        <v>37143</v>
      </c>
      <c r="B4524" s="37" t="n">
        <v>58</v>
      </c>
      <c r="C4524" s="7" t="n">
        <v>255</v>
      </c>
      <c r="D4524" s="7" t="n">
        <v>0</v>
      </c>
    </row>
    <row r="4525" spans="1:8">
      <c r="A4525" t="s">
        <v>4</v>
      </c>
      <c r="B4525" s="4" t="s">
        <v>5</v>
      </c>
      <c r="C4525" s="4" t="s">
        <v>10</v>
      </c>
      <c r="D4525" s="4" t="s">
        <v>10</v>
      </c>
      <c r="E4525" s="4" t="s">
        <v>10</v>
      </c>
    </row>
    <row r="4526" spans="1:8">
      <c r="A4526" t="n">
        <v>37147</v>
      </c>
      <c r="B4526" s="34" t="n">
        <v>61</v>
      </c>
      <c r="C4526" s="7" t="n">
        <v>7</v>
      </c>
      <c r="D4526" s="7" t="n">
        <v>65533</v>
      </c>
      <c r="E4526" s="7" t="n">
        <v>0</v>
      </c>
    </row>
    <row r="4527" spans="1:8">
      <c r="A4527" t="s">
        <v>4</v>
      </c>
      <c r="B4527" s="4" t="s">
        <v>5</v>
      </c>
      <c r="C4527" s="4" t="s">
        <v>10</v>
      </c>
      <c r="D4527" s="4" t="s">
        <v>10</v>
      </c>
      <c r="E4527" s="4" t="s">
        <v>10</v>
      </c>
    </row>
    <row r="4528" spans="1:8">
      <c r="A4528" t="n">
        <v>37154</v>
      </c>
      <c r="B4528" s="34" t="n">
        <v>61</v>
      </c>
      <c r="C4528" s="7" t="n">
        <v>120</v>
      </c>
      <c r="D4528" s="7" t="n">
        <v>65533</v>
      </c>
      <c r="E4528" s="7" t="n">
        <v>0</v>
      </c>
    </row>
    <row r="4529" spans="1:8">
      <c r="A4529" t="s">
        <v>4</v>
      </c>
      <c r="B4529" s="4" t="s">
        <v>5</v>
      </c>
      <c r="C4529" s="4" t="s">
        <v>10</v>
      </c>
      <c r="D4529" s="4" t="s">
        <v>10</v>
      </c>
      <c r="E4529" s="4" t="s">
        <v>10</v>
      </c>
    </row>
    <row r="4530" spans="1:8">
      <c r="A4530" t="n">
        <v>37161</v>
      </c>
      <c r="B4530" s="34" t="n">
        <v>61</v>
      </c>
      <c r="C4530" s="7" t="n">
        <v>6</v>
      </c>
      <c r="D4530" s="7" t="n">
        <v>65533</v>
      </c>
      <c r="E4530" s="7" t="n">
        <v>0</v>
      </c>
    </row>
    <row r="4531" spans="1:8">
      <c r="A4531" t="s">
        <v>4</v>
      </c>
      <c r="B4531" s="4" t="s">
        <v>5</v>
      </c>
      <c r="C4531" s="4" t="s">
        <v>10</v>
      </c>
      <c r="D4531" s="4" t="s">
        <v>10</v>
      </c>
      <c r="E4531" s="4" t="s">
        <v>10</v>
      </c>
    </row>
    <row r="4532" spans="1:8">
      <c r="A4532" t="n">
        <v>37168</v>
      </c>
      <c r="B4532" s="34" t="n">
        <v>61</v>
      </c>
      <c r="C4532" s="7" t="n">
        <v>101</v>
      </c>
      <c r="D4532" s="7" t="n">
        <v>65533</v>
      </c>
      <c r="E4532" s="7" t="n">
        <v>0</v>
      </c>
    </row>
    <row r="4533" spans="1:8">
      <c r="A4533" t="s">
        <v>4</v>
      </c>
      <c r="B4533" s="4" t="s">
        <v>5</v>
      </c>
      <c r="C4533" s="4" t="s">
        <v>10</v>
      </c>
      <c r="D4533" s="4" t="s">
        <v>10</v>
      </c>
      <c r="E4533" s="4" t="s">
        <v>10</v>
      </c>
    </row>
    <row r="4534" spans="1:8">
      <c r="A4534" t="n">
        <v>37175</v>
      </c>
      <c r="B4534" s="34" t="n">
        <v>61</v>
      </c>
      <c r="C4534" s="7" t="n">
        <v>3</v>
      </c>
      <c r="D4534" s="7" t="n">
        <v>65533</v>
      </c>
      <c r="E4534" s="7" t="n">
        <v>0</v>
      </c>
    </row>
    <row r="4535" spans="1:8">
      <c r="A4535" t="s">
        <v>4</v>
      </c>
      <c r="B4535" s="4" t="s">
        <v>5</v>
      </c>
      <c r="C4535" s="4" t="s">
        <v>10</v>
      </c>
      <c r="D4535" s="4" t="s">
        <v>10</v>
      </c>
      <c r="E4535" s="4" t="s">
        <v>10</v>
      </c>
    </row>
    <row r="4536" spans="1:8">
      <c r="A4536" t="n">
        <v>37182</v>
      </c>
      <c r="B4536" s="34" t="n">
        <v>61</v>
      </c>
      <c r="C4536" s="7" t="n">
        <v>118</v>
      </c>
      <c r="D4536" s="7" t="n">
        <v>65533</v>
      </c>
      <c r="E4536" s="7" t="n">
        <v>0</v>
      </c>
    </row>
    <row r="4537" spans="1:8">
      <c r="A4537" t="s">
        <v>4</v>
      </c>
      <c r="B4537" s="4" t="s">
        <v>5</v>
      </c>
      <c r="C4537" s="4" t="s">
        <v>10</v>
      </c>
      <c r="D4537" s="4" t="s">
        <v>10</v>
      </c>
      <c r="E4537" s="4" t="s">
        <v>10</v>
      </c>
    </row>
    <row r="4538" spans="1:8">
      <c r="A4538" t="n">
        <v>37189</v>
      </c>
      <c r="B4538" s="34" t="n">
        <v>61</v>
      </c>
      <c r="C4538" s="7" t="n">
        <v>0</v>
      </c>
      <c r="D4538" s="7" t="n">
        <v>65533</v>
      </c>
      <c r="E4538" s="7" t="n">
        <v>0</v>
      </c>
    </row>
    <row r="4539" spans="1:8">
      <c r="A4539" t="s">
        <v>4</v>
      </c>
      <c r="B4539" s="4" t="s">
        <v>5</v>
      </c>
      <c r="C4539" s="4" t="s">
        <v>10</v>
      </c>
      <c r="D4539" s="4" t="s">
        <v>10</v>
      </c>
      <c r="E4539" s="4" t="s">
        <v>10</v>
      </c>
    </row>
    <row r="4540" spans="1:8">
      <c r="A4540" t="n">
        <v>37196</v>
      </c>
      <c r="B4540" s="34" t="n">
        <v>61</v>
      </c>
      <c r="C4540" s="7" t="n">
        <v>30</v>
      </c>
      <c r="D4540" s="7" t="n">
        <v>65533</v>
      </c>
      <c r="E4540" s="7" t="n">
        <v>0</v>
      </c>
    </row>
    <row r="4541" spans="1:8">
      <c r="A4541" t="s">
        <v>4</v>
      </c>
      <c r="B4541" s="4" t="s">
        <v>5</v>
      </c>
      <c r="C4541" s="4" t="s">
        <v>10</v>
      </c>
      <c r="D4541" s="4" t="s">
        <v>10</v>
      </c>
      <c r="E4541" s="4" t="s">
        <v>10</v>
      </c>
    </row>
    <row r="4542" spans="1:8">
      <c r="A4542" t="n">
        <v>37203</v>
      </c>
      <c r="B4542" s="34" t="n">
        <v>61</v>
      </c>
      <c r="C4542" s="7" t="n">
        <v>89</v>
      </c>
      <c r="D4542" s="7" t="n">
        <v>65533</v>
      </c>
      <c r="E4542" s="7" t="n">
        <v>0</v>
      </c>
    </row>
    <row r="4543" spans="1:8">
      <c r="A4543" t="s">
        <v>4</v>
      </c>
      <c r="B4543" s="4" t="s">
        <v>5</v>
      </c>
      <c r="C4543" s="4" t="s">
        <v>10</v>
      </c>
      <c r="D4543" s="4" t="s">
        <v>9</v>
      </c>
    </row>
    <row r="4544" spans="1:8">
      <c r="A4544" t="n">
        <v>37210</v>
      </c>
      <c r="B4544" s="46" t="n">
        <v>43</v>
      </c>
      <c r="C4544" s="7" t="n">
        <v>7032</v>
      </c>
      <c r="D4544" s="7" t="n">
        <v>128</v>
      </c>
    </row>
    <row r="4545" spans="1:5">
      <c r="A4545" t="s">
        <v>4</v>
      </c>
      <c r="B4545" s="4" t="s">
        <v>5</v>
      </c>
      <c r="C4545" s="4" t="s">
        <v>10</v>
      </c>
      <c r="D4545" s="4" t="s">
        <v>9</v>
      </c>
    </row>
    <row r="4546" spans="1:5">
      <c r="A4546" t="n">
        <v>37217</v>
      </c>
      <c r="B4546" s="46" t="n">
        <v>43</v>
      </c>
      <c r="C4546" s="7" t="n">
        <v>7032</v>
      </c>
      <c r="D4546" s="7" t="n">
        <v>32</v>
      </c>
    </row>
    <row r="4547" spans="1:5">
      <c r="A4547" t="s">
        <v>4</v>
      </c>
      <c r="B4547" s="4" t="s">
        <v>5</v>
      </c>
      <c r="C4547" s="4" t="s">
        <v>10</v>
      </c>
      <c r="D4547" s="4" t="s">
        <v>9</v>
      </c>
    </row>
    <row r="4548" spans="1:5">
      <c r="A4548" t="n">
        <v>37224</v>
      </c>
      <c r="B4548" s="46" t="n">
        <v>43</v>
      </c>
      <c r="C4548" s="7" t="n">
        <v>12</v>
      </c>
      <c r="D4548" s="7" t="n">
        <v>16</v>
      </c>
    </row>
    <row r="4549" spans="1:5">
      <c r="A4549" t="s">
        <v>4</v>
      </c>
      <c r="B4549" s="4" t="s">
        <v>5</v>
      </c>
      <c r="C4549" s="4" t="s">
        <v>10</v>
      </c>
      <c r="D4549" s="4" t="s">
        <v>16</v>
      </c>
      <c r="E4549" s="4" t="s">
        <v>16</v>
      </c>
      <c r="F4549" s="4" t="s">
        <v>6</v>
      </c>
    </row>
    <row r="4550" spans="1:5">
      <c r="A4550" t="n">
        <v>37231</v>
      </c>
      <c r="B4550" s="48" t="n">
        <v>47</v>
      </c>
      <c r="C4550" s="7" t="n">
        <v>12</v>
      </c>
      <c r="D4550" s="7" t="n">
        <v>0</v>
      </c>
      <c r="E4550" s="7" t="n">
        <v>0</v>
      </c>
      <c r="F4550" s="7" t="s">
        <v>365</v>
      </c>
    </row>
    <row r="4551" spans="1:5">
      <c r="A4551" t="s">
        <v>4</v>
      </c>
      <c r="B4551" s="4" t="s">
        <v>5</v>
      </c>
      <c r="C4551" s="4" t="s">
        <v>10</v>
      </c>
    </row>
    <row r="4552" spans="1:5">
      <c r="A4552" t="n">
        <v>37253</v>
      </c>
      <c r="B4552" s="31" t="n">
        <v>16</v>
      </c>
      <c r="C4552" s="7" t="n">
        <v>0</v>
      </c>
    </row>
    <row r="4553" spans="1:5">
      <c r="A4553" t="s">
        <v>4</v>
      </c>
      <c r="B4553" s="4" t="s">
        <v>5</v>
      </c>
      <c r="C4553" s="4" t="s">
        <v>10</v>
      </c>
      <c r="D4553" s="4" t="s">
        <v>16</v>
      </c>
      <c r="E4553" s="4" t="s">
        <v>6</v>
      </c>
      <c r="F4553" s="4" t="s">
        <v>30</v>
      </c>
      <c r="G4553" s="4" t="s">
        <v>30</v>
      </c>
      <c r="H4553" s="4" t="s">
        <v>30</v>
      </c>
    </row>
    <row r="4554" spans="1:5">
      <c r="A4554" t="n">
        <v>37256</v>
      </c>
      <c r="B4554" s="45" t="n">
        <v>48</v>
      </c>
      <c r="C4554" s="7" t="n">
        <v>12</v>
      </c>
      <c r="D4554" s="7" t="n">
        <v>0</v>
      </c>
      <c r="E4554" s="7" t="s">
        <v>143</v>
      </c>
      <c r="F4554" s="7" t="n">
        <v>0</v>
      </c>
      <c r="G4554" s="7" t="n">
        <v>1</v>
      </c>
      <c r="H4554" s="7" t="n">
        <v>0</v>
      </c>
    </row>
    <row r="4555" spans="1:5">
      <c r="A4555" t="s">
        <v>4</v>
      </c>
      <c r="B4555" s="4" t="s">
        <v>5</v>
      </c>
      <c r="C4555" s="4" t="s">
        <v>10</v>
      </c>
      <c r="D4555" s="4" t="s">
        <v>9</v>
      </c>
    </row>
    <row r="4556" spans="1:5">
      <c r="A4556" t="n">
        <v>37280</v>
      </c>
      <c r="B4556" s="46" t="n">
        <v>43</v>
      </c>
      <c r="C4556" s="7" t="n">
        <v>61497</v>
      </c>
      <c r="D4556" s="7" t="n">
        <v>16</v>
      </c>
    </row>
    <row r="4557" spans="1:5">
      <c r="A4557" t="s">
        <v>4</v>
      </c>
      <c r="B4557" s="4" t="s">
        <v>5</v>
      </c>
      <c r="C4557" s="4" t="s">
        <v>10</v>
      </c>
      <c r="D4557" s="4" t="s">
        <v>16</v>
      </c>
      <c r="E4557" s="4" t="s">
        <v>16</v>
      </c>
      <c r="F4557" s="4" t="s">
        <v>6</v>
      </c>
    </row>
    <row r="4558" spans="1:5">
      <c r="A4558" t="n">
        <v>37287</v>
      </c>
      <c r="B4558" s="48" t="n">
        <v>47</v>
      </c>
      <c r="C4558" s="7" t="n">
        <v>61497</v>
      </c>
      <c r="D4558" s="7" t="n">
        <v>0</v>
      </c>
      <c r="E4558" s="7" t="n">
        <v>0</v>
      </c>
      <c r="F4558" s="7" t="s">
        <v>365</v>
      </c>
    </row>
    <row r="4559" spans="1:5">
      <c r="A4559" t="s">
        <v>4</v>
      </c>
      <c r="B4559" s="4" t="s">
        <v>5</v>
      </c>
      <c r="C4559" s="4" t="s">
        <v>10</v>
      </c>
    </row>
    <row r="4560" spans="1:5">
      <c r="A4560" t="n">
        <v>37309</v>
      </c>
      <c r="B4560" s="31" t="n">
        <v>16</v>
      </c>
      <c r="C4560" s="7" t="n">
        <v>0</v>
      </c>
    </row>
    <row r="4561" spans="1:8">
      <c r="A4561" t="s">
        <v>4</v>
      </c>
      <c r="B4561" s="4" t="s">
        <v>5</v>
      </c>
      <c r="C4561" s="4" t="s">
        <v>10</v>
      </c>
      <c r="D4561" s="4" t="s">
        <v>16</v>
      </c>
      <c r="E4561" s="4" t="s">
        <v>6</v>
      </c>
      <c r="F4561" s="4" t="s">
        <v>30</v>
      </c>
      <c r="G4561" s="4" t="s">
        <v>30</v>
      </c>
      <c r="H4561" s="4" t="s">
        <v>30</v>
      </c>
    </row>
    <row r="4562" spans="1:8">
      <c r="A4562" t="n">
        <v>37312</v>
      </c>
      <c r="B4562" s="45" t="n">
        <v>48</v>
      </c>
      <c r="C4562" s="7" t="n">
        <v>61497</v>
      </c>
      <c r="D4562" s="7" t="n">
        <v>0</v>
      </c>
      <c r="E4562" s="7" t="s">
        <v>143</v>
      </c>
      <c r="F4562" s="7" t="n">
        <v>0</v>
      </c>
      <c r="G4562" s="7" t="n">
        <v>1</v>
      </c>
      <c r="H4562" s="7" t="n">
        <v>0</v>
      </c>
    </row>
    <row r="4563" spans="1:8">
      <c r="A4563" t="s">
        <v>4</v>
      </c>
      <c r="B4563" s="4" t="s">
        <v>5</v>
      </c>
      <c r="C4563" s="4" t="s">
        <v>10</v>
      </c>
      <c r="D4563" s="4" t="s">
        <v>9</v>
      </c>
    </row>
    <row r="4564" spans="1:8">
      <c r="A4564" t="n">
        <v>37336</v>
      </c>
      <c r="B4564" s="46" t="n">
        <v>43</v>
      </c>
      <c r="C4564" s="7" t="n">
        <v>61498</v>
      </c>
      <c r="D4564" s="7" t="n">
        <v>16</v>
      </c>
    </row>
    <row r="4565" spans="1:8">
      <c r="A4565" t="s">
        <v>4</v>
      </c>
      <c r="B4565" s="4" t="s">
        <v>5</v>
      </c>
      <c r="C4565" s="4" t="s">
        <v>10</v>
      </c>
      <c r="D4565" s="4" t="s">
        <v>16</v>
      </c>
      <c r="E4565" s="4" t="s">
        <v>16</v>
      </c>
      <c r="F4565" s="4" t="s">
        <v>6</v>
      </c>
    </row>
    <row r="4566" spans="1:8">
      <c r="A4566" t="n">
        <v>37343</v>
      </c>
      <c r="B4566" s="48" t="n">
        <v>47</v>
      </c>
      <c r="C4566" s="7" t="n">
        <v>61498</v>
      </c>
      <c r="D4566" s="7" t="n">
        <v>0</v>
      </c>
      <c r="E4566" s="7" t="n">
        <v>0</v>
      </c>
      <c r="F4566" s="7" t="s">
        <v>365</v>
      </c>
    </row>
    <row r="4567" spans="1:8">
      <c r="A4567" t="s">
        <v>4</v>
      </c>
      <c r="B4567" s="4" t="s">
        <v>5</v>
      </c>
      <c r="C4567" s="4" t="s">
        <v>10</v>
      </c>
    </row>
    <row r="4568" spans="1:8">
      <c r="A4568" t="n">
        <v>37365</v>
      </c>
      <c r="B4568" s="31" t="n">
        <v>16</v>
      </c>
      <c r="C4568" s="7" t="n">
        <v>0</v>
      </c>
    </row>
    <row r="4569" spans="1:8">
      <c r="A4569" t="s">
        <v>4</v>
      </c>
      <c r="B4569" s="4" t="s">
        <v>5</v>
      </c>
      <c r="C4569" s="4" t="s">
        <v>10</v>
      </c>
      <c r="D4569" s="4" t="s">
        <v>16</v>
      </c>
      <c r="E4569" s="4" t="s">
        <v>6</v>
      </c>
      <c r="F4569" s="4" t="s">
        <v>30</v>
      </c>
      <c r="G4569" s="4" t="s">
        <v>30</v>
      </c>
      <c r="H4569" s="4" t="s">
        <v>30</v>
      </c>
    </row>
    <row r="4570" spans="1:8">
      <c r="A4570" t="n">
        <v>37368</v>
      </c>
      <c r="B4570" s="45" t="n">
        <v>48</v>
      </c>
      <c r="C4570" s="7" t="n">
        <v>61498</v>
      </c>
      <c r="D4570" s="7" t="n">
        <v>0</v>
      </c>
      <c r="E4570" s="7" t="s">
        <v>143</v>
      </c>
      <c r="F4570" s="7" t="n">
        <v>0</v>
      </c>
      <c r="G4570" s="7" t="n">
        <v>1</v>
      </c>
      <c r="H4570" s="7" t="n">
        <v>0</v>
      </c>
    </row>
    <row r="4571" spans="1:8">
      <c r="A4571" t="s">
        <v>4</v>
      </c>
      <c r="B4571" s="4" t="s">
        <v>5</v>
      </c>
      <c r="C4571" s="4" t="s">
        <v>10</v>
      </c>
      <c r="D4571" s="4" t="s">
        <v>9</v>
      </c>
    </row>
    <row r="4572" spans="1:8">
      <c r="A4572" t="n">
        <v>37392</v>
      </c>
      <c r="B4572" s="46" t="n">
        <v>43</v>
      </c>
      <c r="C4572" s="7" t="n">
        <v>61499</v>
      </c>
      <c r="D4572" s="7" t="n">
        <v>16</v>
      </c>
    </row>
    <row r="4573" spans="1:8">
      <c r="A4573" t="s">
        <v>4</v>
      </c>
      <c r="B4573" s="4" t="s">
        <v>5</v>
      </c>
      <c r="C4573" s="4" t="s">
        <v>10</v>
      </c>
      <c r="D4573" s="4" t="s">
        <v>16</v>
      </c>
      <c r="E4573" s="4" t="s">
        <v>16</v>
      </c>
      <c r="F4573" s="4" t="s">
        <v>6</v>
      </c>
    </row>
    <row r="4574" spans="1:8">
      <c r="A4574" t="n">
        <v>37399</v>
      </c>
      <c r="B4574" s="48" t="n">
        <v>47</v>
      </c>
      <c r="C4574" s="7" t="n">
        <v>61499</v>
      </c>
      <c r="D4574" s="7" t="n">
        <v>0</v>
      </c>
      <c r="E4574" s="7" t="n">
        <v>0</v>
      </c>
      <c r="F4574" s="7" t="s">
        <v>365</v>
      </c>
    </row>
    <row r="4575" spans="1:8">
      <c r="A4575" t="s">
        <v>4</v>
      </c>
      <c r="B4575" s="4" t="s">
        <v>5</v>
      </c>
      <c r="C4575" s="4" t="s">
        <v>10</v>
      </c>
    </row>
    <row r="4576" spans="1:8">
      <c r="A4576" t="n">
        <v>37421</v>
      </c>
      <c r="B4576" s="31" t="n">
        <v>16</v>
      </c>
      <c r="C4576" s="7" t="n">
        <v>0</v>
      </c>
    </row>
    <row r="4577" spans="1:8">
      <c r="A4577" t="s">
        <v>4</v>
      </c>
      <c r="B4577" s="4" t="s">
        <v>5</v>
      </c>
      <c r="C4577" s="4" t="s">
        <v>10</v>
      </c>
      <c r="D4577" s="4" t="s">
        <v>16</v>
      </c>
      <c r="E4577" s="4" t="s">
        <v>6</v>
      </c>
      <c r="F4577" s="4" t="s">
        <v>30</v>
      </c>
      <c r="G4577" s="4" t="s">
        <v>30</v>
      </c>
      <c r="H4577" s="4" t="s">
        <v>30</v>
      </c>
    </row>
    <row r="4578" spans="1:8">
      <c r="A4578" t="n">
        <v>37424</v>
      </c>
      <c r="B4578" s="45" t="n">
        <v>48</v>
      </c>
      <c r="C4578" s="7" t="n">
        <v>61499</v>
      </c>
      <c r="D4578" s="7" t="n">
        <v>0</v>
      </c>
      <c r="E4578" s="7" t="s">
        <v>143</v>
      </c>
      <c r="F4578" s="7" t="n">
        <v>0</v>
      </c>
      <c r="G4578" s="7" t="n">
        <v>1</v>
      </c>
      <c r="H4578" s="7" t="n">
        <v>0</v>
      </c>
    </row>
    <row r="4579" spans="1:8">
      <c r="A4579" t="s">
        <v>4</v>
      </c>
      <c r="B4579" s="4" t="s">
        <v>5</v>
      </c>
      <c r="C4579" s="4" t="s">
        <v>10</v>
      </c>
      <c r="D4579" s="4" t="s">
        <v>9</v>
      </c>
    </row>
    <row r="4580" spans="1:8">
      <c r="A4580" t="n">
        <v>37448</v>
      </c>
      <c r="B4580" s="46" t="n">
        <v>43</v>
      </c>
      <c r="C4580" s="7" t="n">
        <v>61500</v>
      </c>
      <c r="D4580" s="7" t="n">
        <v>16</v>
      </c>
    </row>
    <row r="4581" spans="1:8">
      <c r="A4581" t="s">
        <v>4</v>
      </c>
      <c r="B4581" s="4" t="s">
        <v>5</v>
      </c>
      <c r="C4581" s="4" t="s">
        <v>10</v>
      </c>
      <c r="D4581" s="4" t="s">
        <v>16</v>
      </c>
      <c r="E4581" s="4" t="s">
        <v>16</v>
      </c>
      <c r="F4581" s="4" t="s">
        <v>6</v>
      </c>
    </row>
    <row r="4582" spans="1:8">
      <c r="A4582" t="n">
        <v>37455</v>
      </c>
      <c r="B4582" s="48" t="n">
        <v>47</v>
      </c>
      <c r="C4582" s="7" t="n">
        <v>61500</v>
      </c>
      <c r="D4582" s="7" t="n">
        <v>0</v>
      </c>
      <c r="E4582" s="7" t="n">
        <v>0</v>
      </c>
      <c r="F4582" s="7" t="s">
        <v>365</v>
      </c>
    </row>
    <row r="4583" spans="1:8">
      <c r="A4583" t="s">
        <v>4</v>
      </c>
      <c r="B4583" s="4" t="s">
        <v>5</v>
      </c>
      <c r="C4583" s="4" t="s">
        <v>10</v>
      </c>
    </row>
    <row r="4584" spans="1:8">
      <c r="A4584" t="n">
        <v>37477</v>
      </c>
      <c r="B4584" s="31" t="n">
        <v>16</v>
      </c>
      <c r="C4584" s="7" t="n">
        <v>0</v>
      </c>
    </row>
    <row r="4585" spans="1:8">
      <c r="A4585" t="s">
        <v>4</v>
      </c>
      <c r="B4585" s="4" t="s">
        <v>5</v>
      </c>
      <c r="C4585" s="4" t="s">
        <v>10</v>
      </c>
      <c r="D4585" s="4" t="s">
        <v>16</v>
      </c>
      <c r="E4585" s="4" t="s">
        <v>6</v>
      </c>
      <c r="F4585" s="4" t="s">
        <v>30</v>
      </c>
      <c r="G4585" s="4" t="s">
        <v>30</v>
      </c>
      <c r="H4585" s="4" t="s">
        <v>30</v>
      </c>
    </row>
    <row r="4586" spans="1:8">
      <c r="A4586" t="n">
        <v>37480</v>
      </c>
      <c r="B4586" s="45" t="n">
        <v>48</v>
      </c>
      <c r="C4586" s="7" t="n">
        <v>61500</v>
      </c>
      <c r="D4586" s="7" t="n">
        <v>0</v>
      </c>
      <c r="E4586" s="7" t="s">
        <v>143</v>
      </c>
      <c r="F4586" s="7" t="n">
        <v>0</v>
      </c>
      <c r="G4586" s="7" t="n">
        <v>1</v>
      </c>
      <c r="H4586" s="7" t="n">
        <v>0</v>
      </c>
    </row>
    <row r="4587" spans="1:8">
      <c r="A4587" t="s">
        <v>4</v>
      </c>
      <c r="B4587" s="4" t="s">
        <v>5</v>
      </c>
      <c r="C4587" s="4" t="s">
        <v>10</v>
      </c>
      <c r="D4587" s="4" t="s">
        <v>9</v>
      </c>
    </row>
    <row r="4588" spans="1:8">
      <c r="A4588" t="n">
        <v>37504</v>
      </c>
      <c r="B4588" s="46" t="n">
        <v>43</v>
      </c>
      <c r="C4588" s="7" t="n">
        <v>61501</v>
      </c>
      <c r="D4588" s="7" t="n">
        <v>16</v>
      </c>
    </row>
    <row r="4589" spans="1:8">
      <c r="A4589" t="s">
        <v>4</v>
      </c>
      <c r="B4589" s="4" t="s">
        <v>5</v>
      </c>
      <c r="C4589" s="4" t="s">
        <v>10</v>
      </c>
      <c r="D4589" s="4" t="s">
        <v>16</v>
      </c>
      <c r="E4589" s="4" t="s">
        <v>16</v>
      </c>
      <c r="F4589" s="4" t="s">
        <v>6</v>
      </c>
    </row>
    <row r="4590" spans="1:8">
      <c r="A4590" t="n">
        <v>37511</v>
      </c>
      <c r="B4590" s="48" t="n">
        <v>47</v>
      </c>
      <c r="C4590" s="7" t="n">
        <v>61501</v>
      </c>
      <c r="D4590" s="7" t="n">
        <v>0</v>
      </c>
      <c r="E4590" s="7" t="n">
        <v>0</v>
      </c>
      <c r="F4590" s="7" t="s">
        <v>365</v>
      </c>
    </row>
    <row r="4591" spans="1:8">
      <c r="A4591" t="s">
        <v>4</v>
      </c>
      <c r="B4591" s="4" t="s">
        <v>5</v>
      </c>
      <c r="C4591" s="4" t="s">
        <v>10</v>
      </c>
    </row>
    <row r="4592" spans="1:8">
      <c r="A4592" t="n">
        <v>37533</v>
      </c>
      <c r="B4592" s="31" t="n">
        <v>16</v>
      </c>
      <c r="C4592" s="7" t="n">
        <v>0</v>
      </c>
    </row>
    <row r="4593" spans="1:8">
      <c r="A4593" t="s">
        <v>4</v>
      </c>
      <c r="B4593" s="4" t="s">
        <v>5</v>
      </c>
      <c r="C4593" s="4" t="s">
        <v>10</v>
      </c>
      <c r="D4593" s="4" t="s">
        <v>16</v>
      </c>
      <c r="E4593" s="4" t="s">
        <v>6</v>
      </c>
      <c r="F4593" s="4" t="s">
        <v>30</v>
      </c>
      <c r="G4593" s="4" t="s">
        <v>30</v>
      </c>
      <c r="H4593" s="4" t="s">
        <v>30</v>
      </c>
    </row>
    <row r="4594" spans="1:8">
      <c r="A4594" t="n">
        <v>37536</v>
      </c>
      <c r="B4594" s="45" t="n">
        <v>48</v>
      </c>
      <c r="C4594" s="7" t="n">
        <v>61501</v>
      </c>
      <c r="D4594" s="7" t="n">
        <v>0</v>
      </c>
      <c r="E4594" s="7" t="s">
        <v>143</v>
      </c>
      <c r="F4594" s="7" t="n">
        <v>0</v>
      </c>
      <c r="G4594" s="7" t="n">
        <v>1</v>
      </c>
      <c r="H4594" s="7" t="n">
        <v>0</v>
      </c>
    </row>
    <row r="4595" spans="1:8">
      <c r="A4595" t="s">
        <v>4</v>
      </c>
      <c r="B4595" s="4" t="s">
        <v>5</v>
      </c>
      <c r="C4595" s="4" t="s">
        <v>10</v>
      </c>
    </row>
    <row r="4596" spans="1:8">
      <c r="A4596" t="n">
        <v>37560</v>
      </c>
      <c r="B4596" s="31" t="n">
        <v>16</v>
      </c>
      <c r="C4596" s="7" t="n">
        <v>0</v>
      </c>
    </row>
    <row r="4597" spans="1:8">
      <c r="A4597" t="s">
        <v>4</v>
      </c>
      <c r="B4597" s="4" t="s">
        <v>5</v>
      </c>
      <c r="C4597" s="4" t="s">
        <v>10</v>
      </c>
      <c r="D4597" s="4" t="s">
        <v>30</v>
      </c>
      <c r="E4597" s="4" t="s">
        <v>30</v>
      </c>
      <c r="F4597" s="4" t="s">
        <v>30</v>
      </c>
      <c r="G4597" s="4" t="s">
        <v>30</v>
      </c>
    </row>
    <row r="4598" spans="1:8">
      <c r="A4598" t="n">
        <v>37563</v>
      </c>
      <c r="B4598" s="43" t="n">
        <v>46</v>
      </c>
      <c r="C4598" s="7" t="n">
        <v>12</v>
      </c>
      <c r="D4598" s="7" t="n">
        <v>-95.4499969482422</v>
      </c>
      <c r="E4598" s="7" t="n">
        <v>-3</v>
      </c>
      <c r="F4598" s="7" t="n">
        <v>-16.1599998474121</v>
      </c>
      <c r="G4598" s="7" t="n">
        <v>180</v>
      </c>
    </row>
    <row r="4599" spans="1:8">
      <c r="A4599" t="s">
        <v>4</v>
      </c>
      <c r="B4599" s="4" t="s">
        <v>5</v>
      </c>
      <c r="C4599" s="4" t="s">
        <v>10</v>
      </c>
      <c r="D4599" s="4" t="s">
        <v>30</v>
      </c>
      <c r="E4599" s="4" t="s">
        <v>30</v>
      </c>
      <c r="F4599" s="4" t="s">
        <v>30</v>
      </c>
      <c r="G4599" s="4" t="s">
        <v>30</v>
      </c>
    </row>
    <row r="4600" spans="1:8">
      <c r="A4600" t="n">
        <v>37582</v>
      </c>
      <c r="B4600" s="43" t="n">
        <v>46</v>
      </c>
      <c r="C4600" s="7" t="n">
        <v>61497</v>
      </c>
      <c r="D4600" s="7" t="n">
        <v>-96.370002746582</v>
      </c>
      <c r="E4600" s="7" t="n">
        <v>-3</v>
      </c>
      <c r="F4600" s="7" t="n">
        <v>-14.8199996948242</v>
      </c>
      <c r="G4600" s="7" t="n">
        <v>180</v>
      </c>
    </row>
    <row r="4601" spans="1:8">
      <c r="A4601" t="s">
        <v>4</v>
      </c>
      <c r="B4601" s="4" t="s">
        <v>5</v>
      </c>
      <c r="C4601" s="4" t="s">
        <v>10</v>
      </c>
      <c r="D4601" s="4" t="s">
        <v>30</v>
      </c>
      <c r="E4601" s="4" t="s">
        <v>30</v>
      </c>
      <c r="F4601" s="4" t="s">
        <v>30</v>
      </c>
      <c r="G4601" s="4" t="s">
        <v>30</v>
      </c>
    </row>
    <row r="4602" spans="1:8">
      <c r="A4602" t="n">
        <v>37601</v>
      </c>
      <c r="B4602" s="43" t="n">
        <v>46</v>
      </c>
      <c r="C4602" s="7" t="n">
        <v>61498</v>
      </c>
      <c r="D4602" s="7" t="n">
        <v>-96.4400024414063</v>
      </c>
      <c r="E4602" s="7" t="n">
        <v>-3</v>
      </c>
      <c r="F4602" s="7" t="n">
        <v>-13.3800001144409</v>
      </c>
      <c r="G4602" s="7" t="n">
        <v>180</v>
      </c>
    </row>
    <row r="4603" spans="1:8">
      <c r="A4603" t="s">
        <v>4</v>
      </c>
      <c r="B4603" s="4" t="s">
        <v>5</v>
      </c>
      <c r="C4603" s="4" t="s">
        <v>10</v>
      </c>
      <c r="D4603" s="4" t="s">
        <v>30</v>
      </c>
      <c r="E4603" s="4" t="s">
        <v>30</v>
      </c>
      <c r="F4603" s="4" t="s">
        <v>30</v>
      </c>
      <c r="G4603" s="4" t="s">
        <v>30</v>
      </c>
    </row>
    <row r="4604" spans="1:8">
      <c r="A4604" t="n">
        <v>37620</v>
      </c>
      <c r="B4604" s="43" t="n">
        <v>46</v>
      </c>
      <c r="C4604" s="7" t="n">
        <v>61499</v>
      </c>
      <c r="D4604" s="7" t="n">
        <v>-95.1399993896484</v>
      </c>
      <c r="E4604" s="7" t="n">
        <v>-3</v>
      </c>
      <c r="F4604" s="7" t="n">
        <v>-13.3000001907349</v>
      </c>
      <c r="G4604" s="7" t="n">
        <v>180</v>
      </c>
    </row>
    <row r="4605" spans="1:8">
      <c r="A4605" t="s">
        <v>4</v>
      </c>
      <c r="B4605" s="4" t="s">
        <v>5</v>
      </c>
      <c r="C4605" s="4" t="s">
        <v>10</v>
      </c>
      <c r="D4605" s="4" t="s">
        <v>30</v>
      </c>
      <c r="E4605" s="4" t="s">
        <v>30</v>
      </c>
      <c r="F4605" s="4" t="s">
        <v>30</v>
      </c>
      <c r="G4605" s="4" t="s">
        <v>30</v>
      </c>
    </row>
    <row r="4606" spans="1:8">
      <c r="A4606" t="n">
        <v>37639</v>
      </c>
      <c r="B4606" s="43" t="n">
        <v>46</v>
      </c>
      <c r="C4606" s="7" t="n">
        <v>61500</v>
      </c>
      <c r="D4606" s="7" t="n">
        <v>-95.5500030517578</v>
      </c>
      <c r="E4606" s="7" t="n">
        <v>-3</v>
      </c>
      <c r="F4606" s="7" t="n">
        <v>-14.3800001144409</v>
      </c>
      <c r="G4606" s="7" t="n">
        <v>188.600006103516</v>
      </c>
    </row>
    <row r="4607" spans="1:8">
      <c r="A4607" t="s">
        <v>4</v>
      </c>
      <c r="B4607" s="4" t="s">
        <v>5</v>
      </c>
      <c r="C4607" s="4" t="s">
        <v>10</v>
      </c>
      <c r="D4607" s="4" t="s">
        <v>30</v>
      </c>
      <c r="E4607" s="4" t="s">
        <v>30</v>
      </c>
      <c r="F4607" s="4" t="s">
        <v>30</v>
      </c>
      <c r="G4607" s="4" t="s">
        <v>30</v>
      </c>
    </row>
    <row r="4608" spans="1:8">
      <c r="A4608" t="n">
        <v>37658</v>
      </c>
      <c r="B4608" s="43" t="n">
        <v>46</v>
      </c>
      <c r="C4608" s="7" t="n">
        <v>61501</v>
      </c>
      <c r="D4608" s="7" t="n">
        <v>-97.2699966430664</v>
      </c>
      <c r="E4608" s="7" t="n">
        <v>-3</v>
      </c>
      <c r="F4608" s="7" t="n">
        <v>-15.4799995422363</v>
      </c>
      <c r="G4608" s="7" t="n">
        <v>180</v>
      </c>
    </row>
    <row r="4609" spans="1:8">
      <c r="A4609" t="s">
        <v>4</v>
      </c>
      <c r="B4609" s="4" t="s">
        <v>5</v>
      </c>
      <c r="C4609" s="4" t="s">
        <v>16</v>
      </c>
      <c r="D4609" s="14" t="s">
        <v>26</v>
      </c>
      <c r="E4609" s="4" t="s">
        <v>5</v>
      </c>
      <c r="F4609" s="4" t="s">
        <v>16</v>
      </c>
      <c r="G4609" s="4" t="s">
        <v>10</v>
      </c>
      <c r="H4609" s="14" t="s">
        <v>27</v>
      </c>
      <c r="I4609" s="4" t="s">
        <v>16</v>
      </c>
      <c r="J4609" s="4" t="s">
        <v>16</v>
      </c>
      <c r="K4609" s="4" t="s">
        <v>25</v>
      </c>
    </row>
    <row r="4610" spans="1:8">
      <c r="A4610" t="n">
        <v>37677</v>
      </c>
      <c r="B4610" s="10" t="n">
        <v>5</v>
      </c>
      <c r="C4610" s="7" t="n">
        <v>28</v>
      </c>
      <c r="D4610" s="14" t="s">
        <v>3</v>
      </c>
      <c r="E4610" s="58" t="n">
        <v>64</v>
      </c>
      <c r="F4610" s="7" t="n">
        <v>5</v>
      </c>
      <c r="G4610" s="7" t="n">
        <v>3</v>
      </c>
      <c r="H4610" s="14" t="s">
        <v>3</v>
      </c>
      <c r="I4610" s="7" t="n">
        <v>8</v>
      </c>
      <c r="J4610" s="7" t="n">
        <v>1</v>
      </c>
      <c r="K4610" s="11" t="n">
        <f t="normal" ca="1">A4614</f>
        <v>0</v>
      </c>
    </row>
    <row r="4611" spans="1:8">
      <c r="A4611" t="s">
        <v>4</v>
      </c>
      <c r="B4611" s="4" t="s">
        <v>5</v>
      </c>
      <c r="C4611" s="4" t="s">
        <v>10</v>
      </c>
      <c r="D4611" s="4" t="s">
        <v>16</v>
      </c>
      <c r="E4611" s="4" t="s">
        <v>6</v>
      </c>
      <c r="F4611" s="4" t="s">
        <v>30</v>
      </c>
      <c r="G4611" s="4" t="s">
        <v>30</v>
      </c>
      <c r="H4611" s="4" t="s">
        <v>30</v>
      </c>
    </row>
    <row r="4612" spans="1:8">
      <c r="A4612" t="n">
        <v>37689</v>
      </c>
      <c r="B4612" s="45" t="n">
        <v>48</v>
      </c>
      <c r="C4612" s="7" t="n">
        <v>3</v>
      </c>
      <c r="D4612" s="7" t="n">
        <v>0</v>
      </c>
      <c r="E4612" s="7" t="s">
        <v>214</v>
      </c>
      <c r="F4612" s="7" t="n">
        <v>0</v>
      </c>
      <c r="G4612" s="7" t="n">
        <v>1</v>
      </c>
      <c r="H4612" s="7" t="n">
        <v>0</v>
      </c>
    </row>
    <row r="4613" spans="1:8">
      <c r="A4613" t="s">
        <v>4</v>
      </c>
      <c r="B4613" s="4" t="s">
        <v>5</v>
      </c>
      <c r="C4613" s="4" t="s">
        <v>10</v>
      </c>
    </row>
    <row r="4614" spans="1:8">
      <c r="A4614" t="n">
        <v>37719</v>
      </c>
      <c r="B4614" s="31" t="n">
        <v>16</v>
      </c>
      <c r="C4614" s="7" t="n">
        <v>0</v>
      </c>
    </row>
    <row r="4615" spans="1:8">
      <c r="A4615" t="s">
        <v>4</v>
      </c>
      <c r="B4615" s="4" t="s">
        <v>5</v>
      </c>
      <c r="C4615" s="4" t="s">
        <v>10</v>
      </c>
      <c r="D4615" s="4" t="s">
        <v>30</v>
      </c>
      <c r="E4615" s="4" t="s">
        <v>30</v>
      </c>
      <c r="F4615" s="4" t="s">
        <v>30</v>
      </c>
      <c r="G4615" s="4" t="s">
        <v>30</v>
      </c>
    </row>
    <row r="4616" spans="1:8">
      <c r="A4616" t="n">
        <v>37722</v>
      </c>
      <c r="B4616" s="43" t="n">
        <v>46</v>
      </c>
      <c r="C4616" s="7" t="n">
        <v>100</v>
      </c>
      <c r="D4616" s="7" t="n">
        <v>-96.2200012207031</v>
      </c>
      <c r="E4616" s="7" t="n">
        <v>-3</v>
      </c>
      <c r="F4616" s="7" t="n">
        <v>-20.5300006866455</v>
      </c>
      <c r="G4616" s="7" t="n">
        <v>0</v>
      </c>
    </row>
    <row r="4617" spans="1:8">
      <c r="A4617" t="s">
        <v>4</v>
      </c>
      <c r="B4617" s="4" t="s">
        <v>5</v>
      </c>
      <c r="C4617" s="4" t="s">
        <v>10</v>
      </c>
      <c r="D4617" s="4" t="s">
        <v>30</v>
      </c>
      <c r="E4617" s="4" t="s">
        <v>30</v>
      </c>
      <c r="F4617" s="4" t="s">
        <v>30</v>
      </c>
      <c r="G4617" s="4" t="s">
        <v>30</v>
      </c>
    </row>
    <row r="4618" spans="1:8">
      <c r="A4618" t="n">
        <v>37741</v>
      </c>
      <c r="B4618" s="43" t="n">
        <v>46</v>
      </c>
      <c r="C4618" s="7" t="n">
        <v>88</v>
      </c>
      <c r="D4618" s="7" t="n">
        <v>-95.3000030517578</v>
      </c>
      <c r="E4618" s="7" t="n">
        <v>-3</v>
      </c>
      <c r="F4618" s="7" t="n">
        <v>-21.1100006103516</v>
      </c>
      <c r="G4618" s="7" t="n">
        <v>0</v>
      </c>
    </row>
    <row r="4619" spans="1:8">
      <c r="A4619" t="s">
        <v>4</v>
      </c>
      <c r="B4619" s="4" t="s">
        <v>5</v>
      </c>
      <c r="C4619" s="4" t="s">
        <v>10</v>
      </c>
    </row>
    <row r="4620" spans="1:8">
      <c r="A4620" t="n">
        <v>37760</v>
      </c>
      <c r="B4620" s="31" t="n">
        <v>16</v>
      </c>
      <c r="C4620" s="7" t="n">
        <v>0</v>
      </c>
    </row>
    <row r="4621" spans="1:8">
      <c r="A4621" t="s">
        <v>4</v>
      </c>
      <c r="B4621" s="4" t="s">
        <v>5</v>
      </c>
      <c r="C4621" s="4" t="s">
        <v>10</v>
      </c>
      <c r="D4621" s="4" t="s">
        <v>9</v>
      </c>
    </row>
    <row r="4622" spans="1:8">
      <c r="A4622" t="n">
        <v>37763</v>
      </c>
      <c r="B4622" s="46" t="n">
        <v>43</v>
      </c>
      <c r="C4622" s="7" t="n">
        <v>100</v>
      </c>
      <c r="D4622" s="7" t="n">
        <v>16</v>
      </c>
    </row>
    <row r="4623" spans="1:8">
      <c r="A4623" t="s">
        <v>4</v>
      </c>
      <c r="B4623" s="4" t="s">
        <v>5</v>
      </c>
      <c r="C4623" s="4" t="s">
        <v>10</v>
      </c>
      <c r="D4623" s="4" t="s">
        <v>16</v>
      </c>
      <c r="E4623" s="4" t="s">
        <v>16</v>
      </c>
      <c r="F4623" s="4" t="s">
        <v>6</v>
      </c>
    </row>
    <row r="4624" spans="1:8">
      <c r="A4624" t="n">
        <v>37770</v>
      </c>
      <c r="B4624" s="48" t="n">
        <v>47</v>
      </c>
      <c r="C4624" s="7" t="n">
        <v>100</v>
      </c>
      <c r="D4624" s="7" t="n">
        <v>0</v>
      </c>
      <c r="E4624" s="7" t="n">
        <v>0</v>
      </c>
      <c r="F4624" s="7" t="s">
        <v>365</v>
      </c>
    </row>
    <row r="4625" spans="1:11">
      <c r="A4625" t="s">
        <v>4</v>
      </c>
      <c r="B4625" s="4" t="s">
        <v>5</v>
      </c>
      <c r="C4625" s="4" t="s">
        <v>10</v>
      </c>
    </row>
    <row r="4626" spans="1:11">
      <c r="A4626" t="n">
        <v>37792</v>
      </c>
      <c r="B4626" s="31" t="n">
        <v>16</v>
      </c>
      <c r="C4626" s="7" t="n">
        <v>0</v>
      </c>
    </row>
    <row r="4627" spans="1:11">
      <c r="A4627" t="s">
        <v>4</v>
      </c>
      <c r="B4627" s="4" t="s">
        <v>5</v>
      </c>
      <c r="C4627" s="4" t="s">
        <v>10</v>
      </c>
      <c r="D4627" s="4" t="s">
        <v>16</v>
      </c>
      <c r="E4627" s="4" t="s">
        <v>6</v>
      </c>
      <c r="F4627" s="4" t="s">
        <v>30</v>
      </c>
      <c r="G4627" s="4" t="s">
        <v>30</v>
      </c>
      <c r="H4627" s="4" t="s">
        <v>30</v>
      </c>
    </row>
    <row r="4628" spans="1:11">
      <c r="A4628" t="n">
        <v>37795</v>
      </c>
      <c r="B4628" s="45" t="n">
        <v>48</v>
      </c>
      <c r="C4628" s="7" t="n">
        <v>100</v>
      </c>
      <c r="D4628" s="7" t="n">
        <v>0</v>
      </c>
      <c r="E4628" s="7" t="s">
        <v>143</v>
      </c>
      <c r="F4628" s="7" t="n">
        <v>0</v>
      </c>
      <c r="G4628" s="7" t="n">
        <v>1</v>
      </c>
      <c r="H4628" s="7" t="n">
        <v>0</v>
      </c>
    </row>
    <row r="4629" spans="1:11">
      <c r="A4629" t="s">
        <v>4</v>
      </c>
      <c r="B4629" s="4" t="s">
        <v>5</v>
      </c>
      <c r="C4629" s="4" t="s">
        <v>10</v>
      </c>
      <c r="D4629" s="4" t="s">
        <v>9</v>
      </c>
    </row>
    <row r="4630" spans="1:11">
      <c r="A4630" t="n">
        <v>37819</v>
      </c>
      <c r="B4630" s="46" t="n">
        <v>43</v>
      </c>
      <c r="C4630" s="7" t="n">
        <v>88</v>
      </c>
      <c r="D4630" s="7" t="n">
        <v>16</v>
      </c>
    </row>
    <row r="4631" spans="1:11">
      <c r="A4631" t="s">
        <v>4</v>
      </c>
      <c r="B4631" s="4" t="s">
        <v>5</v>
      </c>
      <c r="C4631" s="4" t="s">
        <v>10</v>
      </c>
      <c r="D4631" s="4" t="s">
        <v>16</v>
      </c>
      <c r="E4631" s="4" t="s">
        <v>16</v>
      </c>
      <c r="F4631" s="4" t="s">
        <v>6</v>
      </c>
    </row>
    <row r="4632" spans="1:11">
      <c r="A4632" t="n">
        <v>37826</v>
      </c>
      <c r="B4632" s="48" t="n">
        <v>47</v>
      </c>
      <c r="C4632" s="7" t="n">
        <v>88</v>
      </c>
      <c r="D4632" s="7" t="n">
        <v>0</v>
      </c>
      <c r="E4632" s="7" t="n">
        <v>0</v>
      </c>
      <c r="F4632" s="7" t="s">
        <v>365</v>
      </c>
    </row>
    <row r="4633" spans="1:11">
      <c r="A4633" t="s">
        <v>4</v>
      </c>
      <c r="B4633" s="4" t="s">
        <v>5</v>
      </c>
      <c r="C4633" s="4" t="s">
        <v>10</v>
      </c>
    </row>
    <row r="4634" spans="1:11">
      <c r="A4634" t="n">
        <v>37848</v>
      </c>
      <c r="B4634" s="31" t="n">
        <v>16</v>
      </c>
      <c r="C4634" s="7" t="n">
        <v>0</v>
      </c>
    </row>
    <row r="4635" spans="1:11">
      <c r="A4635" t="s">
        <v>4</v>
      </c>
      <c r="B4635" s="4" t="s">
        <v>5</v>
      </c>
      <c r="C4635" s="4" t="s">
        <v>10</v>
      </c>
      <c r="D4635" s="4" t="s">
        <v>16</v>
      </c>
      <c r="E4635" s="4" t="s">
        <v>6</v>
      </c>
      <c r="F4635" s="4" t="s">
        <v>30</v>
      </c>
      <c r="G4635" s="4" t="s">
        <v>30</v>
      </c>
      <c r="H4635" s="4" t="s">
        <v>30</v>
      </c>
    </row>
    <row r="4636" spans="1:11">
      <c r="A4636" t="n">
        <v>37851</v>
      </c>
      <c r="B4636" s="45" t="n">
        <v>48</v>
      </c>
      <c r="C4636" s="7" t="n">
        <v>88</v>
      </c>
      <c r="D4636" s="7" t="n">
        <v>0</v>
      </c>
      <c r="E4636" s="7" t="s">
        <v>143</v>
      </c>
      <c r="F4636" s="7" t="n">
        <v>0</v>
      </c>
      <c r="G4636" s="7" t="n">
        <v>1</v>
      </c>
      <c r="H4636" s="7" t="n">
        <v>0</v>
      </c>
    </row>
    <row r="4637" spans="1:11">
      <c r="A4637" t="s">
        <v>4</v>
      </c>
      <c r="B4637" s="4" t="s">
        <v>5</v>
      </c>
      <c r="C4637" s="4" t="s">
        <v>10</v>
      </c>
      <c r="D4637" s="4" t="s">
        <v>16</v>
      </c>
      <c r="E4637" s="4" t="s">
        <v>16</v>
      </c>
      <c r="F4637" s="4" t="s">
        <v>6</v>
      </c>
    </row>
    <row r="4638" spans="1:11">
      <c r="A4638" t="n">
        <v>37875</v>
      </c>
      <c r="B4638" s="48" t="n">
        <v>47</v>
      </c>
      <c r="C4638" s="7" t="n">
        <v>88</v>
      </c>
      <c r="D4638" s="7" t="n">
        <v>0</v>
      </c>
      <c r="E4638" s="7" t="n">
        <v>0</v>
      </c>
      <c r="F4638" s="7" t="s">
        <v>366</v>
      </c>
    </row>
    <row r="4639" spans="1:11">
      <c r="A4639" t="s">
        <v>4</v>
      </c>
      <c r="B4639" s="4" t="s">
        <v>5</v>
      </c>
      <c r="C4639" s="4" t="s">
        <v>10</v>
      </c>
      <c r="D4639" s="4" t="s">
        <v>9</v>
      </c>
    </row>
    <row r="4640" spans="1:11">
      <c r="A4640" t="n">
        <v>37895</v>
      </c>
      <c r="B4640" s="62" t="n">
        <v>44</v>
      </c>
      <c r="C4640" s="7" t="n">
        <v>61509</v>
      </c>
      <c r="D4640" s="7" t="n">
        <v>128</v>
      </c>
    </row>
    <row r="4641" spans="1:8">
      <c r="A4641" t="s">
        <v>4</v>
      </c>
      <c r="B4641" s="4" t="s">
        <v>5</v>
      </c>
      <c r="C4641" s="4" t="s">
        <v>10</v>
      </c>
      <c r="D4641" s="4" t="s">
        <v>9</v>
      </c>
    </row>
    <row r="4642" spans="1:8">
      <c r="A4642" t="n">
        <v>37902</v>
      </c>
      <c r="B4642" s="62" t="n">
        <v>44</v>
      </c>
      <c r="C4642" s="7" t="n">
        <v>61509</v>
      </c>
      <c r="D4642" s="7" t="n">
        <v>32</v>
      </c>
    </row>
    <row r="4643" spans="1:8">
      <c r="A4643" t="s">
        <v>4</v>
      </c>
      <c r="B4643" s="4" t="s">
        <v>5</v>
      </c>
      <c r="C4643" s="4" t="s">
        <v>10</v>
      </c>
      <c r="D4643" s="4" t="s">
        <v>9</v>
      </c>
    </row>
    <row r="4644" spans="1:8">
      <c r="A4644" t="n">
        <v>37909</v>
      </c>
      <c r="B4644" s="46" t="n">
        <v>43</v>
      </c>
      <c r="C4644" s="7" t="n">
        <v>61509</v>
      </c>
      <c r="D4644" s="7" t="n">
        <v>16</v>
      </c>
    </row>
    <row r="4645" spans="1:8">
      <c r="A4645" t="s">
        <v>4</v>
      </c>
      <c r="B4645" s="4" t="s">
        <v>5</v>
      </c>
      <c r="C4645" s="4" t="s">
        <v>10</v>
      </c>
      <c r="D4645" s="4" t="s">
        <v>16</v>
      </c>
      <c r="E4645" s="4" t="s">
        <v>16</v>
      </c>
      <c r="F4645" s="4" t="s">
        <v>6</v>
      </c>
    </row>
    <row r="4646" spans="1:8">
      <c r="A4646" t="n">
        <v>37916</v>
      </c>
      <c r="B4646" s="48" t="n">
        <v>47</v>
      </c>
      <c r="C4646" s="7" t="n">
        <v>61509</v>
      </c>
      <c r="D4646" s="7" t="n">
        <v>0</v>
      </c>
      <c r="E4646" s="7" t="n">
        <v>0</v>
      </c>
      <c r="F4646" s="7" t="s">
        <v>365</v>
      </c>
    </row>
    <row r="4647" spans="1:8">
      <c r="A4647" t="s">
        <v>4</v>
      </c>
      <c r="B4647" s="4" t="s">
        <v>5</v>
      </c>
      <c r="C4647" s="4" t="s">
        <v>10</v>
      </c>
    </row>
    <row r="4648" spans="1:8">
      <c r="A4648" t="n">
        <v>37938</v>
      </c>
      <c r="B4648" s="31" t="n">
        <v>16</v>
      </c>
      <c r="C4648" s="7" t="n">
        <v>0</v>
      </c>
    </row>
    <row r="4649" spans="1:8">
      <c r="A4649" t="s">
        <v>4</v>
      </c>
      <c r="B4649" s="4" t="s">
        <v>5</v>
      </c>
      <c r="C4649" s="4" t="s">
        <v>10</v>
      </c>
      <c r="D4649" s="4" t="s">
        <v>16</v>
      </c>
      <c r="E4649" s="4" t="s">
        <v>6</v>
      </c>
      <c r="F4649" s="4" t="s">
        <v>30</v>
      </c>
      <c r="G4649" s="4" t="s">
        <v>30</v>
      </c>
      <c r="H4649" s="4" t="s">
        <v>30</v>
      </c>
    </row>
    <row r="4650" spans="1:8">
      <c r="A4650" t="n">
        <v>37941</v>
      </c>
      <c r="B4650" s="45" t="n">
        <v>48</v>
      </c>
      <c r="C4650" s="7" t="n">
        <v>61509</v>
      </c>
      <c r="D4650" s="7" t="n">
        <v>0</v>
      </c>
      <c r="E4650" s="7" t="s">
        <v>143</v>
      </c>
      <c r="F4650" s="7" t="n">
        <v>0</v>
      </c>
      <c r="G4650" s="7" t="n">
        <v>1</v>
      </c>
      <c r="H4650" s="7" t="n">
        <v>0</v>
      </c>
    </row>
    <row r="4651" spans="1:8">
      <c r="A4651" t="s">
        <v>4</v>
      </c>
      <c r="B4651" s="4" t="s">
        <v>5</v>
      </c>
      <c r="C4651" s="4" t="s">
        <v>10</v>
      </c>
      <c r="D4651" s="4" t="s">
        <v>9</v>
      </c>
    </row>
    <row r="4652" spans="1:8">
      <c r="A4652" t="n">
        <v>37965</v>
      </c>
      <c r="B4652" s="62" t="n">
        <v>44</v>
      </c>
      <c r="C4652" s="7" t="n">
        <v>61510</v>
      </c>
      <c r="D4652" s="7" t="n">
        <v>128</v>
      </c>
    </row>
    <row r="4653" spans="1:8">
      <c r="A4653" t="s">
        <v>4</v>
      </c>
      <c r="B4653" s="4" t="s">
        <v>5</v>
      </c>
      <c r="C4653" s="4" t="s">
        <v>10</v>
      </c>
      <c r="D4653" s="4" t="s">
        <v>9</v>
      </c>
    </row>
    <row r="4654" spans="1:8">
      <c r="A4654" t="n">
        <v>37972</v>
      </c>
      <c r="B4654" s="62" t="n">
        <v>44</v>
      </c>
      <c r="C4654" s="7" t="n">
        <v>61510</v>
      </c>
      <c r="D4654" s="7" t="n">
        <v>32</v>
      </c>
    </row>
    <row r="4655" spans="1:8">
      <c r="A4655" t="s">
        <v>4</v>
      </c>
      <c r="B4655" s="4" t="s">
        <v>5</v>
      </c>
      <c r="C4655" s="4" t="s">
        <v>10</v>
      </c>
      <c r="D4655" s="4" t="s">
        <v>9</v>
      </c>
    </row>
    <row r="4656" spans="1:8">
      <c r="A4656" t="n">
        <v>37979</v>
      </c>
      <c r="B4656" s="46" t="n">
        <v>43</v>
      </c>
      <c r="C4656" s="7" t="n">
        <v>61510</v>
      </c>
      <c r="D4656" s="7" t="n">
        <v>16</v>
      </c>
    </row>
    <row r="4657" spans="1:8">
      <c r="A4657" t="s">
        <v>4</v>
      </c>
      <c r="B4657" s="4" t="s">
        <v>5</v>
      </c>
      <c r="C4657" s="4" t="s">
        <v>10</v>
      </c>
      <c r="D4657" s="4" t="s">
        <v>16</v>
      </c>
      <c r="E4657" s="4" t="s">
        <v>16</v>
      </c>
      <c r="F4657" s="4" t="s">
        <v>6</v>
      </c>
    </row>
    <row r="4658" spans="1:8">
      <c r="A4658" t="n">
        <v>37986</v>
      </c>
      <c r="B4658" s="48" t="n">
        <v>47</v>
      </c>
      <c r="C4658" s="7" t="n">
        <v>61510</v>
      </c>
      <c r="D4658" s="7" t="n">
        <v>0</v>
      </c>
      <c r="E4658" s="7" t="n">
        <v>0</v>
      </c>
      <c r="F4658" s="7" t="s">
        <v>365</v>
      </c>
    </row>
    <row r="4659" spans="1:8">
      <c r="A4659" t="s">
        <v>4</v>
      </c>
      <c r="B4659" s="4" t="s">
        <v>5</v>
      </c>
      <c r="C4659" s="4" t="s">
        <v>10</v>
      </c>
    </row>
    <row r="4660" spans="1:8">
      <c r="A4660" t="n">
        <v>38008</v>
      </c>
      <c r="B4660" s="31" t="n">
        <v>16</v>
      </c>
      <c r="C4660" s="7" t="n">
        <v>0</v>
      </c>
    </row>
    <row r="4661" spans="1:8">
      <c r="A4661" t="s">
        <v>4</v>
      </c>
      <c r="B4661" s="4" t="s">
        <v>5</v>
      </c>
      <c r="C4661" s="4" t="s">
        <v>10</v>
      </c>
      <c r="D4661" s="4" t="s">
        <v>16</v>
      </c>
      <c r="E4661" s="4" t="s">
        <v>6</v>
      </c>
      <c r="F4661" s="4" t="s">
        <v>30</v>
      </c>
      <c r="G4661" s="4" t="s">
        <v>30</v>
      </c>
      <c r="H4661" s="4" t="s">
        <v>30</v>
      </c>
    </row>
    <row r="4662" spans="1:8">
      <c r="A4662" t="n">
        <v>38011</v>
      </c>
      <c r="B4662" s="45" t="n">
        <v>48</v>
      </c>
      <c r="C4662" s="7" t="n">
        <v>61510</v>
      </c>
      <c r="D4662" s="7" t="n">
        <v>0</v>
      </c>
      <c r="E4662" s="7" t="s">
        <v>143</v>
      </c>
      <c r="F4662" s="7" t="n">
        <v>0</v>
      </c>
      <c r="G4662" s="7" t="n">
        <v>1</v>
      </c>
      <c r="H4662" s="7" t="n">
        <v>0</v>
      </c>
    </row>
    <row r="4663" spans="1:8">
      <c r="A4663" t="s">
        <v>4</v>
      </c>
      <c r="B4663" s="4" t="s">
        <v>5</v>
      </c>
      <c r="C4663" s="4" t="s">
        <v>10</v>
      </c>
    </row>
    <row r="4664" spans="1:8">
      <c r="A4664" t="n">
        <v>38035</v>
      </c>
      <c r="B4664" s="31" t="n">
        <v>16</v>
      </c>
      <c r="C4664" s="7" t="n">
        <v>0</v>
      </c>
    </row>
    <row r="4665" spans="1:8">
      <c r="A4665" t="s">
        <v>4</v>
      </c>
      <c r="B4665" s="4" t="s">
        <v>5</v>
      </c>
      <c r="C4665" s="4" t="s">
        <v>10</v>
      </c>
      <c r="D4665" s="4" t="s">
        <v>30</v>
      </c>
      <c r="E4665" s="4" t="s">
        <v>30</v>
      </c>
      <c r="F4665" s="4" t="s">
        <v>30</v>
      </c>
      <c r="G4665" s="4" t="s">
        <v>30</v>
      </c>
    </row>
    <row r="4666" spans="1:8">
      <c r="A4666" t="n">
        <v>38038</v>
      </c>
      <c r="B4666" s="43" t="n">
        <v>46</v>
      </c>
      <c r="C4666" s="7" t="n">
        <v>61509</v>
      </c>
      <c r="D4666" s="7" t="n">
        <v>-96.7600021362305</v>
      </c>
      <c r="E4666" s="7" t="n">
        <v>-3</v>
      </c>
      <c r="F4666" s="7" t="n">
        <v>-21.8899993896484</v>
      </c>
      <c r="G4666" s="7" t="n">
        <v>0</v>
      </c>
    </row>
    <row r="4667" spans="1:8">
      <c r="A4667" t="s">
        <v>4</v>
      </c>
      <c r="B4667" s="4" t="s">
        <v>5</v>
      </c>
      <c r="C4667" s="4" t="s">
        <v>10</v>
      </c>
      <c r="D4667" s="4" t="s">
        <v>30</v>
      </c>
      <c r="E4667" s="4" t="s">
        <v>30</v>
      </c>
      <c r="F4667" s="4" t="s">
        <v>30</v>
      </c>
      <c r="G4667" s="4" t="s">
        <v>30</v>
      </c>
    </row>
    <row r="4668" spans="1:8">
      <c r="A4668" t="n">
        <v>38057</v>
      </c>
      <c r="B4668" s="43" t="n">
        <v>46</v>
      </c>
      <c r="C4668" s="7" t="n">
        <v>61510</v>
      </c>
      <c r="D4668" s="7" t="n">
        <v>-94.0800018310547</v>
      </c>
      <c r="E4668" s="7" t="n">
        <v>-3</v>
      </c>
      <c r="F4668" s="7" t="n">
        <v>-21.3099994659424</v>
      </c>
      <c r="G4668" s="7" t="n">
        <v>0</v>
      </c>
    </row>
    <row r="4669" spans="1:8">
      <c r="A4669" t="s">
        <v>4</v>
      </c>
      <c r="B4669" s="4" t="s">
        <v>5</v>
      </c>
      <c r="C4669" s="4" t="s">
        <v>16</v>
      </c>
      <c r="D4669" s="4" t="s">
        <v>10</v>
      </c>
      <c r="E4669" s="4" t="s">
        <v>6</v>
      </c>
      <c r="F4669" s="4" t="s">
        <v>6</v>
      </c>
      <c r="G4669" s="4" t="s">
        <v>6</v>
      </c>
      <c r="H4669" s="4" t="s">
        <v>6</v>
      </c>
    </row>
    <row r="4670" spans="1:8">
      <c r="A4670" t="n">
        <v>38076</v>
      </c>
      <c r="B4670" s="54" t="n">
        <v>51</v>
      </c>
      <c r="C4670" s="7" t="n">
        <v>3</v>
      </c>
      <c r="D4670" s="7" t="n">
        <v>100</v>
      </c>
      <c r="E4670" s="7" t="s">
        <v>223</v>
      </c>
      <c r="F4670" s="7" t="s">
        <v>226</v>
      </c>
      <c r="G4670" s="7" t="s">
        <v>225</v>
      </c>
      <c r="H4670" s="7" t="s">
        <v>226</v>
      </c>
    </row>
    <row r="4671" spans="1:8">
      <c r="A4671" t="s">
        <v>4</v>
      </c>
      <c r="B4671" s="4" t="s">
        <v>5</v>
      </c>
      <c r="C4671" s="4" t="s">
        <v>16</v>
      </c>
      <c r="D4671" s="4" t="s">
        <v>10</v>
      </c>
      <c r="E4671" s="4" t="s">
        <v>6</v>
      </c>
      <c r="F4671" s="4" t="s">
        <v>6</v>
      </c>
      <c r="G4671" s="4" t="s">
        <v>6</v>
      </c>
      <c r="H4671" s="4" t="s">
        <v>6</v>
      </c>
    </row>
    <row r="4672" spans="1:8">
      <c r="A4672" t="n">
        <v>38089</v>
      </c>
      <c r="B4672" s="54" t="n">
        <v>51</v>
      </c>
      <c r="C4672" s="7" t="n">
        <v>3</v>
      </c>
      <c r="D4672" s="7" t="n">
        <v>88</v>
      </c>
      <c r="E4672" s="7" t="s">
        <v>223</v>
      </c>
      <c r="F4672" s="7" t="s">
        <v>227</v>
      </c>
      <c r="G4672" s="7" t="s">
        <v>225</v>
      </c>
      <c r="H4672" s="7" t="s">
        <v>226</v>
      </c>
    </row>
    <row r="4673" spans="1:8">
      <c r="A4673" t="s">
        <v>4</v>
      </c>
      <c r="B4673" s="4" t="s">
        <v>5</v>
      </c>
      <c r="C4673" s="4" t="s">
        <v>16</v>
      </c>
      <c r="D4673" s="4" t="s">
        <v>10</v>
      </c>
      <c r="E4673" s="4" t="s">
        <v>6</v>
      </c>
      <c r="F4673" s="4" t="s">
        <v>6</v>
      </c>
      <c r="G4673" s="4" t="s">
        <v>6</v>
      </c>
      <c r="H4673" s="4" t="s">
        <v>6</v>
      </c>
    </row>
    <row r="4674" spans="1:8">
      <c r="A4674" t="n">
        <v>38102</v>
      </c>
      <c r="B4674" s="54" t="n">
        <v>51</v>
      </c>
      <c r="C4674" s="7" t="n">
        <v>3</v>
      </c>
      <c r="D4674" s="7" t="n">
        <v>61509</v>
      </c>
      <c r="E4674" s="7" t="s">
        <v>223</v>
      </c>
      <c r="F4674" s="7" t="s">
        <v>226</v>
      </c>
      <c r="G4674" s="7" t="s">
        <v>225</v>
      </c>
      <c r="H4674" s="7" t="s">
        <v>226</v>
      </c>
    </row>
    <row r="4675" spans="1:8">
      <c r="A4675" t="s">
        <v>4</v>
      </c>
      <c r="B4675" s="4" t="s">
        <v>5</v>
      </c>
      <c r="C4675" s="4" t="s">
        <v>16</v>
      </c>
      <c r="D4675" s="4" t="s">
        <v>10</v>
      </c>
      <c r="E4675" s="4" t="s">
        <v>6</v>
      </c>
      <c r="F4675" s="4" t="s">
        <v>6</v>
      </c>
      <c r="G4675" s="4" t="s">
        <v>6</v>
      </c>
      <c r="H4675" s="4" t="s">
        <v>6</v>
      </c>
    </row>
    <row r="4676" spans="1:8">
      <c r="A4676" t="n">
        <v>38115</v>
      </c>
      <c r="B4676" s="54" t="n">
        <v>51</v>
      </c>
      <c r="C4676" s="7" t="n">
        <v>3</v>
      </c>
      <c r="D4676" s="7" t="n">
        <v>61510</v>
      </c>
      <c r="E4676" s="7" t="s">
        <v>223</v>
      </c>
      <c r="F4676" s="7" t="s">
        <v>226</v>
      </c>
      <c r="G4676" s="7" t="s">
        <v>225</v>
      </c>
      <c r="H4676" s="7" t="s">
        <v>226</v>
      </c>
    </row>
    <row r="4677" spans="1:8">
      <c r="A4677" t="s">
        <v>4</v>
      </c>
      <c r="B4677" s="4" t="s">
        <v>5</v>
      </c>
      <c r="C4677" s="4" t="s">
        <v>16</v>
      </c>
      <c r="D4677" s="4" t="s">
        <v>10</v>
      </c>
      <c r="E4677" s="4" t="s">
        <v>10</v>
      </c>
      <c r="F4677" s="4" t="s">
        <v>10</v>
      </c>
      <c r="G4677" s="4" t="s">
        <v>10</v>
      </c>
      <c r="H4677" s="4" t="s">
        <v>10</v>
      </c>
      <c r="I4677" s="4" t="s">
        <v>6</v>
      </c>
      <c r="J4677" s="4" t="s">
        <v>30</v>
      </c>
      <c r="K4677" s="4" t="s">
        <v>30</v>
      </c>
      <c r="L4677" s="4" t="s">
        <v>30</v>
      </c>
      <c r="M4677" s="4" t="s">
        <v>9</v>
      </c>
      <c r="N4677" s="4" t="s">
        <v>9</v>
      </c>
      <c r="O4677" s="4" t="s">
        <v>30</v>
      </c>
      <c r="P4677" s="4" t="s">
        <v>30</v>
      </c>
      <c r="Q4677" s="4" t="s">
        <v>30</v>
      </c>
      <c r="R4677" s="4" t="s">
        <v>30</v>
      </c>
      <c r="S4677" s="4" t="s">
        <v>16</v>
      </c>
    </row>
    <row r="4678" spans="1:8">
      <c r="A4678" t="n">
        <v>38128</v>
      </c>
      <c r="B4678" s="16" t="n">
        <v>39</v>
      </c>
      <c r="C4678" s="7" t="n">
        <v>12</v>
      </c>
      <c r="D4678" s="7" t="n">
        <v>100</v>
      </c>
      <c r="E4678" s="7" t="n">
        <v>201</v>
      </c>
      <c r="F4678" s="7" t="n">
        <v>0</v>
      </c>
      <c r="G4678" s="7" t="n">
        <v>100</v>
      </c>
      <c r="H4678" s="7" t="n">
        <v>3</v>
      </c>
      <c r="I4678" s="7" t="s">
        <v>15</v>
      </c>
      <c r="J4678" s="7" t="n">
        <v>0</v>
      </c>
      <c r="K4678" s="7" t="n">
        <v>0.00999999977648258</v>
      </c>
      <c r="L4678" s="7" t="n">
        <v>0</v>
      </c>
      <c r="M4678" s="7" t="n">
        <v>0</v>
      </c>
      <c r="N4678" s="7" t="n">
        <v>0</v>
      </c>
      <c r="O4678" s="7" t="n">
        <v>0</v>
      </c>
      <c r="P4678" s="7" t="n">
        <v>1</v>
      </c>
      <c r="Q4678" s="7" t="n">
        <v>1</v>
      </c>
      <c r="R4678" s="7" t="n">
        <v>1</v>
      </c>
      <c r="S4678" s="7" t="n">
        <v>100</v>
      </c>
    </row>
    <row r="4679" spans="1:8">
      <c r="A4679" t="s">
        <v>4</v>
      </c>
      <c r="B4679" s="4" t="s">
        <v>5</v>
      </c>
      <c r="C4679" s="4" t="s">
        <v>16</v>
      </c>
      <c r="D4679" s="4" t="s">
        <v>10</v>
      </c>
      <c r="E4679" s="4" t="s">
        <v>10</v>
      </c>
      <c r="F4679" s="4" t="s">
        <v>10</v>
      </c>
      <c r="G4679" s="4" t="s">
        <v>10</v>
      </c>
      <c r="H4679" s="4" t="s">
        <v>10</v>
      </c>
      <c r="I4679" s="4" t="s">
        <v>6</v>
      </c>
      <c r="J4679" s="4" t="s">
        <v>30</v>
      </c>
      <c r="K4679" s="4" t="s">
        <v>30</v>
      </c>
      <c r="L4679" s="4" t="s">
        <v>30</v>
      </c>
      <c r="M4679" s="4" t="s">
        <v>9</v>
      </c>
      <c r="N4679" s="4" t="s">
        <v>9</v>
      </c>
      <c r="O4679" s="4" t="s">
        <v>30</v>
      </c>
      <c r="P4679" s="4" t="s">
        <v>30</v>
      </c>
      <c r="Q4679" s="4" t="s">
        <v>30</v>
      </c>
      <c r="R4679" s="4" t="s">
        <v>30</v>
      </c>
      <c r="S4679" s="4" t="s">
        <v>16</v>
      </c>
    </row>
    <row r="4680" spans="1:8">
      <c r="A4680" t="n">
        <v>38178</v>
      </c>
      <c r="B4680" s="16" t="n">
        <v>39</v>
      </c>
      <c r="C4680" s="7" t="n">
        <v>12</v>
      </c>
      <c r="D4680" s="7" t="n">
        <v>88</v>
      </c>
      <c r="E4680" s="7" t="n">
        <v>201</v>
      </c>
      <c r="F4680" s="7" t="n">
        <v>0</v>
      </c>
      <c r="G4680" s="7" t="n">
        <v>88</v>
      </c>
      <c r="H4680" s="7" t="n">
        <v>3</v>
      </c>
      <c r="I4680" s="7" t="s">
        <v>15</v>
      </c>
      <c r="J4680" s="7" t="n">
        <v>0</v>
      </c>
      <c r="K4680" s="7" t="n">
        <v>0.00999999977648258</v>
      </c>
      <c r="L4680" s="7" t="n">
        <v>0</v>
      </c>
      <c r="M4680" s="7" t="n">
        <v>0</v>
      </c>
      <c r="N4680" s="7" t="n">
        <v>0</v>
      </c>
      <c r="O4680" s="7" t="n">
        <v>0</v>
      </c>
      <c r="P4680" s="7" t="n">
        <v>1</v>
      </c>
      <c r="Q4680" s="7" t="n">
        <v>1</v>
      </c>
      <c r="R4680" s="7" t="n">
        <v>1</v>
      </c>
      <c r="S4680" s="7" t="n">
        <v>100</v>
      </c>
    </row>
    <row r="4681" spans="1:8">
      <c r="A4681" t="s">
        <v>4</v>
      </c>
      <c r="B4681" s="4" t="s">
        <v>5</v>
      </c>
      <c r="C4681" s="4" t="s">
        <v>16</v>
      </c>
      <c r="D4681" s="4" t="s">
        <v>10</v>
      </c>
      <c r="E4681" s="4" t="s">
        <v>10</v>
      </c>
      <c r="F4681" s="4" t="s">
        <v>10</v>
      </c>
      <c r="G4681" s="4" t="s">
        <v>10</v>
      </c>
      <c r="H4681" s="4" t="s">
        <v>10</v>
      </c>
      <c r="I4681" s="4" t="s">
        <v>6</v>
      </c>
      <c r="J4681" s="4" t="s">
        <v>30</v>
      </c>
      <c r="K4681" s="4" t="s">
        <v>30</v>
      </c>
      <c r="L4681" s="4" t="s">
        <v>30</v>
      </c>
      <c r="M4681" s="4" t="s">
        <v>9</v>
      </c>
      <c r="N4681" s="4" t="s">
        <v>9</v>
      </c>
      <c r="O4681" s="4" t="s">
        <v>30</v>
      </c>
      <c r="P4681" s="4" t="s">
        <v>30</v>
      </c>
      <c r="Q4681" s="4" t="s">
        <v>30</v>
      </c>
      <c r="R4681" s="4" t="s">
        <v>30</v>
      </c>
      <c r="S4681" s="4" t="s">
        <v>16</v>
      </c>
    </row>
    <row r="4682" spans="1:8">
      <c r="A4682" t="n">
        <v>38228</v>
      </c>
      <c r="B4682" s="16" t="n">
        <v>39</v>
      </c>
      <c r="C4682" s="7" t="n">
        <v>12</v>
      </c>
      <c r="D4682" s="7" t="n">
        <v>61509</v>
      </c>
      <c r="E4682" s="7" t="n">
        <v>201</v>
      </c>
      <c r="F4682" s="7" t="n">
        <v>0</v>
      </c>
      <c r="G4682" s="7" t="n">
        <v>61509</v>
      </c>
      <c r="H4682" s="7" t="n">
        <v>3</v>
      </c>
      <c r="I4682" s="7" t="s">
        <v>15</v>
      </c>
      <c r="J4682" s="7" t="n">
        <v>0</v>
      </c>
      <c r="K4682" s="7" t="n">
        <v>0.00999999977648258</v>
      </c>
      <c r="L4682" s="7" t="n">
        <v>0</v>
      </c>
      <c r="M4682" s="7" t="n">
        <v>0</v>
      </c>
      <c r="N4682" s="7" t="n">
        <v>0</v>
      </c>
      <c r="O4682" s="7" t="n">
        <v>0</v>
      </c>
      <c r="P4682" s="7" t="n">
        <v>1</v>
      </c>
      <c r="Q4682" s="7" t="n">
        <v>1</v>
      </c>
      <c r="R4682" s="7" t="n">
        <v>1</v>
      </c>
      <c r="S4682" s="7" t="n">
        <v>100</v>
      </c>
    </row>
    <row r="4683" spans="1:8">
      <c r="A4683" t="s">
        <v>4</v>
      </c>
      <c r="B4683" s="4" t="s">
        <v>5</v>
      </c>
      <c r="C4683" s="4" t="s">
        <v>16</v>
      </c>
      <c r="D4683" s="4" t="s">
        <v>10</v>
      </c>
      <c r="E4683" s="4" t="s">
        <v>10</v>
      </c>
      <c r="F4683" s="4" t="s">
        <v>10</v>
      </c>
      <c r="G4683" s="4" t="s">
        <v>10</v>
      </c>
      <c r="H4683" s="4" t="s">
        <v>10</v>
      </c>
      <c r="I4683" s="4" t="s">
        <v>6</v>
      </c>
      <c r="J4683" s="4" t="s">
        <v>30</v>
      </c>
      <c r="K4683" s="4" t="s">
        <v>30</v>
      </c>
      <c r="L4683" s="4" t="s">
        <v>30</v>
      </c>
      <c r="M4683" s="4" t="s">
        <v>9</v>
      </c>
      <c r="N4683" s="4" t="s">
        <v>9</v>
      </c>
      <c r="O4683" s="4" t="s">
        <v>30</v>
      </c>
      <c r="P4683" s="4" t="s">
        <v>30</v>
      </c>
      <c r="Q4683" s="4" t="s">
        <v>30</v>
      </c>
      <c r="R4683" s="4" t="s">
        <v>30</v>
      </c>
      <c r="S4683" s="4" t="s">
        <v>16</v>
      </c>
    </row>
    <row r="4684" spans="1:8">
      <c r="A4684" t="n">
        <v>38278</v>
      </c>
      <c r="B4684" s="16" t="n">
        <v>39</v>
      </c>
      <c r="C4684" s="7" t="n">
        <v>12</v>
      </c>
      <c r="D4684" s="7" t="n">
        <v>61510</v>
      </c>
      <c r="E4684" s="7" t="n">
        <v>201</v>
      </c>
      <c r="F4684" s="7" t="n">
        <v>0</v>
      </c>
      <c r="G4684" s="7" t="n">
        <v>61510</v>
      </c>
      <c r="H4684" s="7" t="n">
        <v>3</v>
      </c>
      <c r="I4684" s="7" t="s">
        <v>15</v>
      </c>
      <c r="J4684" s="7" t="n">
        <v>0</v>
      </c>
      <c r="K4684" s="7" t="n">
        <v>0.00999999977648258</v>
      </c>
      <c r="L4684" s="7" t="n">
        <v>0</v>
      </c>
      <c r="M4684" s="7" t="n">
        <v>0</v>
      </c>
      <c r="N4684" s="7" t="n">
        <v>0</v>
      </c>
      <c r="O4684" s="7" t="n">
        <v>0</v>
      </c>
      <c r="P4684" s="7" t="n">
        <v>1</v>
      </c>
      <c r="Q4684" s="7" t="n">
        <v>1</v>
      </c>
      <c r="R4684" s="7" t="n">
        <v>1</v>
      </c>
      <c r="S4684" s="7" t="n">
        <v>100</v>
      </c>
    </row>
    <row r="4685" spans="1:8">
      <c r="A4685" t="s">
        <v>4</v>
      </c>
      <c r="B4685" s="4" t="s">
        <v>5</v>
      </c>
      <c r="C4685" s="4" t="s">
        <v>16</v>
      </c>
      <c r="D4685" s="4" t="s">
        <v>16</v>
      </c>
      <c r="E4685" s="4" t="s">
        <v>30</v>
      </c>
      <c r="F4685" s="4" t="s">
        <v>30</v>
      </c>
      <c r="G4685" s="4" t="s">
        <v>30</v>
      </c>
      <c r="H4685" s="4" t="s">
        <v>10</v>
      </c>
    </row>
    <row r="4686" spans="1:8">
      <c r="A4686" t="n">
        <v>38328</v>
      </c>
      <c r="B4686" s="38" t="n">
        <v>45</v>
      </c>
      <c r="C4686" s="7" t="n">
        <v>2</v>
      </c>
      <c r="D4686" s="7" t="n">
        <v>3</v>
      </c>
      <c r="E4686" s="7" t="n">
        <v>-96.9400024414063</v>
      </c>
      <c r="F4686" s="7" t="n">
        <v>-2.49000000953674</v>
      </c>
      <c r="G4686" s="7" t="n">
        <v>-20.4300003051758</v>
      </c>
      <c r="H4686" s="7" t="n">
        <v>0</v>
      </c>
    </row>
    <row r="4687" spans="1:8">
      <c r="A4687" t="s">
        <v>4</v>
      </c>
      <c r="B4687" s="4" t="s">
        <v>5</v>
      </c>
      <c r="C4687" s="4" t="s">
        <v>16</v>
      </c>
      <c r="D4687" s="4" t="s">
        <v>16</v>
      </c>
      <c r="E4687" s="4" t="s">
        <v>30</v>
      </c>
      <c r="F4687" s="4" t="s">
        <v>30</v>
      </c>
      <c r="G4687" s="4" t="s">
        <v>30</v>
      </c>
      <c r="H4687" s="4" t="s">
        <v>10</v>
      </c>
      <c r="I4687" s="4" t="s">
        <v>16</v>
      </c>
    </row>
    <row r="4688" spans="1:8">
      <c r="A4688" t="n">
        <v>38345</v>
      </c>
      <c r="B4688" s="38" t="n">
        <v>45</v>
      </c>
      <c r="C4688" s="7" t="n">
        <v>4</v>
      </c>
      <c r="D4688" s="7" t="n">
        <v>3</v>
      </c>
      <c r="E4688" s="7" t="n">
        <v>3.60999989509583</v>
      </c>
      <c r="F4688" s="7" t="n">
        <v>315.079986572266</v>
      </c>
      <c r="G4688" s="7" t="n">
        <v>10</v>
      </c>
      <c r="H4688" s="7" t="n">
        <v>0</v>
      </c>
      <c r="I4688" s="7" t="n">
        <v>0</v>
      </c>
    </row>
    <row r="4689" spans="1:19">
      <c r="A4689" t="s">
        <v>4</v>
      </c>
      <c r="B4689" s="4" t="s">
        <v>5</v>
      </c>
      <c r="C4689" s="4" t="s">
        <v>16</v>
      </c>
      <c r="D4689" s="4" t="s">
        <v>16</v>
      </c>
      <c r="E4689" s="4" t="s">
        <v>30</v>
      </c>
      <c r="F4689" s="4" t="s">
        <v>10</v>
      </c>
    </row>
    <row r="4690" spans="1:19">
      <c r="A4690" t="n">
        <v>38363</v>
      </c>
      <c r="B4690" s="38" t="n">
        <v>45</v>
      </c>
      <c r="C4690" s="7" t="n">
        <v>5</v>
      </c>
      <c r="D4690" s="7" t="n">
        <v>3</v>
      </c>
      <c r="E4690" s="7" t="n">
        <v>1.89999997615814</v>
      </c>
      <c r="F4690" s="7" t="n">
        <v>0</v>
      </c>
    </row>
    <row r="4691" spans="1:19">
      <c r="A4691" t="s">
        <v>4</v>
      </c>
      <c r="B4691" s="4" t="s">
        <v>5</v>
      </c>
      <c r="C4691" s="4" t="s">
        <v>16</v>
      </c>
      <c r="D4691" s="4" t="s">
        <v>16</v>
      </c>
      <c r="E4691" s="4" t="s">
        <v>30</v>
      </c>
      <c r="F4691" s="4" t="s">
        <v>10</v>
      </c>
    </row>
    <row r="4692" spans="1:19">
      <c r="A4692" t="n">
        <v>38372</v>
      </c>
      <c r="B4692" s="38" t="n">
        <v>45</v>
      </c>
      <c r="C4692" s="7" t="n">
        <v>11</v>
      </c>
      <c r="D4692" s="7" t="n">
        <v>3</v>
      </c>
      <c r="E4692" s="7" t="n">
        <v>38</v>
      </c>
      <c r="F4692" s="7" t="n">
        <v>0</v>
      </c>
    </row>
    <row r="4693" spans="1:19">
      <c r="A4693" t="s">
        <v>4</v>
      </c>
      <c r="B4693" s="4" t="s">
        <v>5</v>
      </c>
      <c r="C4693" s="4" t="s">
        <v>16</v>
      </c>
      <c r="D4693" s="4" t="s">
        <v>16</v>
      </c>
      <c r="E4693" s="4" t="s">
        <v>30</v>
      </c>
      <c r="F4693" s="4" t="s">
        <v>30</v>
      </c>
      <c r="G4693" s="4" t="s">
        <v>30</v>
      </c>
      <c r="H4693" s="4" t="s">
        <v>10</v>
      </c>
    </row>
    <row r="4694" spans="1:19">
      <c r="A4694" t="n">
        <v>38381</v>
      </c>
      <c r="B4694" s="38" t="n">
        <v>45</v>
      </c>
      <c r="C4694" s="7" t="n">
        <v>2</v>
      </c>
      <c r="D4694" s="7" t="n">
        <v>3</v>
      </c>
      <c r="E4694" s="7" t="n">
        <v>-96.0599975585938</v>
      </c>
      <c r="F4694" s="7" t="n">
        <v>-1.74000000953674</v>
      </c>
      <c r="G4694" s="7" t="n">
        <v>-20.6000003814697</v>
      </c>
      <c r="H4694" s="7" t="n">
        <v>5000</v>
      </c>
    </row>
    <row r="4695" spans="1:19">
      <c r="A4695" t="s">
        <v>4</v>
      </c>
      <c r="B4695" s="4" t="s">
        <v>5</v>
      </c>
      <c r="C4695" s="4" t="s">
        <v>16</v>
      </c>
      <c r="D4695" s="4" t="s">
        <v>16</v>
      </c>
      <c r="E4695" s="4" t="s">
        <v>30</v>
      </c>
      <c r="F4695" s="4" t="s">
        <v>30</v>
      </c>
      <c r="G4695" s="4" t="s">
        <v>30</v>
      </c>
      <c r="H4695" s="4" t="s">
        <v>10</v>
      </c>
      <c r="I4695" s="4" t="s">
        <v>16</v>
      </c>
    </row>
    <row r="4696" spans="1:19">
      <c r="A4696" t="n">
        <v>38398</v>
      </c>
      <c r="B4696" s="38" t="n">
        <v>45</v>
      </c>
      <c r="C4696" s="7" t="n">
        <v>4</v>
      </c>
      <c r="D4696" s="7" t="n">
        <v>3</v>
      </c>
      <c r="E4696" s="7" t="n">
        <v>6.57000017166138</v>
      </c>
      <c r="F4696" s="7" t="n">
        <v>335.880004882813</v>
      </c>
      <c r="G4696" s="7" t="n">
        <v>10</v>
      </c>
      <c r="H4696" s="7" t="n">
        <v>5000</v>
      </c>
      <c r="I4696" s="7" t="n">
        <v>1</v>
      </c>
    </row>
    <row r="4697" spans="1:19">
      <c r="A4697" t="s">
        <v>4</v>
      </c>
      <c r="B4697" s="4" t="s">
        <v>5</v>
      </c>
      <c r="C4697" s="4" t="s">
        <v>16</v>
      </c>
      <c r="D4697" s="4" t="s">
        <v>16</v>
      </c>
      <c r="E4697" s="4" t="s">
        <v>30</v>
      </c>
      <c r="F4697" s="4" t="s">
        <v>10</v>
      </c>
    </row>
    <row r="4698" spans="1:19">
      <c r="A4698" t="n">
        <v>38416</v>
      </c>
      <c r="B4698" s="38" t="n">
        <v>45</v>
      </c>
      <c r="C4698" s="7" t="n">
        <v>5</v>
      </c>
      <c r="D4698" s="7" t="n">
        <v>3</v>
      </c>
      <c r="E4698" s="7" t="n">
        <v>1.89999997615814</v>
      </c>
      <c r="F4698" s="7" t="n">
        <v>5000</v>
      </c>
    </row>
    <row r="4699" spans="1:19">
      <c r="A4699" t="s">
        <v>4</v>
      </c>
      <c r="B4699" s="4" t="s">
        <v>5</v>
      </c>
      <c r="C4699" s="4" t="s">
        <v>16</v>
      </c>
      <c r="D4699" s="4" t="s">
        <v>16</v>
      </c>
      <c r="E4699" s="4" t="s">
        <v>30</v>
      </c>
      <c r="F4699" s="4" t="s">
        <v>10</v>
      </c>
    </row>
    <row r="4700" spans="1:19">
      <c r="A4700" t="n">
        <v>38425</v>
      </c>
      <c r="B4700" s="38" t="n">
        <v>45</v>
      </c>
      <c r="C4700" s="7" t="n">
        <v>11</v>
      </c>
      <c r="D4700" s="7" t="n">
        <v>3</v>
      </c>
      <c r="E4700" s="7" t="n">
        <v>38</v>
      </c>
      <c r="F4700" s="7" t="n">
        <v>5000</v>
      </c>
    </row>
    <row r="4701" spans="1:19">
      <c r="A4701" t="s">
        <v>4</v>
      </c>
      <c r="B4701" s="4" t="s">
        <v>5</v>
      </c>
      <c r="C4701" s="4" t="s">
        <v>16</v>
      </c>
      <c r="D4701" s="4" t="s">
        <v>10</v>
      </c>
      <c r="E4701" s="4" t="s">
        <v>30</v>
      </c>
    </row>
    <row r="4702" spans="1:19">
      <c r="A4702" t="n">
        <v>38434</v>
      </c>
      <c r="B4702" s="37" t="n">
        <v>58</v>
      </c>
      <c r="C4702" s="7" t="n">
        <v>100</v>
      </c>
      <c r="D4702" s="7" t="n">
        <v>1000</v>
      </c>
      <c r="E4702" s="7" t="n">
        <v>1</v>
      </c>
    </row>
    <row r="4703" spans="1:19">
      <c r="A4703" t="s">
        <v>4</v>
      </c>
      <c r="B4703" s="4" t="s">
        <v>5</v>
      </c>
      <c r="C4703" s="4" t="s">
        <v>16</v>
      </c>
      <c r="D4703" s="4" t="s">
        <v>10</v>
      </c>
    </row>
    <row r="4704" spans="1:19">
      <c r="A4704" t="n">
        <v>38442</v>
      </c>
      <c r="B4704" s="37" t="n">
        <v>58</v>
      </c>
      <c r="C4704" s="7" t="n">
        <v>255</v>
      </c>
      <c r="D4704" s="7" t="n">
        <v>0</v>
      </c>
    </row>
    <row r="4705" spans="1:9">
      <c r="A4705" t="s">
        <v>4</v>
      </c>
      <c r="B4705" s="4" t="s">
        <v>5</v>
      </c>
      <c r="C4705" s="4" t="s">
        <v>16</v>
      </c>
      <c r="D4705" s="4" t="s">
        <v>10</v>
      </c>
      <c r="E4705" s="4" t="s">
        <v>16</v>
      </c>
    </row>
    <row r="4706" spans="1:9">
      <c r="A4706" t="n">
        <v>38446</v>
      </c>
      <c r="B4706" s="20" t="n">
        <v>49</v>
      </c>
      <c r="C4706" s="7" t="n">
        <v>1</v>
      </c>
      <c r="D4706" s="7" t="n">
        <v>4000</v>
      </c>
      <c r="E4706" s="7" t="n">
        <v>0</v>
      </c>
    </row>
    <row r="4707" spans="1:9">
      <c r="A4707" t="s">
        <v>4</v>
      </c>
      <c r="B4707" s="4" t="s">
        <v>5</v>
      </c>
      <c r="C4707" s="4" t="s">
        <v>16</v>
      </c>
      <c r="D4707" s="4" t="s">
        <v>10</v>
      </c>
    </row>
    <row r="4708" spans="1:9">
      <c r="A4708" t="n">
        <v>38451</v>
      </c>
      <c r="B4708" s="38" t="n">
        <v>45</v>
      </c>
      <c r="C4708" s="7" t="n">
        <v>7</v>
      </c>
      <c r="D4708" s="7" t="n">
        <v>255</v>
      </c>
    </row>
    <row r="4709" spans="1:9">
      <c r="A4709" t="s">
        <v>4</v>
      </c>
      <c r="B4709" s="4" t="s">
        <v>5</v>
      </c>
      <c r="C4709" s="4" t="s">
        <v>16</v>
      </c>
      <c r="D4709" s="4" t="s">
        <v>10</v>
      </c>
      <c r="E4709" s="4" t="s">
        <v>9</v>
      </c>
      <c r="F4709" s="4" t="s">
        <v>10</v>
      </c>
      <c r="G4709" s="4" t="s">
        <v>9</v>
      </c>
      <c r="H4709" s="4" t="s">
        <v>16</v>
      </c>
    </row>
    <row r="4710" spans="1:9">
      <c r="A4710" t="n">
        <v>38455</v>
      </c>
      <c r="B4710" s="20" t="n">
        <v>49</v>
      </c>
      <c r="C4710" s="7" t="n">
        <v>0</v>
      </c>
      <c r="D4710" s="7" t="n">
        <v>443</v>
      </c>
      <c r="E4710" s="7" t="n">
        <v>1065353216</v>
      </c>
      <c r="F4710" s="7" t="n">
        <v>0</v>
      </c>
      <c r="G4710" s="7" t="n">
        <v>0</v>
      </c>
      <c r="H4710" s="7" t="n">
        <v>0</v>
      </c>
    </row>
    <row r="4711" spans="1:9">
      <c r="A4711" t="s">
        <v>4</v>
      </c>
      <c r="B4711" s="4" t="s">
        <v>5</v>
      </c>
      <c r="C4711" s="4" t="s">
        <v>10</v>
      </c>
    </row>
    <row r="4712" spans="1:9">
      <c r="A4712" t="n">
        <v>38470</v>
      </c>
      <c r="B4712" s="31" t="n">
        <v>16</v>
      </c>
      <c r="C4712" s="7" t="n">
        <v>500</v>
      </c>
    </row>
    <row r="4713" spans="1:9">
      <c r="A4713" t="s">
        <v>4</v>
      </c>
      <c r="B4713" s="4" t="s">
        <v>5</v>
      </c>
      <c r="C4713" s="4" t="s">
        <v>16</v>
      </c>
      <c r="D4713" s="4" t="s">
        <v>30</v>
      </c>
      <c r="E4713" s="4" t="s">
        <v>30</v>
      </c>
      <c r="F4713" s="4" t="s">
        <v>30</v>
      </c>
    </row>
    <row r="4714" spans="1:9">
      <c r="A4714" t="n">
        <v>38473</v>
      </c>
      <c r="B4714" s="38" t="n">
        <v>45</v>
      </c>
      <c r="C4714" s="7" t="n">
        <v>9</v>
      </c>
      <c r="D4714" s="7" t="n">
        <v>0.0500000007450581</v>
      </c>
      <c r="E4714" s="7" t="n">
        <v>0.0500000007450581</v>
      </c>
      <c r="F4714" s="7" t="n">
        <v>0.200000002980232</v>
      </c>
    </row>
    <row r="4715" spans="1:9">
      <c r="A4715" t="s">
        <v>4</v>
      </c>
      <c r="B4715" s="4" t="s">
        <v>5</v>
      </c>
      <c r="C4715" s="4" t="s">
        <v>16</v>
      </c>
      <c r="D4715" s="4" t="s">
        <v>10</v>
      </c>
      <c r="E4715" s="4" t="s">
        <v>6</v>
      </c>
    </row>
    <row r="4716" spans="1:9">
      <c r="A4716" t="n">
        <v>38487</v>
      </c>
      <c r="B4716" s="54" t="n">
        <v>51</v>
      </c>
      <c r="C4716" s="7" t="n">
        <v>4</v>
      </c>
      <c r="D4716" s="7" t="n">
        <v>100</v>
      </c>
      <c r="E4716" s="7" t="s">
        <v>367</v>
      </c>
    </row>
    <row r="4717" spans="1:9">
      <c r="A4717" t="s">
        <v>4</v>
      </c>
      <c r="B4717" s="4" t="s">
        <v>5</v>
      </c>
      <c r="C4717" s="4" t="s">
        <v>10</v>
      </c>
    </row>
    <row r="4718" spans="1:9">
      <c r="A4718" t="n">
        <v>38500</v>
      </c>
      <c r="B4718" s="31" t="n">
        <v>16</v>
      </c>
      <c r="C4718" s="7" t="n">
        <v>0</v>
      </c>
    </row>
    <row r="4719" spans="1:9">
      <c r="A4719" t="s">
        <v>4</v>
      </c>
      <c r="B4719" s="4" t="s">
        <v>5</v>
      </c>
      <c r="C4719" s="4" t="s">
        <v>10</v>
      </c>
      <c r="D4719" s="4" t="s">
        <v>16</v>
      </c>
      <c r="E4719" s="4" t="s">
        <v>9</v>
      </c>
      <c r="F4719" s="4" t="s">
        <v>69</v>
      </c>
      <c r="G4719" s="4" t="s">
        <v>16</v>
      </c>
      <c r="H4719" s="4" t="s">
        <v>16</v>
      </c>
    </row>
    <row r="4720" spans="1:9">
      <c r="A4720" t="n">
        <v>38503</v>
      </c>
      <c r="B4720" s="55" t="n">
        <v>26</v>
      </c>
      <c r="C4720" s="7" t="n">
        <v>100</v>
      </c>
      <c r="D4720" s="7" t="n">
        <v>17</v>
      </c>
      <c r="E4720" s="7" t="n">
        <v>63580</v>
      </c>
      <c r="F4720" s="7" t="s">
        <v>368</v>
      </c>
      <c r="G4720" s="7" t="n">
        <v>2</v>
      </c>
      <c r="H4720" s="7" t="n">
        <v>0</v>
      </c>
    </row>
    <row r="4721" spans="1:8">
      <c r="A4721" t="s">
        <v>4</v>
      </c>
      <c r="B4721" s="4" t="s">
        <v>5</v>
      </c>
    </row>
    <row r="4722" spans="1:8">
      <c r="A4722" t="n">
        <v>38546</v>
      </c>
      <c r="B4722" s="29" t="n">
        <v>28</v>
      </c>
    </row>
    <row r="4723" spans="1:8">
      <c r="A4723" t="s">
        <v>4</v>
      </c>
      <c r="B4723" s="4" t="s">
        <v>5</v>
      </c>
      <c r="C4723" s="4" t="s">
        <v>16</v>
      </c>
      <c r="D4723" s="4" t="s">
        <v>16</v>
      </c>
      <c r="E4723" s="4" t="s">
        <v>16</v>
      </c>
      <c r="F4723" s="4" t="s">
        <v>9</v>
      </c>
      <c r="G4723" s="4" t="s">
        <v>16</v>
      </c>
      <c r="H4723" s="4" t="s">
        <v>16</v>
      </c>
      <c r="I4723" s="4" t="s">
        <v>16</v>
      </c>
      <c r="J4723" s="4" t="s">
        <v>16</v>
      </c>
      <c r="K4723" s="4" t="s">
        <v>9</v>
      </c>
      <c r="L4723" s="4" t="s">
        <v>16</v>
      </c>
      <c r="M4723" s="4" t="s">
        <v>16</v>
      </c>
      <c r="N4723" s="4" t="s">
        <v>16</v>
      </c>
      <c r="O4723" s="4" t="s">
        <v>25</v>
      </c>
    </row>
    <row r="4724" spans="1:8">
      <c r="A4724" t="n">
        <v>38547</v>
      </c>
      <c r="B4724" s="10" t="n">
        <v>5</v>
      </c>
      <c r="C4724" s="7" t="n">
        <v>35</v>
      </c>
      <c r="D4724" s="7" t="n">
        <v>47</v>
      </c>
      <c r="E4724" s="7" t="n">
        <v>0</v>
      </c>
      <c r="F4724" s="7" t="n">
        <v>116</v>
      </c>
      <c r="G4724" s="7" t="n">
        <v>2</v>
      </c>
      <c r="H4724" s="7" t="n">
        <v>35</v>
      </c>
      <c r="I4724" s="7" t="n">
        <v>48</v>
      </c>
      <c r="J4724" s="7" t="n">
        <v>0</v>
      </c>
      <c r="K4724" s="7" t="n">
        <v>116</v>
      </c>
      <c r="L4724" s="7" t="n">
        <v>2</v>
      </c>
      <c r="M4724" s="7" t="n">
        <v>11</v>
      </c>
      <c r="N4724" s="7" t="n">
        <v>1</v>
      </c>
      <c r="O4724" s="11" t="n">
        <f t="normal" ca="1">A4752</f>
        <v>0</v>
      </c>
    </row>
    <row r="4725" spans="1:8">
      <c r="A4725" t="s">
        <v>4</v>
      </c>
      <c r="B4725" s="4" t="s">
        <v>5</v>
      </c>
      <c r="C4725" s="4" t="s">
        <v>16</v>
      </c>
      <c r="D4725" s="4" t="s">
        <v>10</v>
      </c>
      <c r="E4725" s="4" t="s">
        <v>6</v>
      </c>
    </row>
    <row r="4726" spans="1:8">
      <c r="A4726" t="n">
        <v>38570</v>
      </c>
      <c r="B4726" s="54" t="n">
        <v>51</v>
      </c>
      <c r="C4726" s="7" t="n">
        <v>4</v>
      </c>
      <c r="D4726" s="7" t="n">
        <v>100</v>
      </c>
      <c r="E4726" s="7" t="s">
        <v>369</v>
      </c>
    </row>
    <row r="4727" spans="1:8">
      <c r="A4727" t="s">
        <v>4</v>
      </c>
      <c r="B4727" s="4" t="s">
        <v>5</v>
      </c>
      <c r="C4727" s="4" t="s">
        <v>10</v>
      </c>
    </row>
    <row r="4728" spans="1:8">
      <c r="A4728" t="n">
        <v>38584</v>
      </c>
      <c r="B4728" s="31" t="n">
        <v>16</v>
      </c>
      <c r="C4728" s="7" t="n">
        <v>0</v>
      </c>
    </row>
    <row r="4729" spans="1:8">
      <c r="A4729" t="s">
        <v>4</v>
      </c>
      <c r="B4729" s="4" t="s">
        <v>5</v>
      </c>
      <c r="C4729" s="4" t="s">
        <v>10</v>
      </c>
      <c r="D4729" s="4" t="s">
        <v>16</v>
      </c>
      <c r="E4729" s="4" t="s">
        <v>9</v>
      </c>
      <c r="F4729" s="4" t="s">
        <v>69</v>
      </c>
      <c r="G4729" s="4" t="s">
        <v>16</v>
      </c>
      <c r="H4729" s="4" t="s">
        <v>16</v>
      </c>
      <c r="I4729" s="4" t="s">
        <v>16</v>
      </c>
      <c r="J4729" s="4" t="s">
        <v>9</v>
      </c>
      <c r="K4729" s="4" t="s">
        <v>69</v>
      </c>
      <c r="L4729" s="4" t="s">
        <v>16</v>
      </c>
      <c r="M4729" s="4" t="s">
        <v>16</v>
      </c>
    </row>
    <row r="4730" spans="1:8">
      <c r="A4730" t="n">
        <v>38587</v>
      </c>
      <c r="B4730" s="55" t="n">
        <v>26</v>
      </c>
      <c r="C4730" s="7" t="n">
        <v>100</v>
      </c>
      <c r="D4730" s="7" t="n">
        <v>17</v>
      </c>
      <c r="E4730" s="7" t="n">
        <v>63581</v>
      </c>
      <c r="F4730" s="7" t="s">
        <v>370</v>
      </c>
      <c r="G4730" s="7" t="n">
        <v>2</v>
      </c>
      <c r="H4730" s="7" t="n">
        <v>3</v>
      </c>
      <c r="I4730" s="7" t="n">
        <v>17</v>
      </c>
      <c r="J4730" s="7" t="n">
        <v>63582</v>
      </c>
      <c r="K4730" s="7" t="s">
        <v>371</v>
      </c>
      <c r="L4730" s="7" t="n">
        <v>2</v>
      </c>
      <c r="M4730" s="7" t="n">
        <v>0</v>
      </c>
    </row>
    <row r="4731" spans="1:8">
      <c r="A4731" t="s">
        <v>4</v>
      </c>
      <c r="B4731" s="4" t="s">
        <v>5</v>
      </c>
    </row>
    <row r="4732" spans="1:8">
      <c r="A4732" t="n">
        <v>38717</v>
      </c>
      <c r="B4732" s="29" t="n">
        <v>28</v>
      </c>
    </row>
    <row r="4733" spans="1:8">
      <c r="A4733" t="s">
        <v>4</v>
      </c>
      <c r="B4733" s="4" t="s">
        <v>5</v>
      </c>
      <c r="C4733" s="4" t="s">
        <v>16</v>
      </c>
      <c r="D4733" s="4" t="s">
        <v>10</v>
      </c>
      <c r="E4733" s="4" t="s">
        <v>6</v>
      </c>
    </row>
    <row r="4734" spans="1:8">
      <c r="A4734" t="n">
        <v>38718</v>
      </c>
      <c r="B4734" s="54" t="n">
        <v>51</v>
      </c>
      <c r="C4734" s="7" t="n">
        <v>4</v>
      </c>
      <c r="D4734" s="7" t="n">
        <v>88</v>
      </c>
      <c r="E4734" s="7" t="s">
        <v>372</v>
      </c>
    </row>
    <row r="4735" spans="1:8">
      <c r="A4735" t="s">
        <v>4</v>
      </c>
      <c r="B4735" s="4" t="s">
        <v>5</v>
      </c>
      <c r="C4735" s="4" t="s">
        <v>10</v>
      </c>
    </row>
    <row r="4736" spans="1:8">
      <c r="A4736" t="n">
        <v>38732</v>
      </c>
      <c r="B4736" s="31" t="n">
        <v>16</v>
      </c>
      <c r="C4736" s="7" t="n">
        <v>0</v>
      </c>
    </row>
    <row r="4737" spans="1:15">
      <c r="A4737" t="s">
        <v>4</v>
      </c>
      <c r="B4737" s="4" t="s">
        <v>5</v>
      </c>
      <c r="C4737" s="4" t="s">
        <v>10</v>
      </c>
      <c r="D4737" s="4" t="s">
        <v>16</v>
      </c>
      <c r="E4737" s="4" t="s">
        <v>9</v>
      </c>
      <c r="F4737" s="4" t="s">
        <v>69</v>
      </c>
      <c r="G4737" s="4" t="s">
        <v>16</v>
      </c>
      <c r="H4737" s="4" t="s">
        <v>16</v>
      </c>
    </row>
    <row r="4738" spans="1:15">
      <c r="A4738" t="n">
        <v>38735</v>
      </c>
      <c r="B4738" s="55" t="n">
        <v>26</v>
      </c>
      <c r="C4738" s="7" t="n">
        <v>88</v>
      </c>
      <c r="D4738" s="7" t="n">
        <v>17</v>
      </c>
      <c r="E4738" s="7" t="n">
        <v>63583</v>
      </c>
      <c r="F4738" s="7" t="s">
        <v>373</v>
      </c>
      <c r="G4738" s="7" t="n">
        <v>2</v>
      </c>
      <c r="H4738" s="7" t="n">
        <v>0</v>
      </c>
    </row>
    <row r="4739" spans="1:15">
      <c r="A4739" t="s">
        <v>4</v>
      </c>
      <c r="B4739" s="4" t="s">
        <v>5</v>
      </c>
    </row>
    <row r="4740" spans="1:15">
      <c r="A4740" t="n">
        <v>38780</v>
      </c>
      <c r="B4740" s="29" t="n">
        <v>28</v>
      </c>
    </row>
    <row r="4741" spans="1:15">
      <c r="A4741" t="s">
        <v>4</v>
      </c>
      <c r="B4741" s="4" t="s">
        <v>5</v>
      </c>
      <c r="C4741" s="4" t="s">
        <v>16</v>
      </c>
      <c r="D4741" s="4" t="s">
        <v>10</v>
      </c>
      <c r="E4741" s="4" t="s">
        <v>6</v>
      </c>
    </row>
    <row r="4742" spans="1:15">
      <c r="A4742" t="n">
        <v>38781</v>
      </c>
      <c r="B4742" s="54" t="n">
        <v>51</v>
      </c>
      <c r="C4742" s="7" t="n">
        <v>4</v>
      </c>
      <c r="D4742" s="7" t="n">
        <v>116</v>
      </c>
      <c r="E4742" s="7" t="s">
        <v>367</v>
      </c>
    </row>
    <row r="4743" spans="1:15">
      <c r="A4743" t="s">
        <v>4</v>
      </c>
      <c r="B4743" s="4" t="s">
        <v>5</v>
      </c>
      <c r="C4743" s="4" t="s">
        <v>10</v>
      </c>
    </row>
    <row r="4744" spans="1:15">
      <c r="A4744" t="n">
        <v>38794</v>
      </c>
      <c r="B4744" s="31" t="n">
        <v>16</v>
      </c>
      <c r="C4744" s="7" t="n">
        <v>0</v>
      </c>
    </row>
    <row r="4745" spans="1:15">
      <c r="A4745" t="s">
        <v>4</v>
      </c>
      <c r="B4745" s="4" t="s">
        <v>5</v>
      </c>
      <c r="C4745" s="4" t="s">
        <v>10</v>
      </c>
      <c r="D4745" s="4" t="s">
        <v>16</v>
      </c>
      <c r="E4745" s="4" t="s">
        <v>9</v>
      </c>
      <c r="F4745" s="4" t="s">
        <v>69</v>
      </c>
      <c r="G4745" s="4" t="s">
        <v>16</v>
      </c>
      <c r="H4745" s="4" t="s">
        <v>16</v>
      </c>
    </row>
    <row r="4746" spans="1:15">
      <c r="A4746" t="n">
        <v>38797</v>
      </c>
      <c r="B4746" s="55" t="n">
        <v>26</v>
      </c>
      <c r="C4746" s="7" t="n">
        <v>116</v>
      </c>
      <c r="D4746" s="7" t="n">
        <v>17</v>
      </c>
      <c r="E4746" s="7" t="n">
        <v>63584</v>
      </c>
      <c r="F4746" s="7" t="s">
        <v>374</v>
      </c>
      <c r="G4746" s="7" t="n">
        <v>2</v>
      </c>
      <c r="H4746" s="7" t="n">
        <v>0</v>
      </c>
    </row>
    <row r="4747" spans="1:15">
      <c r="A4747" t="s">
        <v>4</v>
      </c>
      <c r="B4747" s="4" t="s">
        <v>5</v>
      </c>
    </row>
    <row r="4748" spans="1:15">
      <c r="A4748" t="n">
        <v>38837</v>
      </c>
      <c r="B4748" s="29" t="n">
        <v>28</v>
      </c>
    </row>
    <row r="4749" spans="1:15">
      <c r="A4749" t="s">
        <v>4</v>
      </c>
      <c r="B4749" s="4" t="s">
        <v>5</v>
      </c>
      <c r="C4749" s="4" t="s">
        <v>25</v>
      </c>
    </row>
    <row r="4750" spans="1:15">
      <c r="A4750" t="n">
        <v>38838</v>
      </c>
      <c r="B4750" s="13" t="n">
        <v>3</v>
      </c>
      <c r="C4750" s="11" t="n">
        <f t="normal" ca="1">A4768</f>
        <v>0</v>
      </c>
    </row>
    <row r="4751" spans="1:15">
      <c r="A4751" t="s">
        <v>4</v>
      </c>
      <c r="B4751" s="4" t="s">
        <v>5</v>
      </c>
      <c r="C4751" s="4" t="s">
        <v>16</v>
      </c>
      <c r="D4751" s="4" t="s">
        <v>10</v>
      </c>
      <c r="E4751" s="4" t="s">
        <v>6</v>
      </c>
    </row>
    <row r="4752" spans="1:15">
      <c r="A4752" t="n">
        <v>38843</v>
      </c>
      <c r="B4752" s="54" t="n">
        <v>51</v>
      </c>
      <c r="C4752" s="7" t="n">
        <v>4</v>
      </c>
      <c r="D4752" s="7" t="n">
        <v>100</v>
      </c>
      <c r="E4752" s="7" t="s">
        <v>369</v>
      </c>
    </row>
    <row r="4753" spans="1:8">
      <c r="A4753" t="s">
        <v>4</v>
      </c>
      <c r="B4753" s="4" t="s">
        <v>5</v>
      </c>
      <c r="C4753" s="4" t="s">
        <v>10</v>
      </c>
    </row>
    <row r="4754" spans="1:8">
      <c r="A4754" t="n">
        <v>38857</v>
      </c>
      <c r="B4754" s="31" t="n">
        <v>16</v>
      </c>
      <c r="C4754" s="7" t="n">
        <v>0</v>
      </c>
    </row>
    <row r="4755" spans="1:8">
      <c r="A4755" t="s">
        <v>4</v>
      </c>
      <c r="B4755" s="4" t="s">
        <v>5</v>
      </c>
      <c r="C4755" s="4" t="s">
        <v>10</v>
      </c>
      <c r="D4755" s="4" t="s">
        <v>16</v>
      </c>
      <c r="E4755" s="4" t="s">
        <v>9</v>
      </c>
      <c r="F4755" s="4" t="s">
        <v>69</v>
      </c>
      <c r="G4755" s="4" t="s">
        <v>16</v>
      </c>
      <c r="H4755" s="4" t="s">
        <v>16</v>
      </c>
      <c r="I4755" s="4" t="s">
        <v>16</v>
      </c>
      <c r="J4755" s="4" t="s">
        <v>9</v>
      </c>
      <c r="K4755" s="4" t="s">
        <v>69</v>
      </c>
      <c r="L4755" s="4" t="s">
        <v>16</v>
      </c>
      <c r="M4755" s="4" t="s">
        <v>16</v>
      </c>
    </row>
    <row r="4756" spans="1:8">
      <c r="A4756" t="n">
        <v>38860</v>
      </c>
      <c r="B4756" s="55" t="n">
        <v>26</v>
      </c>
      <c r="C4756" s="7" t="n">
        <v>100</v>
      </c>
      <c r="D4756" s="7" t="n">
        <v>17</v>
      </c>
      <c r="E4756" s="7" t="n">
        <v>63585</v>
      </c>
      <c r="F4756" s="7" t="s">
        <v>375</v>
      </c>
      <c r="G4756" s="7" t="n">
        <v>2</v>
      </c>
      <c r="H4756" s="7" t="n">
        <v>3</v>
      </c>
      <c r="I4756" s="7" t="n">
        <v>17</v>
      </c>
      <c r="J4756" s="7" t="n">
        <v>63586</v>
      </c>
      <c r="K4756" s="7" t="s">
        <v>376</v>
      </c>
      <c r="L4756" s="7" t="n">
        <v>2</v>
      </c>
      <c r="M4756" s="7" t="n">
        <v>0</v>
      </c>
    </row>
    <row r="4757" spans="1:8">
      <c r="A4757" t="s">
        <v>4</v>
      </c>
      <c r="B4757" s="4" t="s">
        <v>5</v>
      </c>
    </row>
    <row r="4758" spans="1:8">
      <c r="A4758" t="n">
        <v>38995</v>
      </c>
      <c r="B4758" s="29" t="n">
        <v>28</v>
      </c>
    </row>
    <row r="4759" spans="1:8">
      <c r="A4759" t="s">
        <v>4</v>
      </c>
      <c r="B4759" s="4" t="s">
        <v>5</v>
      </c>
      <c r="C4759" s="4" t="s">
        <v>16</v>
      </c>
      <c r="D4759" s="4" t="s">
        <v>10</v>
      </c>
      <c r="E4759" s="4" t="s">
        <v>6</v>
      </c>
    </row>
    <row r="4760" spans="1:8">
      <c r="A4760" t="n">
        <v>38996</v>
      </c>
      <c r="B4760" s="54" t="n">
        <v>51</v>
      </c>
      <c r="C4760" s="7" t="n">
        <v>4</v>
      </c>
      <c r="D4760" s="7" t="n">
        <v>88</v>
      </c>
      <c r="E4760" s="7" t="s">
        <v>377</v>
      </c>
    </row>
    <row r="4761" spans="1:8">
      <c r="A4761" t="s">
        <v>4</v>
      </c>
      <c r="B4761" s="4" t="s">
        <v>5</v>
      </c>
      <c r="C4761" s="4" t="s">
        <v>10</v>
      </c>
    </row>
    <row r="4762" spans="1:8">
      <c r="A4762" t="n">
        <v>39010</v>
      </c>
      <c r="B4762" s="31" t="n">
        <v>16</v>
      </c>
      <c r="C4762" s="7" t="n">
        <v>0</v>
      </c>
    </row>
    <row r="4763" spans="1:8">
      <c r="A4763" t="s">
        <v>4</v>
      </c>
      <c r="B4763" s="4" t="s">
        <v>5</v>
      </c>
      <c r="C4763" s="4" t="s">
        <v>10</v>
      </c>
      <c r="D4763" s="4" t="s">
        <v>16</v>
      </c>
      <c r="E4763" s="4" t="s">
        <v>9</v>
      </c>
      <c r="F4763" s="4" t="s">
        <v>69</v>
      </c>
      <c r="G4763" s="4" t="s">
        <v>16</v>
      </c>
      <c r="H4763" s="4" t="s">
        <v>16</v>
      </c>
    </row>
    <row r="4764" spans="1:8">
      <c r="A4764" t="n">
        <v>39013</v>
      </c>
      <c r="B4764" s="55" t="n">
        <v>26</v>
      </c>
      <c r="C4764" s="7" t="n">
        <v>88</v>
      </c>
      <c r="D4764" s="7" t="n">
        <v>17</v>
      </c>
      <c r="E4764" s="7" t="n">
        <v>63587</v>
      </c>
      <c r="F4764" s="7" t="s">
        <v>378</v>
      </c>
      <c r="G4764" s="7" t="n">
        <v>2</v>
      </c>
      <c r="H4764" s="7" t="n">
        <v>0</v>
      </c>
    </row>
    <row r="4765" spans="1:8">
      <c r="A4765" t="s">
        <v>4</v>
      </c>
      <c r="B4765" s="4" t="s">
        <v>5</v>
      </c>
    </row>
    <row r="4766" spans="1:8">
      <c r="A4766" t="n">
        <v>39052</v>
      </c>
      <c r="B4766" s="29" t="n">
        <v>28</v>
      </c>
    </row>
    <row r="4767" spans="1:8">
      <c r="A4767" t="s">
        <v>4</v>
      </c>
      <c r="B4767" s="4" t="s">
        <v>5</v>
      </c>
      <c r="C4767" s="4" t="s">
        <v>16</v>
      </c>
      <c r="D4767" s="4" t="s">
        <v>16</v>
      </c>
      <c r="E4767" s="4" t="s">
        <v>16</v>
      </c>
      <c r="F4767" s="4" t="s">
        <v>9</v>
      </c>
      <c r="G4767" s="4" t="s">
        <v>16</v>
      </c>
      <c r="H4767" s="4" t="s">
        <v>16</v>
      </c>
      <c r="I4767" s="4" t="s">
        <v>16</v>
      </c>
      <c r="J4767" s="4" t="s">
        <v>16</v>
      </c>
      <c r="K4767" s="4" t="s">
        <v>9</v>
      </c>
      <c r="L4767" s="4" t="s">
        <v>16</v>
      </c>
      <c r="M4767" s="4" t="s">
        <v>16</v>
      </c>
      <c r="N4767" s="4" t="s">
        <v>16</v>
      </c>
      <c r="O4767" s="4" t="s">
        <v>25</v>
      </c>
    </row>
    <row r="4768" spans="1:8">
      <c r="A4768" t="n">
        <v>39053</v>
      </c>
      <c r="B4768" s="10" t="n">
        <v>5</v>
      </c>
      <c r="C4768" s="7" t="n">
        <v>35</v>
      </c>
      <c r="D4768" s="7" t="n">
        <v>47</v>
      </c>
      <c r="E4768" s="7" t="n">
        <v>0</v>
      </c>
      <c r="F4768" s="7" t="n">
        <v>118</v>
      </c>
      <c r="G4768" s="7" t="n">
        <v>2</v>
      </c>
      <c r="H4768" s="7" t="n">
        <v>35</v>
      </c>
      <c r="I4768" s="7" t="n">
        <v>48</v>
      </c>
      <c r="J4768" s="7" t="n">
        <v>0</v>
      </c>
      <c r="K4768" s="7" t="n">
        <v>118</v>
      </c>
      <c r="L4768" s="7" t="n">
        <v>2</v>
      </c>
      <c r="M4768" s="7" t="n">
        <v>11</v>
      </c>
      <c r="N4768" s="7" t="n">
        <v>1</v>
      </c>
      <c r="O4768" s="11" t="n">
        <f t="normal" ca="1">A4778</f>
        <v>0</v>
      </c>
    </row>
    <row r="4769" spans="1:15">
      <c r="A4769" t="s">
        <v>4</v>
      </c>
      <c r="B4769" s="4" t="s">
        <v>5</v>
      </c>
      <c r="C4769" s="4" t="s">
        <v>16</v>
      </c>
      <c r="D4769" s="4" t="s">
        <v>10</v>
      </c>
      <c r="E4769" s="4" t="s">
        <v>6</v>
      </c>
    </row>
    <row r="4770" spans="1:15">
      <c r="A4770" t="n">
        <v>39076</v>
      </c>
      <c r="B4770" s="54" t="n">
        <v>51</v>
      </c>
      <c r="C4770" s="7" t="n">
        <v>4</v>
      </c>
      <c r="D4770" s="7" t="n">
        <v>118</v>
      </c>
      <c r="E4770" s="7" t="s">
        <v>240</v>
      </c>
    </row>
    <row r="4771" spans="1:15">
      <c r="A4771" t="s">
        <v>4</v>
      </c>
      <c r="B4771" s="4" t="s">
        <v>5</v>
      </c>
      <c r="C4771" s="4" t="s">
        <v>10</v>
      </c>
    </row>
    <row r="4772" spans="1:15">
      <c r="A4772" t="n">
        <v>39089</v>
      </c>
      <c r="B4772" s="31" t="n">
        <v>16</v>
      </c>
      <c r="C4772" s="7" t="n">
        <v>0</v>
      </c>
    </row>
    <row r="4773" spans="1:15">
      <c r="A4773" t="s">
        <v>4</v>
      </c>
      <c r="B4773" s="4" t="s">
        <v>5</v>
      </c>
      <c r="C4773" s="4" t="s">
        <v>10</v>
      </c>
      <c r="D4773" s="4" t="s">
        <v>16</v>
      </c>
      <c r="E4773" s="4" t="s">
        <v>9</v>
      </c>
      <c r="F4773" s="4" t="s">
        <v>69</v>
      </c>
      <c r="G4773" s="4" t="s">
        <v>16</v>
      </c>
      <c r="H4773" s="4" t="s">
        <v>16</v>
      </c>
    </row>
    <row r="4774" spans="1:15">
      <c r="A4774" t="n">
        <v>39092</v>
      </c>
      <c r="B4774" s="55" t="n">
        <v>26</v>
      </c>
      <c r="C4774" s="7" t="n">
        <v>118</v>
      </c>
      <c r="D4774" s="7" t="n">
        <v>17</v>
      </c>
      <c r="E4774" s="7" t="n">
        <v>63588</v>
      </c>
      <c r="F4774" s="7" t="s">
        <v>379</v>
      </c>
      <c r="G4774" s="7" t="n">
        <v>2</v>
      </c>
      <c r="H4774" s="7" t="n">
        <v>0</v>
      </c>
    </row>
    <row r="4775" spans="1:15">
      <c r="A4775" t="s">
        <v>4</v>
      </c>
      <c r="B4775" s="4" t="s">
        <v>5</v>
      </c>
    </row>
    <row r="4776" spans="1:15">
      <c r="A4776" t="n">
        <v>39162</v>
      </c>
      <c r="B4776" s="29" t="n">
        <v>28</v>
      </c>
    </row>
    <row r="4777" spans="1:15">
      <c r="A4777" t="s">
        <v>4</v>
      </c>
      <c r="B4777" s="4" t="s">
        <v>5</v>
      </c>
      <c r="C4777" s="4" t="s">
        <v>16</v>
      </c>
      <c r="D4777" s="4" t="s">
        <v>16</v>
      </c>
      <c r="E4777" s="4" t="s">
        <v>16</v>
      </c>
      <c r="F4777" s="4" t="s">
        <v>9</v>
      </c>
      <c r="G4777" s="4" t="s">
        <v>16</v>
      </c>
      <c r="H4777" s="4" t="s">
        <v>16</v>
      </c>
      <c r="I4777" s="4" t="s">
        <v>16</v>
      </c>
      <c r="J4777" s="4" t="s">
        <v>16</v>
      </c>
      <c r="K4777" s="4" t="s">
        <v>9</v>
      </c>
      <c r="L4777" s="4" t="s">
        <v>16</v>
      </c>
      <c r="M4777" s="4" t="s">
        <v>16</v>
      </c>
      <c r="N4777" s="4" t="s">
        <v>16</v>
      </c>
      <c r="O4777" s="4" t="s">
        <v>25</v>
      </c>
    </row>
    <row r="4778" spans="1:15">
      <c r="A4778" t="n">
        <v>39163</v>
      </c>
      <c r="B4778" s="10" t="n">
        <v>5</v>
      </c>
      <c r="C4778" s="7" t="n">
        <v>35</v>
      </c>
      <c r="D4778" s="7" t="n">
        <v>47</v>
      </c>
      <c r="E4778" s="7" t="n">
        <v>0</v>
      </c>
      <c r="F4778" s="7" t="n">
        <v>101</v>
      </c>
      <c r="G4778" s="7" t="n">
        <v>2</v>
      </c>
      <c r="H4778" s="7" t="n">
        <v>35</v>
      </c>
      <c r="I4778" s="7" t="n">
        <v>48</v>
      </c>
      <c r="J4778" s="7" t="n">
        <v>0</v>
      </c>
      <c r="K4778" s="7" t="n">
        <v>101</v>
      </c>
      <c r="L4778" s="7" t="n">
        <v>2</v>
      </c>
      <c r="M4778" s="7" t="n">
        <v>11</v>
      </c>
      <c r="N4778" s="7" t="n">
        <v>1</v>
      </c>
      <c r="O4778" s="11" t="n">
        <f t="normal" ca="1">A4788</f>
        <v>0</v>
      </c>
    </row>
    <row r="4779" spans="1:15">
      <c r="A4779" t="s">
        <v>4</v>
      </c>
      <c r="B4779" s="4" t="s">
        <v>5</v>
      </c>
      <c r="C4779" s="4" t="s">
        <v>16</v>
      </c>
      <c r="D4779" s="4" t="s">
        <v>10</v>
      </c>
      <c r="E4779" s="4" t="s">
        <v>6</v>
      </c>
    </row>
    <row r="4780" spans="1:15">
      <c r="A4780" t="n">
        <v>39186</v>
      </c>
      <c r="B4780" s="54" t="n">
        <v>51</v>
      </c>
      <c r="C4780" s="7" t="n">
        <v>4</v>
      </c>
      <c r="D4780" s="7" t="n">
        <v>101</v>
      </c>
      <c r="E4780" s="7" t="s">
        <v>367</v>
      </c>
    </row>
    <row r="4781" spans="1:15">
      <c r="A4781" t="s">
        <v>4</v>
      </c>
      <c r="B4781" s="4" t="s">
        <v>5</v>
      </c>
      <c r="C4781" s="4" t="s">
        <v>10</v>
      </c>
    </row>
    <row r="4782" spans="1:15">
      <c r="A4782" t="n">
        <v>39199</v>
      </c>
      <c r="B4782" s="31" t="n">
        <v>16</v>
      </c>
      <c r="C4782" s="7" t="n">
        <v>0</v>
      </c>
    </row>
    <row r="4783" spans="1:15">
      <c r="A4783" t="s">
        <v>4</v>
      </c>
      <c r="B4783" s="4" t="s">
        <v>5</v>
      </c>
      <c r="C4783" s="4" t="s">
        <v>10</v>
      </c>
      <c r="D4783" s="4" t="s">
        <v>16</v>
      </c>
      <c r="E4783" s="4" t="s">
        <v>9</v>
      </c>
      <c r="F4783" s="4" t="s">
        <v>69</v>
      </c>
      <c r="G4783" s="4" t="s">
        <v>16</v>
      </c>
      <c r="H4783" s="4" t="s">
        <v>16</v>
      </c>
    </row>
    <row r="4784" spans="1:15">
      <c r="A4784" t="n">
        <v>39202</v>
      </c>
      <c r="B4784" s="55" t="n">
        <v>26</v>
      </c>
      <c r="C4784" s="7" t="n">
        <v>101</v>
      </c>
      <c r="D4784" s="7" t="n">
        <v>17</v>
      </c>
      <c r="E4784" s="7" t="n">
        <v>63589</v>
      </c>
      <c r="F4784" s="7" t="s">
        <v>380</v>
      </c>
      <c r="G4784" s="7" t="n">
        <v>2</v>
      </c>
      <c r="H4784" s="7" t="n">
        <v>0</v>
      </c>
    </row>
    <row r="4785" spans="1:15">
      <c r="A4785" t="s">
        <v>4</v>
      </c>
      <c r="B4785" s="4" t="s">
        <v>5</v>
      </c>
    </row>
    <row r="4786" spans="1:15">
      <c r="A4786" t="n">
        <v>39234</v>
      </c>
      <c r="B4786" s="29" t="n">
        <v>28</v>
      </c>
    </row>
    <row r="4787" spans="1:15">
      <c r="A4787" t="s">
        <v>4</v>
      </c>
      <c r="B4787" s="4" t="s">
        <v>5</v>
      </c>
      <c r="C4787" s="4" t="s">
        <v>16</v>
      </c>
      <c r="D4787" s="4" t="s">
        <v>16</v>
      </c>
      <c r="E4787" s="4" t="s">
        <v>16</v>
      </c>
      <c r="F4787" s="4" t="s">
        <v>9</v>
      </c>
      <c r="G4787" s="4" t="s">
        <v>16</v>
      </c>
      <c r="H4787" s="4" t="s">
        <v>16</v>
      </c>
      <c r="I4787" s="4" t="s">
        <v>16</v>
      </c>
      <c r="J4787" s="4" t="s">
        <v>16</v>
      </c>
      <c r="K4787" s="4" t="s">
        <v>9</v>
      </c>
      <c r="L4787" s="4" t="s">
        <v>16</v>
      </c>
      <c r="M4787" s="4" t="s">
        <v>16</v>
      </c>
      <c r="N4787" s="4" t="s">
        <v>16</v>
      </c>
      <c r="O4787" s="4" t="s">
        <v>25</v>
      </c>
    </row>
    <row r="4788" spans="1:15">
      <c r="A4788" t="n">
        <v>39235</v>
      </c>
      <c r="B4788" s="10" t="n">
        <v>5</v>
      </c>
      <c r="C4788" s="7" t="n">
        <v>35</v>
      </c>
      <c r="D4788" s="7" t="n">
        <v>47</v>
      </c>
      <c r="E4788" s="7" t="n">
        <v>0</v>
      </c>
      <c r="F4788" s="7" t="n">
        <v>120</v>
      </c>
      <c r="G4788" s="7" t="n">
        <v>2</v>
      </c>
      <c r="H4788" s="7" t="n">
        <v>35</v>
      </c>
      <c r="I4788" s="7" t="n">
        <v>48</v>
      </c>
      <c r="J4788" s="7" t="n">
        <v>0</v>
      </c>
      <c r="K4788" s="7" t="n">
        <v>120</v>
      </c>
      <c r="L4788" s="7" t="n">
        <v>2</v>
      </c>
      <c r="M4788" s="7" t="n">
        <v>11</v>
      </c>
      <c r="N4788" s="7" t="n">
        <v>1</v>
      </c>
      <c r="O4788" s="11" t="n">
        <f t="normal" ca="1">A4798</f>
        <v>0</v>
      </c>
    </row>
    <row r="4789" spans="1:15">
      <c r="A4789" t="s">
        <v>4</v>
      </c>
      <c r="B4789" s="4" t="s">
        <v>5</v>
      </c>
      <c r="C4789" s="4" t="s">
        <v>16</v>
      </c>
      <c r="D4789" s="4" t="s">
        <v>10</v>
      </c>
      <c r="E4789" s="4" t="s">
        <v>6</v>
      </c>
    </row>
    <row r="4790" spans="1:15">
      <c r="A4790" t="n">
        <v>39258</v>
      </c>
      <c r="B4790" s="54" t="n">
        <v>51</v>
      </c>
      <c r="C4790" s="7" t="n">
        <v>4</v>
      </c>
      <c r="D4790" s="7" t="n">
        <v>120</v>
      </c>
      <c r="E4790" s="7" t="s">
        <v>278</v>
      </c>
    </row>
    <row r="4791" spans="1:15">
      <c r="A4791" t="s">
        <v>4</v>
      </c>
      <c r="B4791" s="4" t="s">
        <v>5</v>
      </c>
      <c r="C4791" s="4" t="s">
        <v>10</v>
      </c>
    </row>
    <row r="4792" spans="1:15">
      <c r="A4792" t="n">
        <v>39272</v>
      </c>
      <c r="B4792" s="31" t="n">
        <v>16</v>
      </c>
      <c r="C4792" s="7" t="n">
        <v>0</v>
      </c>
    </row>
    <row r="4793" spans="1:15">
      <c r="A4793" t="s">
        <v>4</v>
      </c>
      <c r="B4793" s="4" t="s">
        <v>5</v>
      </c>
      <c r="C4793" s="4" t="s">
        <v>10</v>
      </c>
      <c r="D4793" s="4" t="s">
        <v>16</v>
      </c>
      <c r="E4793" s="4" t="s">
        <v>9</v>
      </c>
      <c r="F4793" s="4" t="s">
        <v>69</v>
      </c>
      <c r="G4793" s="4" t="s">
        <v>16</v>
      </c>
      <c r="H4793" s="4" t="s">
        <v>16</v>
      </c>
    </row>
    <row r="4794" spans="1:15">
      <c r="A4794" t="n">
        <v>39275</v>
      </c>
      <c r="B4794" s="55" t="n">
        <v>26</v>
      </c>
      <c r="C4794" s="7" t="n">
        <v>120</v>
      </c>
      <c r="D4794" s="7" t="n">
        <v>17</v>
      </c>
      <c r="E4794" s="7" t="n">
        <v>63590</v>
      </c>
      <c r="F4794" s="7" t="s">
        <v>381</v>
      </c>
      <c r="G4794" s="7" t="n">
        <v>2</v>
      </c>
      <c r="H4794" s="7" t="n">
        <v>0</v>
      </c>
    </row>
    <row r="4795" spans="1:15">
      <c r="A4795" t="s">
        <v>4</v>
      </c>
      <c r="B4795" s="4" t="s">
        <v>5</v>
      </c>
    </row>
    <row r="4796" spans="1:15">
      <c r="A4796" t="n">
        <v>39331</v>
      </c>
      <c r="B4796" s="29" t="n">
        <v>28</v>
      </c>
    </row>
    <row r="4797" spans="1:15">
      <c r="A4797" t="s">
        <v>4</v>
      </c>
      <c r="B4797" s="4" t="s">
        <v>5</v>
      </c>
      <c r="C4797" s="4" t="s">
        <v>10</v>
      </c>
      <c r="D4797" s="4" t="s">
        <v>16</v>
      </c>
    </row>
    <row r="4798" spans="1:15">
      <c r="A4798" t="n">
        <v>39332</v>
      </c>
      <c r="B4798" s="66" t="n">
        <v>89</v>
      </c>
      <c r="C4798" s="7" t="n">
        <v>65533</v>
      </c>
      <c r="D4798" s="7" t="n">
        <v>1</v>
      </c>
    </row>
    <row r="4799" spans="1:15">
      <c r="A4799" t="s">
        <v>4</v>
      </c>
      <c r="B4799" s="4" t="s">
        <v>5</v>
      </c>
      <c r="C4799" s="4" t="s">
        <v>16</v>
      </c>
      <c r="D4799" s="4" t="s">
        <v>10</v>
      </c>
      <c r="E4799" s="4" t="s">
        <v>30</v>
      </c>
    </row>
    <row r="4800" spans="1:15">
      <c r="A4800" t="n">
        <v>39336</v>
      </c>
      <c r="B4800" s="37" t="n">
        <v>58</v>
      </c>
      <c r="C4800" s="7" t="n">
        <v>101</v>
      </c>
      <c r="D4800" s="7" t="n">
        <v>500</v>
      </c>
      <c r="E4800" s="7" t="n">
        <v>1</v>
      </c>
    </row>
    <row r="4801" spans="1:15">
      <c r="A4801" t="s">
        <v>4</v>
      </c>
      <c r="B4801" s="4" t="s">
        <v>5</v>
      </c>
      <c r="C4801" s="4" t="s">
        <v>16</v>
      </c>
      <c r="D4801" s="4" t="s">
        <v>10</v>
      </c>
    </row>
    <row r="4802" spans="1:15">
      <c r="A4802" t="n">
        <v>39344</v>
      </c>
      <c r="B4802" s="37" t="n">
        <v>58</v>
      </c>
      <c r="C4802" s="7" t="n">
        <v>254</v>
      </c>
      <c r="D4802" s="7" t="n">
        <v>0</v>
      </c>
    </row>
    <row r="4803" spans="1:15">
      <c r="A4803" t="s">
        <v>4</v>
      </c>
      <c r="B4803" s="4" t="s">
        <v>5</v>
      </c>
      <c r="C4803" s="4" t="s">
        <v>10</v>
      </c>
      <c r="D4803" s="4" t="s">
        <v>30</v>
      </c>
      <c r="E4803" s="4" t="s">
        <v>30</v>
      </c>
      <c r="F4803" s="4" t="s">
        <v>30</v>
      </c>
      <c r="G4803" s="4" t="s">
        <v>30</v>
      </c>
    </row>
    <row r="4804" spans="1:15">
      <c r="A4804" t="n">
        <v>39348</v>
      </c>
      <c r="B4804" s="43" t="n">
        <v>46</v>
      </c>
      <c r="C4804" s="7" t="n">
        <v>12</v>
      </c>
      <c r="D4804" s="7" t="n">
        <v>-96.2300033569336</v>
      </c>
      <c r="E4804" s="7" t="n">
        <v>-3</v>
      </c>
      <c r="F4804" s="7" t="n">
        <v>-15.7399997711182</v>
      </c>
      <c r="G4804" s="7" t="n">
        <v>180</v>
      </c>
    </row>
    <row r="4805" spans="1:15">
      <c r="A4805" t="s">
        <v>4</v>
      </c>
      <c r="B4805" s="4" t="s">
        <v>5</v>
      </c>
      <c r="C4805" s="4" t="s">
        <v>16</v>
      </c>
      <c r="D4805" s="4" t="s">
        <v>16</v>
      </c>
      <c r="E4805" s="4" t="s">
        <v>30</v>
      </c>
      <c r="F4805" s="4" t="s">
        <v>30</v>
      </c>
      <c r="G4805" s="4" t="s">
        <v>30</v>
      </c>
      <c r="H4805" s="4" t="s">
        <v>10</v>
      </c>
    </row>
    <row r="4806" spans="1:15">
      <c r="A4806" t="n">
        <v>39367</v>
      </c>
      <c r="B4806" s="38" t="n">
        <v>45</v>
      </c>
      <c r="C4806" s="7" t="n">
        <v>2</v>
      </c>
      <c r="D4806" s="7" t="n">
        <v>3</v>
      </c>
      <c r="E4806" s="7" t="n">
        <v>-95.6999969482422</v>
      </c>
      <c r="F4806" s="7" t="n">
        <v>-2.28999996185303</v>
      </c>
      <c r="G4806" s="7" t="n">
        <v>-18.5100002288818</v>
      </c>
      <c r="H4806" s="7" t="n">
        <v>0</v>
      </c>
    </row>
    <row r="4807" spans="1:15">
      <c r="A4807" t="s">
        <v>4</v>
      </c>
      <c r="B4807" s="4" t="s">
        <v>5</v>
      </c>
      <c r="C4807" s="4" t="s">
        <v>16</v>
      </c>
      <c r="D4807" s="4" t="s">
        <v>16</v>
      </c>
      <c r="E4807" s="4" t="s">
        <v>30</v>
      </c>
      <c r="F4807" s="4" t="s">
        <v>30</v>
      </c>
      <c r="G4807" s="4" t="s">
        <v>30</v>
      </c>
      <c r="H4807" s="4" t="s">
        <v>10</v>
      </c>
      <c r="I4807" s="4" t="s">
        <v>16</v>
      </c>
    </row>
    <row r="4808" spans="1:15">
      <c r="A4808" t="n">
        <v>39384</v>
      </c>
      <c r="B4808" s="38" t="n">
        <v>45</v>
      </c>
      <c r="C4808" s="7" t="n">
        <v>4</v>
      </c>
      <c r="D4808" s="7" t="n">
        <v>3</v>
      </c>
      <c r="E4808" s="7" t="n">
        <v>12.3100004196167</v>
      </c>
      <c r="F4808" s="7" t="n">
        <v>340.510009765625</v>
      </c>
      <c r="G4808" s="7" t="n">
        <v>352</v>
      </c>
      <c r="H4808" s="7" t="n">
        <v>0</v>
      </c>
      <c r="I4808" s="7" t="n">
        <v>0</v>
      </c>
    </row>
    <row r="4809" spans="1:15">
      <c r="A4809" t="s">
        <v>4</v>
      </c>
      <c r="B4809" s="4" t="s">
        <v>5</v>
      </c>
      <c r="C4809" s="4" t="s">
        <v>16</v>
      </c>
      <c r="D4809" s="4" t="s">
        <v>16</v>
      </c>
      <c r="E4809" s="4" t="s">
        <v>30</v>
      </c>
      <c r="F4809" s="4" t="s">
        <v>10</v>
      </c>
    </row>
    <row r="4810" spans="1:15">
      <c r="A4810" t="n">
        <v>39402</v>
      </c>
      <c r="B4810" s="38" t="n">
        <v>45</v>
      </c>
      <c r="C4810" s="7" t="n">
        <v>5</v>
      </c>
      <c r="D4810" s="7" t="n">
        <v>3</v>
      </c>
      <c r="E4810" s="7" t="n">
        <v>6.09999990463257</v>
      </c>
      <c r="F4810" s="7" t="n">
        <v>0</v>
      </c>
    </row>
    <row r="4811" spans="1:15">
      <c r="A4811" t="s">
        <v>4</v>
      </c>
      <c r="B4811" s="4" t="s">
        <v>5</v>
      </c>
      <c r="C4811" s="4" t="s">
        <v>16</v>
      </c>
      <c r="D4811" s="4" t="s">
        <v>16</v>
      </c>
      <c r="E4811" s="4" t="s">
        <v>30</v>
      </c>
      <c r="F4811" s="4" t="s">
        <v>10</v>
      </c>
    </row>
    <row r="4812" spans="1:15">
      <c r="A4812" t="n">
        <v>39411</v>
      </c>
      <c r="B4812" s="38" t="n">
        <v>45</v>
      </c>
      <c r="C4812" s="7" t="n">
        <v>11</v>
      </c>
      <c r="D4812" s="7" t="n">
        <v>3</v>
      </c>
      <c r="E4812" s="7" t="n">
        <v>33.4000015258789</v>
      </c>
      <c r="F4812" s="7" t="n">
        <v>0</v>
      </c>
    </row>
    <row r="4813" spans="1:15">
      <c r="A4813" t="s">
        <v>4</v>
      </c>
      <c r="B4813" s="4" t="s">
        <v>5</v>
      </c>
      <c r="C4813" s="4" t="s">
        <v>16</v>
      </c>
      <c r="D4813" s="4" t="s">
        <v>16</v>
      </c>
      <c r="E4813" s="4" t="s">
        <v>30</v>
      </c>
      <c r="F4813" s="4" t="s">
        <v>10</v>
      </c>
    </row>
    <row r="4814" spans="1:15">
      <c r="A4814" t="n">
        <v>39420</v>
      </c>
      <c r="B4814" s="38" t="n">
        <v>45</v>
      </c>
      <c r="C4814" s="7" t="n">
        <v>5</v>
      </c>
      <c r="D4814" s="7" t="n">
        <v>3</v>
      </c>
      <c r="E4814" s="7" t="n">
        <v>5.40000009536743</v>
      </c>
      <c r="F4814" s="7" t="n">
        <v>3000</v>
      </c>
    </row>
    <row r="4815" spans="1:15">
      <c r="A4815" t="s">
        <v>4</v>
      </c>
      <c r="B4815" s="4" t="s">
        <v>5</v>
      </c>
      <c r="C4815" s="4" t="s">
        <v>16</v>
      </c>
      <c r="D4815" s="4" t="s">
        <v>10</v>
      </c>
    </row>
    <row r="4816" spans="1:15">
      <c r="A4816" t="n">
        <v>39429</v>
      </c>
      <c r="B4816" s="37" t="n">
        <v>58</v>
      </c>
      <c r="C4816" s="7" t="n">
        <v>255</v>
      </c>
      <c r="D4816" s="7" t="n">
        <v>0</v>
      </c>
    </row>
    <row r="4817" spans="1:9">
      <c r="A4817" t="s">
        <v>4</v>
      </c>
      <c r="B4817" s="4" t="s">
        <v>5</v>
      </c>
      <c r="C4817" s="4" t="s">
        <v>16</v>
      </c>
      <c r="D4817" s="4" t="s">
        <v>10</v>
      </c>
      <c r="E4817" s="4" t="s">
        <v>6</v>
      </c>
    </row>
    <row r="4818" spans="1:9">
      <c r="A4818" t="n">
        <v>39433</v>
      </c>
      <c r="B4818" s="54" t="n">
        <v>51</v>
      </c>
      <c r="C4818" s="7" t="n">
        <v>4</v>
      </c>
      <c r="D4818" s="7" t="n">
        <v>12</v>
      </c>
      <c r="E4818" s="7" t="s">
        <v>276</v>
      </c>
    </row>
    <row r="4819" spans="1:9">
      <c r="A4819" t="s">
        <v>4</v>
      </c>
      <c r="B4819" s="4" t="s">
        <v>5</v>
      </c>
      <c r="C4819" s="4" t="s">
        <v>10</v>
      </c>
    </row>
    <row r="4820" spans="1:9">
      <c r="A4820" t="n">
        <v>39447</v>
      </c>
      <c r="B4820" s="31" t="n">
        <v>16</v>
      </c>
      <c r="C4820" s="7" t="n">
        <v>0</v>
      </c>
    </row>
    <row r="4821" spans="1:9">
      <c r="A4821" t="s">
        <v>4</v>
      </c>
      <c r="B4821" s="4" t="s">
        <v>5</v>
      </c>
      <c r="C4821" s="4" t="s">
        <v>10</v>
      </c>
      <c r="D4821" s="4" t="s">
        <v>16</v>
      </c>
      <c r="E4821" s="4" t="s">
        <v>9</v>
      </c>
      <c r="F4821" s="4" t="s">
        <v>69</v>
      </c>
      <c r="G4821" s="4" t="s">
        <v>16</v>
      </c>
      <c r="H4821" s="4" t="s">
        <v>16</v>
      </c>
      <c r="I4821" s="4" t="s">
        <v>16</v>
      </c>
      <c r="J4821" s="4" t="s">
        <v>9</v>
      </c>
      <c r="K4821" s="4" t="s">
        <v>69</v>
      </c>
      <c r="L4821" s="4" t="s">
        <v>16</v>
      </c>
      <c r="M4821" s="4" t="s">
        <v>16</v>
      </c>
    </row>
    <row r="4822" spans="1:9">
      <c r="A4822" t="n">
        <v>39450</v>
      </c>
      <c r="B4822" s="55" t="n">
        <v>26</v>
      </c>
      <c r="C4822" s="7" t="n">
        <v>12</v>
      </c>
      <c r="D4822" s="7" t="n">
        <v>17</v>
      </c>
      <c r="E4822" s="7" t="n">
        <v>63591</v>
      </c>
      <c r="F4822" s="7" t="s">
        <v>382</v>
      </c>
      <c r="G4822" s="7" t="n">
        <v>2</v>
      </c>
      <c r="H4822" s="7" t="n">
        <v>3</v>
      </c>
      <c r="I4822" s="7" t="n">
        <v>17</v>
      </c>
      <c r="J4822" s="7" t="n">
        <v>63592</v>
      </c>
      <c r="K4822" s="7" t="s">
        <v>383</v>
      </c>
      <c r="L4822" s="7" t="n">
        <v>2</v>
      </c>
      <c r="M4822" s="7" t="n">
        <v>0</v>
      </c>
    </row>
    <row r="4823" spans="1:9">
      <c r="A4823" t="s">
        <v>4</v>
      </c>
      <c r="B4823" s="4" t="s">
        <v>5</v>
      </c>
    </row>
    <row r="4824" spans="1:9">
      <c r="A4824" t="n">
        <v>39565</v>
      </c>
      <c r="B4824" s="29" t="n">
        <v>28</v>
      </c>
    </row>
    <row r="4825" spans="1:9">
      <c r="A4825" t="s">
        <v>4</v>
      </c>
      <c r="B4825" s="4" t="s">
        <v>5</v>
      </c>
      <c r="C4825" s="4" t="s">
        <v>16</v>
      </c>
      <c r="D4825" s="14" t="s">
        <v>26</v>
      </c>
      <c r="E4825" s="4" t="s">
        <v>5</v>
      </c>
      <c r="F4825" s="4" t="s">
        <v>16</v>
      </c>
      <c r="G4825" s="4" t="s">
        <v>10</v>
      </c>
      <c r="H4825" s="14" t="s">
        <v>27</v>
      </c>
      <c r="I4825" s="4" t="s">
        <v>16</v>
      </c>
      <c r="J4825" s="4" t="s">
        <v>16</v>
      </c>
      <c r="K4825" s="4" t="s">
        <v>25</v>
      </c>
    </row>
    <row r="4826" spans="1:9">
      <c r="A4826" t="n">
        <v>39566</v>
      </c>
      <c r="B4826" s="10" t="n">
        <v>5</v>
      </c>
      <c r="C4826" s="7" t="n">
        <v>28</v>
      </c>
      <c r="D4826" s="14" t="s">
        <v>3</v>
      </c>
      <c r="E4826" s="58" t="n">
        <v>64</v>
      </c>
      <c r="F4826" s="7" t="n">
        <v>5</v>
      </c>
      <c r="G4826" s="7" t="n">
        <v>1</v>
      </c>
      <c r="H4826" s="14" t="s">
        <v>3</v>
      </c>
      <c r="I4826" s="7" t="n">
        <v>8</v>
      </c>
      <c r="J4826" s="7" t="n">
        <v>1</v>
      </c>
      <c r="K4826" s="11" t="n">
        <f t="normal" ca="1">A4836</f>
        <v>0</v>
      </c>
    </row>
    <row r="4827" spans="1:9">
      <c r="A4827" t="s">
        <v>4</v>
      </c>
      <c r="B4827" s="4" t="s">
        <v>5</v>
      </c>
      <c r="C4827" s="4" t="s">
        <v>16</v>
      </c>
      <c r="D4827" s="4" t="s">
        <v>10</v>
      </c>
      <c r="E4827" s="4" t="s">
        <v>6</v>
      </c>
    </row>
    <row r="4828" spans="1:9">
      <c r="A4828" t="n">
        <v>39578</v>
      </c>
      <c r="B4828" s="54" t="n">
        <v>51</v>
      </c>
      <c r="C4828" s="7" t="n">
        <v>4</v>
      </c>
      <c r="D4828" s="7" t="n">
        <v>1</v>
      </c>
      <c r="E4828" s="7" t="s">
        <v>342</v>
      </c>
    </row>
    <row r="4829" spans="1:9">
      <c r="A4829" t="s">
        <v>4</v>
      </c>
      <c r="B4829" s="4" t="s">
        <v>5</v>
      </c>
      <c r="C4829" s="4" t="s">
        <v>10</v>
      </c>
    </row>
    <row r="4830" spans="1:9">
      <c r="A4830" t="n">
        <v>39591</v>
      </c>
      <c r="B4830" s="31" t="n">
        <v>16</v>
      </c>
      <c r="C4830" s="7" t="n">
        <v>0</v>
      </c>
    </row>
    <row r="4831" spans="1:9">
      <c r="A4831" t="s">
        <v>4</v>
      </c>
      <c r="B4831" s="4" t="s">
        <v>5</v>
      </c>
      <c r="C4831" s="4" t="s">
        <v>10</v>
      </c>
      <c r="D4831" s="4" t="s">
        <v>16</v>
      </c>
      <c r="E4831" s="4" t="s">
        <v>9</v>
      </c>
      <c r="F4831" s="4" t="s">
        <v>69</v>
      </c>
      <c r="G4831" s="4" t="s">
        <v>16</v>
      </c>
      <c r="H4831" s="4" t="s">
        <v>16</v>
      </c>
    </row>
    <row r="4832" spans="1:9">
      <c r="A4832" t="n">
        <v>39594</v>
      </c>
      <c r="B4832" s="55" t="n">
        <v>26</v>
      </c>
      <c r="C4832" s="7" t="n">
        <v>1</v>
      </c>
      <c r="D4832" s="7" t="n">
        <v>17</v>
      </c>
      <c r="E4832" s="7" t="n">
        <v>63593</v>
      </c>
      <c r="F4832" s="7" t="s">
        <v>384</v>
      </c>
      <c r="G4832" s="7" t="n">
        <v>2</v>
      </c>
      <c r="H4832" s="7" t="n">
        <v>0</v>
      </c>
    </row>
    <row r="4833" spans="1:13">
      <c r="A4833" t="s">
        <v>4</v>
      </c>
      <c r="B4833" s="4" t="s">
        <v>5</v>
      </c>
    </row>
    <row r="4834" spans="1:13">
      <c r="A4834" t="n">
        <v>39626</v>
      </c>
      <c r="B4834" s="29" t="n">
        <v>28</v>
      </c>
    </row>
    <row r="4835" spans="1:13">
      <c r="A4835" t="s">
        <v>4</v>
      </c>
      <c r="B4835" s="4" t="s">
        <v>5</v>
      </c>
      <c r="C4835" s="4" t="s">
        <v>16</v>
      </c>
      <c r="D4835" s="14" t="s">
        <v>26</v>
      </c>
      <c r="E4835" s="4" t="s">
        <v>5</v>
      </c>
      <c r="F4835" s="4" t="s">
        <v>16</v>
      </c>
      <c r="G4835" s="4" t="s">
        <v>10</v>
      </c>
      <c r="H4835" s="14" t="s">
        <v>27</v>
      </c>
      <c r="I4835" s="4" t="s">
        <v>16</v>
      </c>
      <c r="J4835" s="4" t="s">
        <v>16</v>
      </c>
      <c r="K4835" s="4" t="s">
        <v>25</v>
      </c>
    </row>
    <row r="4836" spans="1:13">
      <c r="A4836" t="n">
        <v>39627</v>
      </c>
      <c r="B4836" s="10" t="n">
        <v>5</v>
      </c>
      <c r="C4836" s="7" t="n">
        <v>28</v>
      </c>
      <c r="D4836" s="14" t="s">
        <v>3</v>
      </c>
      <c r="E4836" s="58" t="n">
        <v>64</v>
      </c>
      <c r="F4836" s="7" t="n">
        <v>5</v>
      </c>
      <c r="G4836" s="7" t="n">
        <v>7</v>
      </c>
      <c r="H4836" s="14" t="s">
        <v>3</v>
      </c>
      <c r="I4836" s="7" t="n">
        <v>8</v>
      </c>
      <c r="J4836" s="7" t="n">
        <v>1</v>
      </c>
      <c r="K4836" s="11" t="n">
        <f t="normal" ca="1">A4846</f>
        <v>0</v>
      </c>
    </row>
    <row r="4837" spans="1:13">
      <c r="A4837" t="s">
        <v>4</v>
      </c>
      <c r="B4837" s="4" t="s">
        <v>5</v>
      </c>
      <c r="C4837" s="4" t="s">
        <v>16</v>
      </c>
      <c r="D4837" s="4" t="s">
        <v>10</v>
      </c>
      <c r="E4837" s="4" t="s">
        <v>6</v>
      </c>
    </row>
    <row r="4838" spans="1:13">
      <c r="A4838" t="n">
        <v>39639</v>
      </c>
      <c r="B4838" s="54" t="n">
        <v>51</v>
      </c>
      <c r="C4838" s="7" t="n">
        <v>4</v>
      </c>
      <c r="D4838" s="7" t="n">
        <v>7</v>
      </c>
      <c r="E4838" s="7" t="s">
        <v>342</v>
      </c>
    </row>
    <row r="4839" spans="1:13">
      <c r="A4839" t="s">
        <v>4</v>
      </c>
      <c r="B4839" s="4" t="s">
        <v>5</v>
      </c>
      <c r="C4839" s="4" t="s">
        <v>10</v>
      </c>
    </row>
    <row r="4840" spans="1:13">
      <c r="A4840" t="n">
        <v>39652</v>
      </c>
      <c r="B4840" s="31" t="n">
        <v>16</v>
      </c>
      <c r="C4840" s="7" t="n">
        <v>0</v>
      </c>
    </row>
    <row r="4841" spans="1:13">
      <c r="A4841" t="s">
        <v>4</v>
      </c>
      <c r="B4841" s="4" t="s">
        <v>5</v>
      </c>
      <c r="C4841" s="4" t="s">
        <v>10</v>
      </c>
      <c r="D4841" s="4" t="s">
        <v>16</v>
      </c>
      <c r="E4841" s="4" t="s">
        <v>9</v>
      </c>
      <c r="F4841" s="4" t="s">
        <v>69</v>
      </c>
      <c r="G4841" s="4" t="s">
        <v>16</v>
      </c>
      <c r="H4841" s="4" t="s">
        <v>16</v>
      </c>
    </row>
    <row r="4842" spans="1:13">
      <c r="A4842" t="n">
        <v>39655</v>
      </c>
      <c r="B4842" s="55" t="n">
        <v>26</v>
      </c>
      <c r="C4842" s="7" t="n">
        <v>7</v>
      </c>
      <c r="D4842" s="7" t="n">
        <v>17</v>
      </c>
      <c r="E4842" s="7" t="n">
        <v>63594</v>
      </c>
      <c r="F4842" s="7" t="s">
        <v>385</v>
      </c>
      <c r="G4842" s="7" t="n">
        <v>2</v>
      </c>
      <c r="H4842" s="7" t="n">
        <v>0</v>
      </c>
    </row>
    <row r="4843" spans="1:13">
      <c r="A4843" t="s">
        <v>4</v>
      </c>
      <c r="B4843" s="4" t="s">
        <v>5</v>
      </c>
    </row>
    <row r="4844" spans="1:13">
      <c r="A4844" t="n">
        <v>39680</v>
      </c>
      <c r="B4844" s="29" t="n">
        <v>28</v>
      </c>
    </row>
    <row r="4845" spans="1:13">
      <c r="A4845" t="s">
        <v>4</v>
      </c>
      <c r="B4845" s="4" t="s">
        <v>5</v>
      </c>
      <c r="C4845" s="4" t="s">
        <v>16</v>
      </c>
      <c r="D4845" s="14" t="s">
        <v>26</v>
      </c>
      <c r="E4845" s="4" t="s">
        <v>5</v>
      </c>
      <c r="F4845" s="4" t="s">
        <v>16</v>
      </c>
      <c r="G4845" s="4" t="s">
        <v>10</v>
      </c>
      <c r="H4845" s="14" t="s">
        <v>27</v>
      </c>
      <c r="I4845" s="4" t="s">
        <v>16</v>
      </c>
      <c r="J4845" s="4" t="s">
        <v>16</v>
      </c>
      <c r="K4845" s="4" t="s">
        <v>25</v>
      </c>
    </row>
    <row r="4846" spans="1:13">
      <c r="A4846" t="n">
        <v>39681</v>
      </c>
      <c r="B4846" s="10" t="n">
        <v>5</v>
      </c>
      <c r="C4846" s="7" t="n">
        <v>28</v>
      </c>
      <c r="D4846" s="14" t="s">
        <v>3</v>
      </c>
      <c r="E4846" s="58" t="n">
        <v>64</v>
      </c>
      <c r="F4846" s="7" t="n">
        <v>5</v>
      </c>
      <c r="G4846" s="7" t="n">
        <v>6</v>
      </c>
      <c r="H4846" s="14" t="s">
        <v>3</v>
      </c>
      <c r="I4846" s="7" t="n">
        <v>8</v>
      </c>
      <c r="J4846" s="7" t="n">
        <v>1</v>
      </c>
      <c r="K4846" s="11" t="n">
        <f t="normal" ca="1">A4856</f>
        <v>0</v>
      </c>
    </row>
    <row r="4847" spans="1:13">
      <c r="A4847" t="s">
        <v>4</v>
      </c>
      <c r="B4847" s="4" t="s">
        <v>5</v>
      </c>
      <c r="C4847" s="4" t="s">
        <v>16</v>
      </c>
      <c r="D4847" s="4" t="s">
        <v>10</v>
      </c>
      <c r="E4847" s="4" t="s">
        <v>6</v>
      </c>
    </row>
    <row r="4848" spans="1:13">
      <c r="A4848" t="n">
        <v>39693</v>
      </c>
      <c r="B4848" s="54" t="n">
        <v>51</v>
      </c>
      <c r="C4848" s="7" t="n">
        <v>4</v>
      </c>
      <c r="D4848" s="7" t="n">
        <v>6</v>
      </c>
      <c r="E4848" s="7" t="s">
        <v>342</v>
      </c>
    </row>
    <row r="4849" spans="1:11">
      <c r="A4849" t="s">
        <v>4</v>
      </c>
      <c r="B4849" s="4" t="s">
        <v>5</v>
      </c>
      <c r="C4849" s="4" t="s">
        <v>10</v>
      </c>
    </row>
    <row r="4850" spans="1:11">
      <c r="A4850" t="n">
        <v>39706</v>
      </c>
      <c r="B4850" s="31" t="n">
        <v>16</v>
      </c>
      <c r="C4850" s="7" t="n">
        <v>0</v>
      </c>
    </row>
    <row r="4851" spans="1:11">
      <c r="A4851" t="s">
        <v>4</v>
      </c>
      <c r="B4851" s="4" t="s">
        <v>5</v>
      </c>
      <c r="C4851" s="4" t="s">
        <v>10</v>
      </c>
      <c r="D4851" s="4" t="s">
        <v>16</v>
      </c>
      <c r="E4851" s="4" t="s">
        <v>9</v>
      </c>
      <c r="F4851" s="4" t="s">
        <v>69</v>
      </c>
      <c r="G4851" s="4" t="s">
        <v>16</v>
      </c>
      <c r="H4851" s="4" t="s">
        <v>16</v>
      </c>
    </row>
    <row r="4852" spans="1:11">
      <c r="A4852" t="n">
        <v>39709</v>
      </c>
      <c r="B4852" s="55" t="n">
        <v>26</v>
      </c>
      <c r="C4852" s="7" t="n">
        <v>6</v>
      </c>
      <c r="D4852" s="7" t="n">
        <v>17</v>
      </c>
      <c r="E4852" s="7" t="n">
        <v>63595</v>
      </c>
      <c r="F4852" s="7" t="s">
        <v>386</v>
      </c>
      <c r="G4852" s="7" t="n">
        <v>2</v>
      </c>
      <c r="H4852" s="7" t="n">
        <v>0</v>
      </c>
    </row>
    <row r="4853" spans="1:11">
      <c r="A4853" t="s">
        <v>4</v>
      </c>
      <c r="B4853" s="4" t="s">
        <v>5</v>
      </c>
    </row>
    <row r="4854" spans="1:11">
      <c r="A4854" t="n">
        <v>39775</v>
      </c>
      <c r="B4854" s="29" t="n">
        <v>28</v>
      </c>
    </row>
    <row r="4855" spans="1:11">
      <c r="A4855" t="s">
        <v>4</v>
      </c>
      <c r="B4855" s="4" t="s">
        <v>5</v>
      </c>
      <c r="C4855" s="4" t="s">
        <v>16</v>
      </c>
      <c r="D4855" s="14" t="s">
        <v>26</v>
      </c>
      <c r="E4855" s="4" t="s">
        <v>5</v>
      </c>
      <c r="F4855" s="4" t="s">
        <v>16</v>
      </c>
      <c r="G4855" s="4" t="s">
        <v>10</v>
      </c>
      <c r="H4855" s="14" t="s">
        <v>27</v>
      </c>
      <c r="I4855" s="4" t="s">
        <v>16</v>
      </c>
      <c r="J4855" s="4" t="s">
        <v>16</v>
      </c>
      <c r="K4855" s="4" t="s">
        <v>25</v>
      </c>
    </row>
    <row r="4856" spans="1:11">
      <c r="A4856" t="n">
        <v>39776</v>
      </c>
      <c r="B4856" s="10" t="n">
        <v>5</v>
      </c>
      <c r="C4856" s="7" t="n">
        <v>28</v>
      </c>
      <c r="D4856" s="14" t="s">
        <v>3</v>
      </c>
      <c r="E4856" s="58" t="n">
        <v>64</v>
      </c>
      <c r="F4856" s="7" t="n">
        <v>5</v>
      </c>
      <c r="G4856" s="7" t="n">
        <v>3</v>
      </c>
      <c r="H4856" s="14" t="s">
        <v>3</v>
      </c>
      <c r="I4856" s="7" t="n">
        <v>8</v>
      </c>
      <c r="J4856" s="7" t="n">
        <v>1</v>
      </c>
      <c r="K4856" s="11" t="n">
        <f t="normal" ca="1">A4866</f>
        <v>0</v>
      </c>
    </row>
    <row r="4857" spans="1:11">
      <c r="A4857" t="s">
        <v>4</v>
      </c>
      <c r="B4857" s="4" t="s">
        <v>5</v>
      </c>
      <c r="C4857" s="4" t="s">
        <v>16</v>
      </c>
      <c r="D4857" s="4" t="s">
        <v>10</v>
      </c>
      <c r="E4857" s="4" t="s">
        <v>6</v>
      </c>
    </row>
    <row r="4858" spans="1:11">
      <c r="A4858" t="n">
        <v>39788</v>
      </c>
      <c r="B4858" s="54" t="n">
        <v>51</v>
      </c>
      <c r="C4858" s="7" t="n">
        <v>4</v>
      </c>
      <c r="D4858" s="7" t="n">
        <v>3</v>
      </c>
      <c r="E4858" s="7" t="s">
        <v>342</v>
      </c>
    </row>
    <row r="4859" spans="1:11">
      <c r="A4859" t="s">
        <v>4</v>
      </c>
      <c r="B4859" s="4" t="s">
        <v>5</v>
      </c>
      <c r="C4859" s="4" t="s">
        <v>10</v>
      </c>
    </row>
    <row r="4860" spans="1:11">
      <c r="A4860" t="n">
        <v>39801</v>
      </c>
      <c r="B4860" s="31" t="n">
        <v>16</v>
      </c>
      <c r="C4860" s="7" t="n">
        <v>0</v>
      </c>
    </row>
    <row r="4861" spans="1:11">
      <c r="A4861" t="s">
        <v>4</v>
      </c>
      <c r="B4861" s="4" t="s">
        <v>5</v>
      </c>
      <c r="C4861" s="4" t="s">
        <v>10</v>
      </c>
      <c r="D4861" s="4" t="s">
        <v>16</v>
      </c>
      <c r="E4861" s="4" t="s">
        <v>9</v>
      </c>
      <c r="F4861" s="4" t="s">
        <v>69</v>
      </c>
      <c r="G4861" s="4" t="s">
        <v>16</v>
      </c>
      <c r="H4861" s="4" t="s">
        <v>16</v>
      </c>
    </row>
    <row r="4862" spans="1:11">
      <c r="A4862" t="n">
        <v>39804</v>
      </c>
      <c r="B4862" s="55" t="n">
        <v>26</v>
      </c>
      <c r="C4862" s="7" t="n">
        <v>3</v>
      </c>
      <c r="D4862" s="7" t="n">
        <v>17</v>
      </c>
      <c r="E4862" s="7" t="n">
        <v>63596</v>
      </c>
      <c r="F4862" s="7" t="s">
        <v>387</v>
      </c>
      <c r="G4862" s="7" t="n">
        <v>2</v>
      </c>
      <c r="H4862" s="7" t="n">
        <v>0</v>
      </c>
    </row>
    <row r="4863" spans="1:11">
      <c r="A4863" t="s">
        <v>4</v>
      </c>
      <c r="B4863" s="4" t="s">
        <v>5</v>
      </c>
    </row>
    <row r="4864" spans="1:11">
      <c r="A4864" t="n">
        <v>39844</v>
      </c>
      <c r="B4864" s="29" t="n">
        <v>28</v>
      </c>
    </row>
    <row r="4865" spans="1:11">
      <c r="A4865" t="s">
        <v>4</v>
      </c>
      <c r="B4865" s="4" t="s">
        <v>5</v>
      </c>
      <c r="C4865" s="4" t="s">
        <v>10</v>
      </c>
      <c r="D4865" s="4" t="s">
        <v>16</v>
      </c>
    </row>
    <row r="4866" spans="1:11">
      <c r="A4866" t="n">
        <v>39845</v>
      </c>
      <c r="B4866" s="66" t="n">
        <v>89</v>
      </c>
      <c r="C4866" s="7" t="n">
        <v>65533</v>
      </c>
      <c r="D4866" s="7" t="n">
        <v>1</v>
      </c>
    </row>
    <row r="4867" spans="1:11">
      <c r="A4867" t="s">
        <v>4</v>
      </c>
      <c r="B4867" s="4" t="s">
        <v>5</v>
      </c>
      <c r="C4867" s="4" t="s">
        <v>16</v>
      </c>
      <c r="D4867" s="4" t="s">
        <v>10</v>
      </c>
    </row>
    <row r="4868" spans="1:11">
      <c r="A4868" t="n">
        <v>39849</v>
      </c>
      <c r="B4868" s="20" t="n">
        <v>49</v>
      </c>
      <c r="C4868" s="7" t="n">
        <v>6</v>
      </c>
      <c r="D4868" s="7" t="n">
        <v>1</v>
      </c>
    </row>
    <row r="4869" spans="1:11">
      <c r="A4869" t="s">
        <v>4</v>
      </c>
      <c r="B4869" s="4" t="s">
        <v>5</v>
      </c>
      <c r="C4869" s="4" t="s">
        <v>10</v>
      </c>
    </row>
    <row r="4870" spans="1:11">
      <c r="A4870" t="n">
        <v>39853</v>
      </c>
      <c r="B4870" s="12" t="n">
        <v>12</v>
      </c>
      <c r="C4870" s="7" t="n">
        <v>6465</v>
      </c>
    </row>
    <row r="4871" spans="1:11">
      <c r="A4871" t="s">
        <v>4</v>
      </c>
      <c r="B4871" s="4" t="s">
        <v>5</v>
      </c>
      <c r="C4871" s="4" t="s">
        <v>16</v>
      </c>
      <c r="D4871" s="4" t="s">
        <v>6</v>
      </c>
    </row>
    <row r="4872" spans="1:11">
      <c r="A4872" t="n">
        <v>39856</v>
      </c>
      <c r="B4872" s="8" t="n">
        <v>2</v>
      </c>
      <c r="C4872" s="7" t="n">
        <v>11</v>
      </c>
      <c r="D4872" s="7" t="s">
        <v>388</v>
      </c>
    </row>
    <row r="4873" spans="1:11">
      <c r="A4873" t="s">
        <v>4</v>
      </c>
      <c r="B4873" s="4" t="s">
        <v>5</v>
      </c>
    </row>
    <row r="4874" spans="1:11">
      <c r="A4874" t="n">
        <v>39870</v>
      </c>
      <c r="B4874" s="5" t="n">
        <v>1</v>
      </c>
    </row>
    <row r="4875" spans="1:11" s="3" customFormat="1" customHeight="0">
      <c r="A4875" s="3" t="s">
        <v>2</v>
      </c>
      <c r="B4875" s="3" t="s">
        <v>389</v>
      </c>
    </row>
    <row r="4876" spans="1:11">
      <c r="A4876" t="s">
        <v>4</v>
      </c>
      <c r="B4876" s="4" t="s">
        <v>5</v>
      </c>
      <c r="C4876" s="4" t="s">
        <v>10</v>
      </c>
    </row>
    <row r="4877" spans="1:11">
      <c r="A4877" t="n">
        <v>39872</v>
      </c>
      <c r="B4877" s="12" t="n">
        <v>12</v>
      </c>
      <c r="C4877" s="7" t="n">
        <v>6447</v>
      </c>
    </row>
    <row r="4878" spans="1:11">
      <c r="A4878" t="s">
        <v>4</v>
      </c>
      <c r="B4878" s="4" t="s">
        <v>5</v>
      </c>
      <c r="C4878" s="4" t="s">
        <v>16</v>
      </c>
      <c r="D4878" s="4" t="s">
        <v>10</v>
      </c>
    </row>
    <row r="4879" spans="1:11">
      <c r="A4879" t="n">
        <v>39875</v>
      </c>
      <c r="B4879" s="58" t="n">
        <v>64</v>
      </c>
      <c r="C4879" s="7" t="n">
        <v>16</v>
      </c>
      <c r="D4879" s="7" t="n">
        <v>12</v>
      </c>
    </row>
    <row r="4880" spans="1:11">
      <c r="A4880" t="s">
        <v>4</v>
      </c>
      <c r="B4880" s="4" t="s">
        <v>5</v>
      </c>
      <c r="C4880" s="4" t="s">
        <v>16</v>
      </c>
      <c r="D4880" s="14" t="s">
        <v>26</v>
      </c>
      <c r="E4880" s="4" t="s">
        <v>5</v>
      </c>
      <c r="F4880" s="4" t="s">
        <v>16</v>
      </c>
      <c r="G4880" s="4" t="s">
        <v>10</v>
      </c>
      <c r="H4880" s="14" t="s">
        <v>27</v>
      </c>
      <c r="I4880" s="4" t="s">
        <v>16</v>
      </c>
      <c r="J4880" s="4" t="s">
        <v>16</v>
      </c>
      <c r="K4880" s="4" t="s">
        <v>25</v>
      </c>
    </row>
    <row r="4881" spans="1:11">
      <c r="A4881" t="n">
        <v>39879</v>
      </c>
      <c r="B4881" s="10" t="n">
        <v>5</v>
      </c>
      <c r="C4881" s="7" t="n">
        <v>28</v>
      </c>
      <c r="D4881" s="14" t="s">
        <v>3</v>
      </c>
      <c r="E4881" s="58" t="n">
        <v>64</v>
      </c>
      <c r="F4881" s="7" t="n">
        <v>5</v>
      </c>
      <c r="G4881" s="7" t="n">
        <v>1</v>
      </c>
      <c r="H4881" s="14" t="s">
        <v>3</v>
      </c>
      <c r="I4881" s="7" t="n">
        <v>8</v>
      </c>
      <c r="J4881" s="7" t="n">
        <v>1</v>
      </c>
      <c r="K4881" s="11" t="n">
        <f t="normal" ca="1">A4885</f>
        <v>0</v>
      </c>
    </row>
    <row r="4882" spans="1:11">
      <c r="A4882" t="s">
        <v>4</v>
      </c>
      <c r="B4882" s="4" t="s">
        <v>5</v>
      </c>
      <c r="C4882" s="4" t="s">
        <v>16</v>
      </c>
      <c r="D4882" s="4" t="s">
        <v>10</v>
      </c>
    </row>
    <row r="4883" spans="1:11">
      <c r="A4883" t="n">
        <v>39891</v>
      </c>
      <c r="B4883" s="58" t="n">
        <v>64</v>
      </c>
      <c r="C4883" s="7" t="n">
        <v>16</v>
      </c>
      <c r="D4883" s="7" t="n">
        <v>1</v>
      </c>
    </row>
    <row r="4884" spans="1:11">
      <c r="A4884" t="s">
        <v>4</v>
      </c>
      <c r="B4884" s="4" t="s">
        <v>5</v>
      </c>
      <c r="C4884" s="4" t="s">
        <v>16</v>
      </c>
      <c r="D4884" s="14" t="s">
        <v>26</v>
      </c>
      <c r="E4884" s="4" t="s">
        <v>5</v>
      </c>
      <c r="F4884" s="4" t="s">
        <v>16</v>
      </c>
      <c r="G4884" s="4" t="s">
        <v>10</v>
      </c>
      <c r="H4884" s="14" t="s">
        <v>27</v>
      </c>
      <c r="I4884" s="4" t="s">
        <v>16</v>
      </c>
      <c r="J4884" s="4" t="s">
        <v>16</v>
      </c>
      <c r="K4884" s="4" t="s">
        <v>25</v>
      </c>
    </row>
    <row r="4885" spans="1:11">
      <c r="A4885" t="n">
        <v>39895</v>
      </c>
      <c r="B4885" s="10" t="n">
        <v>5</v>
      </c>
      <c r="C4885" s="7" t="n">
        <v>28</v>
      </c>
      <c r="D4885" s="14" t="s">
        <v>3</v>
      </c>
      <c r="E4885" s="58" t="n">
        <v>64</v>
      </c>
      <c r="F4885" s="7" t="n">
        <v>5</v>
      </c>
      <c r="G4885" s="7" t="n">
        <v>3</v>
      </c>
      <c r="H4885" s="14" t="s">
        <v>3</v>
      </c>
      <c r="I4885" s="7" t="n">
        <v>8</v>
      </c>
      <c r="J4885" s="7" t="n">
        <v>1</v>
      </c>
      <c r="K4885" s="11" t="n">
        <f t="normal" ca="1">A4889</f>
        <v>0</v>
      </c>
    </row>
    <row r="4886" spans="1:11">
      <c r="A4886" t="s">
        <v>4</v>
      </c>
      <c r="B4886" s="4" t="s">
        <v>5</v>
      </c>
      <c r="C4886" s="4" t="s">
        <v>16</v>
      </c>
      <c r="D4886" s="4" t="s">
        <v>10</v>
      </c>
    </row>
    <row r="4887" spans="1:11">
      <c r="A4887" t="n">
        <v>39907</v>
      </c>
      <c r="B4887" s="58" t="n">
        <v>64</v>
      </c>
      <c r="C4887" s="7" t="n">
        <v>16</v>
      </c>
      <c r="D4887" s="7" t="n">
        <v>3</v>
      </c>
    </row>
    <row r="4888" spans="1:11">
      <c r="A4888" t="s">
        <v>4</v>
      </c>
      <c r="B4888" s="4" t="s">
        <v>5</v>
      </c>
      <c r="C4888" s="4" t="s">
        <v>16</v>
      </c>
      <c r="D4888" s="14" t="s">
        <v>26</v>
      </c>
      <c r="E4888" s="4" t="s">
        <v>5</v>
      </c>
      <c r="F4888" s="4" t="s">
        <v>16</v>
      </c>
      <c r="G4888" s="4" t="s">
        <v>10</v>
      </c>
      <c r="H4888" s="14" t="s">
        <v>27</v>
      </c>
      <c r="I4888" s="4" t="s">
        <v>16</v>
      </c>
      <c r="J4888" s="4" t="s">
        <v>16</v>
      </c>
      <c r="K4888" s="4" t="s">
        <v>25</v>
      </c>
    </row>
    <row r="4889" spans="1:11">
      <c r="A4889" t="n">
        <v>39911</v>
      </c>
      <c r="B4889" s="10" t="n">
        <v>5</v>
      </c>
      <c r="C4889" s="7" t="n">
        <v>28</v>
      </c>
      <c r="D4889" s="14" t="s">
        <v>3</v>
      </c>
      <c r="E4889" s="58" t="n">
        <v>64</v>
      </c>
      <c r="F4889" s="7" t="n">
        <v>5</v>
      </c>
      <c r="G4889" s="7" t="n">
        <v>7</v>
      </c>
      <c r="H4889" s="14" t="s">
        <v>3</v>
      </c>
      <c r="I4889" s="7" t="n">
        <v>8</v>
      </c>
      <c r="J4889" s="7" t="n">
        <v>1</v>
      </c>
      <c r="K4889" s="11" t="n">
        <f t="normal" ca="1">A4893</f>
        <v>0</v>
      </c>
    </row>
    <row r="4890" spans="1:11">
      <c r="A4890" t="s">
        <v>4</v>
      </c>
      <c r="B4890" s="4" t="s">
        <v>5</v>
      </c>
      <c r="C4890" s="4" t="s">
        <v>16</v>
      </c>
      <c r="D4890" s="4" t="s">
        <v>10</v>
      </c>
    </row>
    <row r="4891" spans="1:11">
      <c r="A4891" t="n">
        <v>39923</v>
      </c>
      <c r="B4891" s="58" t="n">
        <v>64</v>
      </c>
      <c r="C4891" s="7" t="n">
        <v>16</v>
      </c>
      <c r="D4891" s="7" t="n">
        <v>7</v>
      </c>
    </row>
    <row r="4892" spans="1:11">
      <c r="A4892" t="s">
        <v>4</v>
      </c>
      <c r="B4892" s="4" t="s">
        <v>5</v>
      </c>
      <c r="C4892" s="4" t="s">
        <v>16</v>
      </c>
      <c r="D4892" s="14" t="s">
        <v>26</v>
      </c>
      <c r="E4892" s="4" t="s">
        <v>5</v>
      </c>
      <c r="F4892" s="4" t="s">
        <v>16</v>
      </c>
      <c r="G4892" s="4" t="s">
        <v>10</v>
      </c>
      <c r="H4892" s="14" t="s">
        <v>27</v>
      </c>
      <c r="I4892" s="4" t="s">
        <v>16</v>
      </c>
      <c r="J4892" s="4" t="s">
        <v>16</v>
      </c>
      <c r="K4892" s="4" t="s">
        <v>25</v>
      </c>
    </row>
    <row r="4893" spans="1:11">
      <c r="A4893" t="n">
        <v>39927</v>
      </c>
      <c r="B4893" s="10" t="n">
        <v>5</v>
      </c>
      <c r="C4893" s="7" t="n">
        <v>28</v>
      </c>
      <c r="D4893" s="14" t="s">
        <v>3</v>
      </c>
      <c r="E4893" s="58" t="n">
        <v>64</v>
      </c>
      <c r="F4893" s="7" t="n">
        <v>5</v>
      </c>
      <c r="G4893" s="7" t="n">
        <v>6</v>
      </c>
      <c r="H4893" s="14" t="s">
        <v>3</v>
      </c>
      <c r="I4893" s="7" t="n">
        <v>8</v>
      </c>
      <c r="J4893" s="7" t="n">
        <v>1</v>
      </c>
      <c r="K4893" s="11" t="n">
        <f t="normal" ca="1">A4897</f>
        <v>0</v>
      </c>
    </row>
    <row r="4894" spans="1:11">
      <c r="A4894" t="s">
        <v>4</v>
      </c>
      <c r="B4894" s="4" t="s">
        <v>5</v>
      </c>
      <c r="C4894" s="4" t="s">
        <v>16</v>
      </c>
      <c r="D4894" s="4" t="s">
        <v>10</v>
      </c>
    </row>
    <row r="4895" spans="1:11">
      <c r="A4895" t="n">
        <v>39939</v>
      </c>
      <c r="B4895" s="58" t="n">
        <v>64</v>
      </c>
      <c r="C4895" s="7" t="n">
        <v>16</v>
      </c>
      <c r="D4895" s="7" t="n">
        <v>6</v>
      </c>
    </row>
    <row r="4896" spans="1:11">
      <c r="A4896" t="s">
        <v>4</v>
      </c>
      <c r="B4896" s="4" t="s">
        <v>5</v>
      </c>
      <c r="C4896" s="4" t="s">
        <v>16</v>
      </c>
      <c r="D4896" s="14" t="s">
        <v>26</v>
      </c>
      <c r="E4896" s="4" t="s">
        <v>5</v>
      </c>
      <c r="F4896" s="4" t="s">
        <v>16</v>
      </c>
      <c r="G4896" s="4" t="s">
        <v>10</v>
      </c>
      <c r="H4896" s="14" t="s">
        <v>27</v>
      </c>
      <c r="I4896" s="4" t="s">
        <v>16</v>
      </c>
      <c r="J4896" s="4" t="s">
        <v>16</v>
      </c>
      <c r="K4896" s="4" t="s">
        <v>25</v>
      </c>
    </row>
    <row r="4897" spans="1:11">
      <c r="A4897" t="n">
        <v>39943</v>
      </c>
      <c r="B4897" s="10" t="n">
        <v>5</v>
      </c>
      <c r="C4897" s="7" t="n">
        <v>28</v>
      </c>
      <c r="D4897" s="14" t="s">
        <v>3</v>
      </c>
      <c r="E4897" s="58" t="n">
        <v>64</v>
      </c>
      <c r="F4897" s="7" t="n">
        <v>5</v>
      </c>
      <c r="G4897" s="7" t="n">
        <v>2</v>
      </c>
      <c r="H4897" s="14" t="s">
        <v>3</v>
      </c>
      <c r="I4897" s="7" t="n">
        <v>8</v>
      </c>
      <c r="J4897" s="7" t="n">
        <v>1</v>
      </c>
      <c r="K4897" s="11" t="n">
        <f t="normal" ca="1">A4901</f>
        <v>0</v>
      </c>
    </row>
    <row r="4898" spans="1:11">
      <c r="A4898" t="s">
        <v>4</v>
      </c>
      <c r="B4898" s="4" t="s">
        <v>5</v>
      </c>
      <c r="C4898" s="4" t="s">
        <v>16</v>
      </c>
      <c r="D4898" s="4" t="s">
        <v>10</v>
      </c>
    </row>
    <row r="4899" spans="1:11">
      <c r="A4899" t="n">
        <v>39955</v>
      </c>
      <c r="B4899" s="58" t="n">
        <v>64</v>
      </c>
      <c r="C4899" s="7" t="n">
        <v>16</v>
      </c>
      <c r="D4899" s="7" t="n">
        <v>2</v>
      </c>
    </row>
    <row r="4900" spans="1:11">
      <c r="A4900" t="s">
        <v>4</v>
      </c>
      <c r="B4900" s="4" t="s">
        <v>5</v>
      </c>
      <c r="C4900" s="4" t="s">
        <v>16</v>
      </c>
      <c r="D4900" s="14" t="s">
        <v>26</v>
      </c>
      <c r="E4900" s="4" t="s">
        <v>5</v>
      </c>
      <c r="F4900" s="4" t="s">
        <v>16</v>
      </c>
      <c r="G4900" s="4" t="s">
        <v>10</v>
      </c>
      <c r="H4900" s="14" t="s">
        <v>27</v>
      </c>
      <c r="I4900" s="4" t="s">
        <v>16</v>
      </c>
      <c r="J4900" s="4" t="s">
        <v>16</v>
      </c>
      <c r="K4900" s="4" t="s">
        <v>25</v>
      </c>
    </row>
    <row r="4901" spans="1:11">
      <c r="A4901" t="n">
        <v>39959</v>
      </c>
      <c r="B4901" s="10" t="n">
        <v>5</v>
      </c>
      <c r="C4901" s="7" t="n">
        <v>28</v>
      </c>
      <c r="D4901" s="14" t="s">
        <v>3</v>
      </c>
      <c r="E4901" s="58" t="n">
        <v>64</v>
      </c>
      <c r="F4901" s="7" t="n">
        <v>5</v>
      </c>
      <c r="G4901" s="7" t="n">
        <v>4</v>
      </c>
      <c r="H4901" s="14" t="s">
        <v>3</v>
      </c>
      <c r="I4901" s="7" t="n">
        <v>8</v>
      </c>
      <c r="J4901" s="7" t="n">
        <v>1</v>
      </c>
      <c r="K4901" s="11" t="n">
        <f t="normal" ca="1">A4905</f>
        <v>0</v>
      </c>
    </row>
    <row r="4902" spans="1:11">
      <c r="A4902" t="s">
        <v>4</v>
      </c>
      <c r="B4902" s="4" t="s">
        <v>5</v>
      </c>
      <c r="C4902" s="4" t="s">
        <v>16</v>
      </c>
      <c r="D4902" s="4" t="s">
        <v>10</v>
      </c>
    </row>
    <row r="4903" spans="1:11">
      <c r="A4903" t="n">
        <v>39971</v>
      </c>
      <c r="B4903" s="58" t="n">
        <v>64</v>
      </c>
      <c r="C4903" s="7" t="n">
        <v>16</v>
      </c>
      <c r="D4903" s="7" t="n">
        <v>4</v>
      </c>
    </row>
    <row r="4904" spans="1:11">
      <c r="A4904" t="s">
        <v>4</v>
      </c>
      <c r="B4904" s="4" t="s">
        <v>5</v>
      </c>
      <c r="C4904" s="4" t="s">
        <v>16</v>
      </c>
      <c r="D4904" s="14" t="s">
        <v>26</v>
      </c>
      <c r="E4904" s="4" t="s">
        <v>5</v>
      </c>
      <c r="F4904" s="4" t="s">
        <v>16</v>
      </c>
      <c r="G4904" s="4" t="s">
        <v>10</v>
      </c>
      <c r="H4904" s="14" t="s">
        <v>27</v>
      </c>
      <c r="I4904" s="4" t="s">
        <v>16</v>
      </c>
      <c r="J4904" s="4" t="s">
        <v>16</v>
      </c>
      <c r="K4904" s="4" t="s">
        <v>25</v>
      </c>
    </row>
    <row r="4905" spans="1:11">
      <c r="A4905" t="n">
        <v>39975</v>
      </c>
      <c r="B4905" s="10" t="n">
        <v>5</v>
      </c>
      <c r="C4905" s="7" t="n">
        <v>28</v>
      </c>
      <c r="D4905" s="14" t="s">
        <v>3</v>
      </c>
      <c r="E4905" s="58" t="n">
        <v>64</v>
      </c>
      <c r="F4905" s="7" t="n">
        <v>5</v>
      </c>
      <c r="G4905" s="7" t="n">
        <v>5</v>
      </c>
      <c r="H4905" s="14" t="s">
        <v>3</v>
      </c>
      <c r="I4905" s="7" t="n">
        <v>8</v>
      </c>
      <c r="J4905" s="7" t="n">
        <v>1</v>
      </c>
      <c r="K4905" s="11" t="n">
        <f t="normal" ca="1">A4909</f>
        <v>0</v>
      </c>
    </row>
    <row r="4906" spans="1:11">
      <c r="A4906" t="s">
        <v>4</v>
      </c>
      <c r="B4906" s="4" t="s">
        <v>5</v>
      </c>
      <c r="C4906" s="4" t="s">
        <v>16</v>
      </c>
      <c r="D4906" s="4" t="s">
        <v>10</v>
      </c>
    </row>
    <row r="4907" spans="1:11">
      <c r="A4907" t="n">
        <v>39987</v>
      </c>
      <c r="B4907" s="58" t="n">
        <v>64</v>
      </c>
      <c r="C4907" s="7" t="n">
        <v>16</v>
      </c>
      <c r="D4907" s="7" t="n">
        <v>5</v>
      </c>
    </row>
    <row r="4908" spans="1:11">
      <c r="A4908" t="s">
        <v>4</v>
      </c>
      <c r="B4908" s="4" t="s">
        <v>5</v>
      </c>
      <c r="C4908" s="4" t="s">
        <v>16</v>
      </c>
      <c r="D4908" s="14" t="s">
        <v>26</v>
      </c>
      <c r="E4908" s="4" t="s">
        <v>5</v>
      </c>
      <c r="F4908" s="4" t="s">
        <v>16</v>
      </c>
      <c r="G4908" s="4" t="s">
        <v>10</v>
      </c>
      <c r="H4908" s="14" t="s">
        <v>27</v>
      </c>
      <c r="I4908" s="4" t="s">
        <v>16</v>
      </c>
      <c r="J4908" s="4" t="s">
        <v>16</v>
      </c>
      <c r="K4908" s="4" t="s">
        <v>25</v>
      </c>
    </row>
    <row r="4909" spans="1:11">
      <c r="A4909" t="n">
        <v>39991</v>
      </c>
      <c r="B4909" s="10" t="n">
        <v>5</v>
      </c>
      <c r="C4909" s="7" t="n">
        <v>28</v>
      </c>
      <c r="D4909" s="14" t="s">
        <v>3</v>
      </c>
      <c r="E4909" s="58" t="n">
        <v>64</v>
      </c>
      <c r="F4909" s="7" t="n">
        <v>5</v>
      </c>
      <c r="G4909" s="7" t="n">
        <v>8</v>
      </c>
      <c r="H4909" s="14" t="s">
        <v>3</v>
      </c>
      <c r="I4909" s="7" t="n">
        <v>8</v>
      </c>
      <c r="J4909" s="7" t="n">
        <v>1</v>
      </c>
      <c r="K4909" s="11" t="n">
        <f t="normal" ca="1">A4913</f>
        <v>0</v>
      </c>
    </row>
    <row r="4910" spans="1:11">
      <c r="A4910" t="s">
        <v>4</v>
      </c>
      <c r="B4910" s="4" t="s">
        <v>5</v>
      </c>
      <c r="C4910" s="4" t="s">
        <v>16</v>
      </c>
      <c r="D4910" s="4" t="s">
        <v>10</v>
      </c>
    </row>
    <row r="4911" spans="1:11">
      <c r="A4911" t="n">
        <v>40003</v>
      </c>
      <c r="B4911" s="58" t="n">
        <v>64</v>
      </c>
      <c r="C4911" s="7" t="n">
        <v>16</v>
      </c>
      <c r="D4911" s="7" t="n">
        <v>8</v>
      </c>
    </row>
    <row r="4912" spans="1:11">
      <c r="A4912" t="s">
        <v>4</v>
      </c>
      <c r="B4912" s="4" t="s">
        <v>5</v>
      </c>
      <c r="C4912" s="4" t="s">
        <v>16</v>
      </c>
      <c r="D4912" s="14" t="s">
        <v>26</v>
      </c>
      <c r="E4912" s="4" t="s">
        <v>5</v>
      </c>
      <c r="F4912" s="4" t="s">
        <v>16</v>
      </c>
      <c r="G4912" s="4" t="s">
        <v>10</v>
      </c>
      <c r="H4912" s="14" t="s">
        <v>27</v>
      </c>
      <c r="I4912" s="4" t="s">
        <v>16</v>
      </c>
      <c r="J4912" s="4" t="s">
        <v>16</v>
      </c>
      <c r="K4912" s="4" t="s">
        <v>25</v>
      </c>
    </row>
    <row r="4913" spans="1:11">
      <c r="A4913" t="n">
        <v>40007</v>
      </c>
      <c r="B4913" s="10" t="n">
        <v>5</v>
      </c>
      <c r="C4913" s="7" t="n">
        <v>28</v>
      </c>
      <c r="D4913" s="14" t="s">
        <v>3</v>
      </c>
      <c r="E4913" s="58" t="n">
        <v>64</v>
      </c>
      <c r="F4913" s="7" t="n">
        <v>5</v>
      </c>
      <c r="G4913" s="7" t="n">
        <v>9</v>
      </c>
      <c r="H4913" s="14" t="s">
        <v>3</v>
      </c>
      <c r="I4913" s="7" t="n">
        <v>8</v>
      </c>
      <c r="J4913" s="7" t="n">
        <v>1</v>
      </c>
      <c r="K4913" s="11" t="n">
        <f t="normal" ca="1">A4917</f>
        <v>0</v>
      </c>
    </row>
    <row r="4914" spans="1:11">
      <c r="A4914" t="s">
        <v>4</v>
      </c>
      <c r="B4914" s="4" t="s">
        <v>5</v>
      </c>
      <c r="C4914" s="4" t="s">
        <v>16</v>
      </c>
      <c r="D4914" s="4" t="s">
        <v>10</v>
      </c>
    </row>
    <row r="4915" spans="1:11">
      <c r="A4915" t="n">
        <v>40019</v>
      </c>
      <c r="B4915" s="58" t="n">
        <v>64</v>
      </c>
      <c r="C4915" s="7" t="n">
        <v>16</v>
      </c>
      <c r="D4915" s="7" t="n">
        <v>9</v>
      </c>
    </row>
    <row r="4916" spans="1:11">
      <c r="A4916" t="s">
        <v>4</v>
      </c>
      <c r="B4916" s="4" t="s">
        <v>5</v>
      </c>
      <c r="C4916" s="4" t="s">
        <v>16</v>
      </c>
      <c r="D4916" s="4" t="s">
        <v>16</v>
      </c>
      <c r="E4916" s="4" t="s">
        <v>16</v>
      </c>
      <c r="F4916" s="4" t="s">
        <v>9</v>
      </c>
      <c r="G4916" s="4" t="s">
        <v>16</v>
      </c>
      <c r="H4916" s="4" t="s">
        <v>16</v>
      </c>
      <c r="I4916" s="4" t="s">
        <v>16</v>
      </c>
      <c r="J4916" s="4" t="s">
        <v>16</v>
      </c>
      <c r="K4916" s="4" t="s">
        <v>9</v>
      </c>
      <c r="L4916" s="4" t="s">
        <v>16</v>
      </c>
      <c r="M4916" s="4" t="s">
        <v>16</v>
      </c>
      <c r="N4916" s="4" t="s">
        <v>16</v>
      </c>
      <c r="O4916" s="4" t="s">
        <v>16</v>
      </c>
      <c r="P4916" s="4" t="s">
        <v>16</v>
      </c>
      <c r="Q4916" s="4" t="s">
        <v>9</v>
      </c>
      <c r="R4916" s="4" t="s">
        <v>16</v>
      </c>
      <c r="S4916" s="4" t="s">
        <v>16</v>
      </c>
      <c r="T4916" s="4" t="s">
        <v>16</v>
      </c>
      <c r="U4916" s="4" t="s">
        <v>16</v>
      </c>
      <c r="V4916" s="4" t="s">
        <v>9</v>
      </c>
      <c r="W4916" s="4" t="s">
        <v>16</v>
      </c>
      <c r="X4916" s="4" t="s">
        <v>16</v>
      </c>
      <c r="Y4916" s="4" t="s">
        <v>16</v>
      </c>
      <c r="Z4916" s="4" t="s">
        <v>16</v>
      </c>
      <c r="AA4916" s="4" t="s">
        <v>25</v>
      </c>
    </row>
    <row r="4917" spans="1:11">
      <c r="A4917" t="n">
        <v>40023</v>
      </c>
      <c r="B4917" s="10" t="n">
        <v>5</v>
      </c>
      <c r="C4917" s="7" t="n">
        <v>35</v>
      </c>
      <c r="D4917" s="7" t="n">
        <v>47</v>
      </c>
      <c r="E4917" s="7" t="n">
        <v>0</v>
      </c>
      <c r="F4917" s="7" t="n">
        <v>116</v>
      </c>
      <c r="G4917" s="7" t="n">
        <v>2</v>
      </c>
      <c r="H4917" s="7" t="n">
        <v>35</v>
      </c>
      <c r="I4917" s="7" t="n">
        <v>48</v>
      </c>
      <c r="J4917" s="7" t="n">
        <v>0</v>
      </c>
      <c r="K4917" s="7" t="n">
        <v>116</v>
      </c>
      <c r="L4917" s="7" t="n">
        <v>2</v>
      </c>
      <c r="M4917" s="7" t="n">
        <v>11</v>
      </c>
      <c r="N4917" s="7" t="n">
        <v>35</v>
      </c>
      <c r="O4917" s="7" t="n">
        <v>47</v>
      </c>
      <c r="P4917" s="7" t="n">
        <v>0</v>
      </c>
      <c r="Q4917" s="7" t="n">
        <v>120</v>
      </c>
      <c r="R4917" s="7" t="n">
        <v>2</v>
      </c>
      <c r="S4917" s="7" t="n">
        <v>35</v>
      </c>
      <c r="T4917" s="7" t="n">
        <v>48</v>
      </c>
      <c r="U4917" s="7" t="n">
        <v>0</v>
      </c>
      <c r="V4917" s="7" t="n">
        <v>120</v>
      </c>
      <c r="W4917" s="7" t="n">
        <v>2</v>
      </c>
      <c r="X4917" s="7" t="n">
        <v>11</v>
      </c>
      <c r="Y4917" s="7" t="n">
        <v>9</v>
      </c>
      <c r="Z4917" s="7" t="n">
        <v>1</v>
      </c>
      <c r="AA4917" s="11" t="n">
        <f t="normal" ca="1">A4923</f>
        <v>0</v>
      </c>
    </row>
    <row r="4918" spans="1:11">
      <c r="A4918" t="s">
        <v>4</v>
      </c>
      <c r="B4918" s="4" t="s">
        <v>5</v>
      </c>
      <c r="C4918" s="4" t="s">
        <v>16</v>
      </c>
      <c r="D4918" s="4" t="s">
        <v>9</v>
      </c>
      <c r="E4918" s="4" t="s">
        <v>16</v>
      </c>
      <c r="F4918" s="4" t="s">
        <v>16</v>
      </c>
      <c r="G4918" s="4" t="s">
        <v>9</v>
      </c>
      <c r="H4918" s="4" t="s">
        <v>16</v>
      </c>
      <c r="I4918" s="4" t="s">
        <v>9</v>
      </c>
      <c r="J4918" s="4" t="s">
        <v>16</v>
      </c>
    </row>
    <row r="4919" spans="1:11">
      <c r="A4919" t="n">
        <v>40064</v>
      </c>
      <c r="B4919" s="71" t="n">
        <v>33</v>
      </c>
      <c r="C4919" s="7" t="n">
        <v>0</v>
      </c>
      <c r="D4919" s="7" t="n">
        <v>1</v>
      </c>
      <c r="E4919" s="7" t="n">
        <v>0</v>
      </c>
      <c r="F4919" s="7" t="n">
        <v>0</v>
      </c>
      <c r="G4919" s="7" t="n">
        <v>-1</v>
      </c>
      <c r="H4919" s="7" t="n">
        <v>0</v>
      </c>
      <c r="I4919" s="7" t="n">
        <v>-1</v>
      </c>
      <c r="J4919" s="7" t="n">
        <v>0</v>
      </c>
    </row>
    <row r="4920" spans="1:11">
      <c r="A4920" t="s">
        <v>4</v>
      </c>
      <c r="B4920" s="4" t="s">
        <v>5</v>
      </c>
      <c r="C4920" s="4" t="s">
        <v>25</v>
      </c>
    </row>
    <row r="4921" spans="1:11">
      <c r="A4921" t="n">
        <v>40082</v>
      </c>
      <c r="B4921" s="13" t="n">
        <v>3</v>
      </c>
      <c r="C4921" s="11" t="n">
        <f t="normal" ca="1">A4955</f>
        <v>0</v>
      </c>
    </row>
    <row r="4922" spans="1:11">
      <c r="A4922" t="s">
        <v>4</v>
      </c>
      <c r="B4922" s="4" t="s">
        <v>5</v>
      </c>
      <c r="C4922" s="4" t="s">
        <v>16</v>
      </c>
      <c r="D4922" s="4" t="s">
        <v>16</v>
      </c>
      <c r="E4922" s="4" t="s">
        <v>16</v>
      </c>
      <c r="F4922" s="4" t="s">
        <v>9</v>
      </c>
      <c r="G4922" s="4" t="s">
        <v>16</v>
      </c>
      <c r="H4922" s="4" t="s">
        <v>16</v>
      </c>
      <c r="I4922" s="4" t="s">
        <v>16</v>
      </c>
      <c r="J4922" s="4" t="s">
        <v>16</v>
      </c>
      <c r="K4922" s="4" t="s">
        <v>9</v>
      </c>
      <c r="L4922" s="4" t="s">
        <v>16</v>
      </c>
      <c r="M4922" s="4" t="s">
        <v>16</v>
      </c>
      <c r="N4922" s="4" t="s">
        <v>16</v>
      </c>
      <c r="O4922" s="4" t="s">
        <v>16</v>
      </c>
      <c r="P4922" s="4" t="s">
        <v>16</v>
      </c>
      <c r="Q4922" s="4" t="s">
        <v>9</v>
      </c>
      <c r="R4922" s="4" t="s">
        <v>16</v>
      </c>
      <c r="S4922" s="4" t="s">
        <v>16</v>
      </c>
      <c r="T4922" s="4" t="s">
        <v>16</v>
      </c>
      <c r="U4922" s="4" t="s">
        <v>16</v>
      </c>
      <c r="V4922" s="4" t="s">
        <v>9</v>
      </c>
      <c r="W4922" s="4" t="s">
        <v>16</v>
      </c>
      <c r="X4922" s="4" t="s">
        <v>16</v>
      </c>
      <c r="Y4922" s="4" t="s">
        <v>16</v>
      </c>
      <c r="Z4922" s="4" t="s">
        <v>16</v>
      </c>
      <c r="AA4922" s="4" t="s">
        <v>25</v>
      </c>
    </row>
    <row r="4923" spans="1:11">
      <c r="A4923" t="n">
        <v>40087</v>
      </c>
      <c r="B4923" s="10" t="n">
        <v>5</v>
      </c>
      <c r="C4923" s="7" t="n">
        <v>35</v>
      </c>
      <c r="D4923" s="7" t="n">
        <v>47</v>
      </c>
      <c r="E4923" s="7" t="n">
        <v>0</v>
      </c>
      <c r="F4923" s="7" t="n">
        <v>116</v>
      </c>
      <c r="G4923" s="7" t="n">
        <v>2</v>
      </c>
      <c r="H4923" s="7" t="n">
        <v>35</v>
      </c>
      <c r="I4923" s="7" t="n">
        <v>48</v>
      </c>
      <c r="J4923" s="7" t="n">
        <v>0</v>
      </c>
      <c r="K4923" s="7" t="n">
        <v>116</v>
      </c>
      <c r="L4923" s="7" t="n">
        <v>2</v>
      </c>
      <c r="M4923" s="7" t="n">
        <v>11</v>
      </c>
      <c r="N4923" s="7" t="n">
        <v>35</v>
      </c>
      <c r="O4923" s="7" t="n">
        <v>47</v>
      </c>
      <c r="P4923" s="7" t="n">
        <v>0</v>
      </c>
      <c r="Q4923" s="7" t="n">
        <v>101</v>
      </c>
      <c r="R4923" s="7" t="n">
        <v>2</v>
      </c>
      <c r="S4923" s="7" t="n">
        <v>35</v>
      </c>
      <c r="T4923" s="7" t="n">
        <v>48</v>
      </c>
      <c r="U4923" s="7" t="n">
        <v>0</v>
      </c>
      <c r="V4923" s="7" t="n">
        <v>101</v>
      </c>
      <c r="W4923" s="7" t="n">
        <v>2</v>
      </c>
      <c r="X4923" s="7" t="n">
        <v>11</v>
      </c>
      <c r="Y4923" s="7" t="n">
        <v>9</v>
      </c>
      <c r="Z4923" s="7" t="n">
        <v>1</v>
      </c>
      <c r="AA4923" s="11" t="n">
        <f t="normal" ca="1">A4929</f>
        <v>0</v>
      </c>
    </row>
    <row r="4924" spans="1:11">
      <c r="A4924" t="s">
        <v>4</v>
      </c>
      <c r="B4924" s="4" t="s">
        <v>5</v>
      </c>
      <c r="C4924" s="4" t="s">
        <v>16</v>
      </c>
      <c r="D4924" s="4" t="s">
        <v>9</v>
      </c>
      <c r="E4924" s="4" t="s">
        <v>16</v>
      </c>
      <c r="F4924" s="4" t="s">
        <v>16</v>
      </c>
      <c r="G4924" s="4" t="s">
        <v>9</v>
      </c>
      <c r="H4924" s="4" t="s">
        <v>16</v>
      </c>
      <c r="I4924" s="4" t="s">
        <v>9</v>
      </c>
      <c r="J4924" s="4" t="s">
        <v>16</v>
      </c>
    </row>
    <row r="4925" spans="1:11">
      <c r="A4925" t="n">
        <v>40128</v>
      </c>
      <c r="B4925" s="71" t="n">
        <v>33</v>
      </c>
      <c r="C4925" s="7" t="n">
        <v>0</v>
      </c>
      <c r="D4925" s="7" t="n">
        <v>1</v>
      </c>
      <c r="E4925" s="7" t="n">
        <v>1</v>
      </c>
      <c r="F4925" s="7" t="n">
        <v>0</v>
      </c>
      <c r="G4925" s="7" t="n">
        <v>-1</v>
      </c>
      <c r="H4925" s="7" t="n">
        <v>0</v>
      </c>
      <c r="I4925" s="7" t="n">
        <v>-1</v>
      </c>
      <c r="J4925" s="7" t="n">
        <v>0</v>
      </c>
    </row>
    <row r="4926" spans="1:11">
      <c r="A4926" t="s">
        <v>4</v>
      </c>
      <c r="B4926" s="4" t="s">
        <v>5</v>
      </c>
      <c r="C4926" s="4" t="s">
        <v>25</v>
      </c>
    </row>
    <row r="4927" spans="1:11">
      <c r="A4927" t="n">
        <v>40146</v>
      </c>
      <c r="B4927" s="13" t="n">
        <v>3</v>
      </c>
      <c r="C4927" s="11" t="n">
        <f t="normal" ca="1">A4955</f>
        <v>0</v>
      </c>
    </row>
    <row r="4928" spans="1:11">
      <c r="A4928" t="s">
        <v>4</v>
      </c>
      <c r="B4928" s="4" t="s">
        <v>5</v>
      </c>
      <c r="C4928" s="4" t="s">
        <v>16</v>
      </c>
      <c r="D4928" s="4" t="s">
        <v>16</v>
      </c>
      <c r="E4928" s="4" t="s">
        <v>16</v>
      </c>
      <c r="F4928" s="4" t="s">
        <v>9</v>
      </c>
      <c r="G4928" s="4" t="s">
        <v>16</v>
      </c>
      <c r="H4928" s="4" t="s">
        <v>16</v>
      </c>
      <c r="I4928" s="4" t="s">
        <v>16</v>
      </c>
      <c r="J4928" s="4" t="s">
        <v>16</v>
      </c>
      <c r="K4928" s="4" t="s">
        <v>9</v>
      </c>
      <c r="L4928" s="4" t="s">
        <v>16</v>
      </c>
      <c r="M4928" s="4" t="s">
        <v>16</v>
      </c>
      <c r="N4928" s="4" t="s">
        <v>16</v>
      </c>
      <c r="O4928" s="4" t="s">
        <v>16</v>
      </c>
      <c r="P4928" s="4" t="s">
        <v>16</v>
      </c>
      <c r="Q4928" s="4" t="s">
        <v>9</v>
      </c>
      <c r="R4928" s="4" t="s">
        <v>16</v>
      </c>
      <c r="S4928" s="4" t="s">
        <v>16</v>
      </c>
      <c r="T4928" s="4" t="s">
        <v>16</v>
      </c>
      <c r="U4928" s="4" t="s">
        <v>16</v>
      </c>
      <c r="V4928" s="4" t="s">
        <v>9</v>
      </c>
      <c r="W4928" s="4" t="s">
        <v>16</v>
      </c>
      <c r="X4928" s="4" t="s">
        <v>16</v>
      </c>
      <c r="Y4928" s="4" t="s">
        <v>16</v>
      </c>
      <c r="Z4928" s="4" t="s">
        <v>16</v>
      </c>
      <c r="AA4928" s="4" t="s">
        <v>25</v>
      </c>
    </row>
    <row r="4929" spans="1:27">
      <c r="A4929" t="n">
        <v>40151</v>
      </c>
      <c r="B4929" s="10" t="n">
        <v>5</v>
      </c>
      <c r="C4929" s="7" t="n">
        <v>35</v>
      </c>
      <c r="D4929" s="7" t="n">
        <v>47</v>
      </c>
      <c r="E4929" s="7" t="n">
        <v>0</v>
      </c>
      <c r="F4929" s="7" t="n">
        <v>116</v>
      </c>
      <c r="G4929" s="7" t="n">
        <v>2</v>
      </c>
      <c r="H4929" s="7" t="n">
        <v>35</v>
      </c>
      <c r="I4929" s="7" t="n">
        <v>48</v>
      </c>
      <c r="J4929" s="7" t="n">
        <v>0</v>
      </c>
      <c r="K4929" s="7" t="n">
        <v>116</v>
      </c>
      <c r="L4929" s="7" t="n">
        <v>2</v>
      </c>
      <c r="M4929" s="7" t="n">
        <v>11</v>
      </c>
      <c r="N4929" s="7" t="n">
        <v>35</v>
      </c>
      <c r="O4929" s="7" t="n">
        <v>47</v>
      </c>
      <c r="P4929" s="7" t="n">
        <v>0</v>
      </c>
      <c r="Q4929" s="7" t="n">
        <v>118</v>
      </c>
      <c r="R4929" s="7" t="n">
        <v>2</v>
      </c>
      <c r="S4929" s="7" t="n">
        <v>35</v>
      </c>
      <c r="T4929" s="7" t="n">
        <v>48</v>
      </c>
      <c r="U4929" s="7" t="n">
        <v>0</v>
      </c>
      <c r="V4929" s="7" t="n">
        <v>118</v>
      </c>
      <c r="W4929" s="7" t="n">
        <v>2</v>
      </c>
      <c r="X4929" s="7" t="n">
        <v>11</v>
      </c>
      <c r="Y4929" s="7" t="n">
        <v>9</v>
      </c>
      <c r="Z4929" s="7" t="n">
        <v>1</v>
      </c>
      <c r="AA4929" s="11" t="n">
        <f t="normal" ca="1">A4935</f>
        <v>0</v>
      </c>
    </row>
    <row r="4930" spans="1:27">
      <c r="A4930" t="s">
        <v>4</v>
      </c>
      <c r="B4930" s="4" t="s">
        <v>5</v>
      </c>
      <c r="C4930" s="4" t="s">
        <v>16</v>
      </c>
      <c r="D4930" s="4" t="s">
        <v>9</v>
      </c>
      <c r="E4930" s="4" t="s">
        <v>16</v>
      </c>
      <c r="F4930" s="4" t="s">
        <v>16</v>
      </c>
      <c r="G4930" s="4" t="s">
        <v>9</v>
      </c>
      <c r="H4930" s="4" t="s">
        <v>16</v>
      </c>
      <c r="I4930" s="4" t="s">
        <v>9</v>
      </c>
      <c r="J4930" s="4" t="s">
        <v>16</v>
      </c>
    </row>
    <row r="4931" spans="1:27">
      <c r="A4931" t="n">
        <v>40192</v>
      </c>
      <c r="B4931" s="71" t="n">
        <v>33</v>
      </c>
      <c r="C4931" s="7" t="n">
        <v>0</v>
      </c>
      <c r="D4931" s="7" t="n">
        <v>1</v>
      </c>
      <c r="E4931" s="7" t="n">
        <v>2</v>
      </c>
      <c r="F4931" s="7" t="n">
        <v>0</v>
      </c>
      <c r="G4931" s="7" t="n">
        <v>-1</v>
      </c>
      <c r="H4931" s="7" t="n">
        <v>0</v>
      </c>
      <c r="I4931" s="7" t="n">
        <v>-1</v>
      </c>
      <c r="J4931" s="7" t="n">
        <v>0</v>
      </c>
    </row>
    <row r="4932" spans="1:27">
      <c r="A4932" t="s">
        <v>4</v>
      </c>
      <c r="B4932" s="4" t="s">
        <v>5</v>
      </c>
      <c r="C4932" s="4" t="s">
        <v>25</v>
      </c>
    </row>
    <row r="4933" spans="1:27">
      <c r="A4933" t="n">
        <v>40210</v>
      </c>
      <c r="B4933" s="13" t="n">
        <v>3</v>
      </c>
      <c r="C4933" s="11" t="n">
        <f t="normal" ca="1">A4955</f>
        <v>0</v>
      </c>
    </row>
    <row r="4934" spans="1:27">
      <c r="A4934" t="s">
        <v>4</v>
      </c>
      <c r="B4934" s="4" t="s">
        <v>5</v>
      </c>
      <c r="C4934" s="4" t="s">
        <v>16</v>
      </c>
      <c r="D4934" s="4" t="s">
        <v>16</v>
      </c>
      <c r="E4934" s="4" t="s">
        <v>16</v>
      </c>
      <c r="F4934" s="4" t="s">
        <v>9</v>
      </c>
      <c r="G4934" s="4" t="s">
        <v>16</v>
      </c>
      <c r="H4934" s="4" t="s">
        <v>16</v>
      </c>
      <c r="I4934" s="4" t="s">
        <v>16</v>
      </c>
      <c r="J4934" s="4" t="s">
        <v>16</v>
      </c>
      <c r="K4934" s="4" t="s">
        <v>9</v>
      </c>
      <c r="L4934" s="4" t="s">
        <v>16</v>
      </c>
      <c r="M4934" s="4" t="s">
        <v>16</v>
      </c>
      <c r="N4934" s="4" t="s">
        <v>16</v>
      </c>
      <c r="O4934" s="4" t="s">
        <v>16</v>
      </c>
      <c r="P4934" s="4" t="s">
        <v>16</v>
      </c>
      <c r="Q4934" s="4" t="s">
        <v>9</v>
      </c>
      <c r="R4934" s="4" t="s">
        <v>16</v>
      </c>
      <c r="S4934" s="4" t="s">
        <v>16</v>
      </c>
      <c r="T4934" s="4" t="s">
        <v>16</v>
      </c>
      <c r="U4934" s="4" t="s">
        <v>16</v>
      </c>
      <c r="V4934" s="4" t="s">
        <v>9</v>
      </c>
      <c r="W4934" s="4" t="s">
        <v>16</v>
      </c>
      <c r="X4934" s="4" t="s">
        <v>16</v>
      </c>
      <c r="Y4934" s="4" t="s">
        <v>16</v>
      </c>
      <c r="Z4934" s="4" t="s">
        <v>16</v>
      </c>
      <c r="AA4934" s="4" t="s">
        <v>25</v>
      </c>
    </row>
    <row r="4935" spans="1:27">
      <c r="A4935" t="n">
        <v>40215</v>
      </c>
      <c r="B4935" s="10" t="n">
        <v>5</v>
      </c>
      <c r="C4935" s="7" t="n">
        <v>35</v>
      </c>
      <c r="D4935" s="7" t="n">
        <v>47</v>
      </c>
      <c r="E4935" s="7" t="n">
        <v>0</v>
      </c>
      <c r="F4935" s="7" t="n">
        <v>120</v>
      </c>
      <c r="G4935" s="7" t="n">
        <v>2</v>
      </c>
      <c r="H4935" s="7" t="n">
        <v>35</v>
      </c>
      <c r="I4935" s="7" t="n">
        <v>48</v>
      </c>
      <c r="J4935" s="7" t="n">
        <v>0</v>
      </c>
      <c r="K4935" s="7" t="n">
        <v>120</v>
      </c>
      <c r="L4935" s="7" t="n">
        <v>2</v>
      </c>
      <c r="M4935" s="7" t="n">
        <v>11</v>
      </c>
      <c r="N4935" s="7" t="n">
        <v>35</v>
      </c>
      <c r="O4935" s="7" t="n">
        <v>47</v>
      </c>
      <c r="P4935" s="7" t="n">
        <v>0</v>
      </c>
      <c r="Q4935" s="7" t="n">
        <v>101</v>
      </c>
      <c r="R4935" s="7" t="n">
        <v>2</v>
      </c>
      <c r="S4935" s="7" t="n">
        <v>35</v>
      </c>
      <c r="T4935" s="7" t="n">
        <v>48</v>
      </c>
      <c r="U4935" s="7" t="n">
        <v>0</v>
      </c>
      <c r="V4935" s="7" t="n">
        <v>101</v>
      </c>
      <c r="W4935" s="7" t="n">
        <v>2</v>
      </c>
      <c r="X4935" s="7" t="n">
        <v>11</v>
      </c>
      <c r="Y4935" s="7" t="n">
        <v>9</v>
      </c>
      <c r="Z4935" s="7" t="n">
        <v>1</v>
      </c>
      <c r="AA4935" s="11" t="n">
        <f t="normal" ca="1">A4941</f>
        <v>0</v>
      </c>
    </row>
    <row r="4936" spans="1:27">
      <c r="A4936" t="s">
        <v>4</v>
      </c>
      <c r="B4936" s="4" t="s">
        <v>5</v>
      </c>
      <c r="C4936" s="4" t="s">
        <v>16</v>
      </c>
      <c r="D4936" s="4" t="s">
        <v>9</v>
      </c>
      <c r="E4936" s="4" t="s">
        <v>16</v>
      </c>
      <c r="F4936" s="4" t="s">
        <v>16</v>
      </c>
      <c r="G4936" s="4" t="s">
        <v>9</v>
      </c>
      <c r="H4936" s="4" t="s">
        <v>16</v>
      </c>
      <c r="I4936" s="4" t="s">
        <v>9</v>
      </c>
      <c r="J4936" s="4" t="s">
        <v>16</v>
      </c>
    </row>
    <row r="4937" spans="1:27">
      <c r="A4937" t="n">
        <v>40256</v>
      </c>
      <c r="B4937" s="71" t="n">
        <v>33</v>
      </c>
      <c r="C4937" s="7" t="n">
        <v>0</v>
      </c>
      <c r="D4937" s="7" t="n">
        <v>1</v>
      </c>
      <c r="E4937" s="7" t="n">
        <v>3</v>
      </c>
      <c r="F4937" s="7" t="n">
        <v>0</v>
      </c>
      <c r="G4937" s="7" t="n">
        <v>-1</v>
      </c>
      <c r="H4937" s="7" t="n">
        <v>0</v>
      </c>
      <c r="I4937" s="7" t="n">
        <v>-1</v>
      </c>
      <c r="J4937" s="7" t="n">
        <v>0</v>
      </c>
    </row>
    <row r="4938" spans="1:27">
      <c r="A4938" t="s">
        <v>4</v>
      </c>
      <c r="B4938" s="4" t="s">
        <v>5</v>
      </c>
      <c r="C4938" s="4" t="s">
        <v>25</v>
      </c>
    </row>
    <row r="4939" spans="1:27">
      <c r="A4939" t="n">
        <v>40274</v>
      </c>
      <c r="B4939" s="13" t="n">
        <v>3</v>
      </c>
      <c r="C4939" s="11" t="n">
        <f t="normal" ca="1">A4955</f>
        <v>0</v>
      </c>
    </row>
    <row r="4940" spans="1:27">
      <c r="A4940" t="s">
        <v>4</v>
      </c>
      <c r="B4940" s="4" t="s">
        <v>5</v>
      </c>
      <c r="C4940" s="4" t="s">
        <v>16</v>
      </c>
      <c r="D4940" s="4" t="s">
        <v>16</v>
      </c>
      <c r="E4940" s="4" t="s">
        <v>16</v>
      </c>
      <c r="F4940" s="4" t="s">
        <v>9</v>
      </c>
      <c r="G4940" s="4" t="s">
        <v>16</v>
      </c>
      <c r="H4940" s="4" t="s">
        <v>16</v>
      </c>
      <c r="I4940" s="4" t="s">
        <v>16</v>
      </c>
      <c r="J4940" s="4" t="s">
        <v>16</v>
      </c>
      <c r="K4940" s="4" t="s">
        <v>9</v>
      </c>
      <c r="L4940" s="4" t="s">
        <v>16</v>
      </c>
      <c r="M4940" s="4" t="s">
        <v>16</v>
      </c>
      <c r="N4940" s="4" t="s">
        <v>16</v>
      </c>
      <c r="O4940" s="4" t="s">
        <v>16</v>
      </c>
      <c r="P4940" s="4" t="s">
        <v>16</v>
      </c>
      <c r="Q4940" s="4" t="s">
        <v>9</v>
      </c>
      <c r="R4940" s="4" t="s">
        <v>16</v>
      </c>
      <c r="S4940" s="4" t="s">
        <v>16</v>
      </c>
      <c r="T4940" s="4" t="s">
        <v>16</v>
      </c>
      <c r="U4940" s="4" t="s">
        <v>16</v>
      </c>
      <c r="V4940" s="4" t="s">
        <v>9</v>
      </c>
      <c r="W4940" s="4" t="s">
        <v>16</v>
      </c>
      <c r="X4940" s="4" t="s">
        <v>16</v>
      </c>
      <c r="Y4940" s="4" t="s">
        <v>16</v>
      </c>
      <c r="Z4940" s="4" t="s">
        <v>16</v>
      </c>
      <c r="AA4940" s="4" t="s">
        <v>25</v>
      </c>
    </row>
    <row r="4941" spans="1:27">
      <c r="A4941" t="n">
        <v>40279</v>
      </c>
      <c r="B4941" s="10" t="n">
        <v>5</v>
      </c>
      <c r="C4941" s="7" t="n">
        <v>35</v>
      </c>
      <c r="D4941" s="7" t="n">
        <v>47</v>
      </c>
      <c r="E4941" s="7" t="n">
        <v>0</v>
      </c>
      <c r="F4941" s="7" t="n">
        <v>120</v>
      </c>
      <c r="G4941" s="7" t="n">
        <v>2</v>
      </c>
      <c r="H4941" s="7" t="n">
        <v>35</v>
      </c>
      <c r="I4941" s="7" t="n">
        <v>48</v>
      </c>
      <c r="J4941" s="7" t="n">
        <v>0</v>
      </c>
      <c r="K4941" s="7" t="n">
        <v>120</v>
      </c>
      <c r="L4941" s="7" t="n">
        <v>2</v>
      </c>
      <c r="M4941" s="7" t="n">
        <v>11</v>
      </c>
      <c r="N4941" s="7" t="n">
        <v>35</v>
      </c>
      <c r="O4941" s="7" t="n">
        <v>47</v>
      </c>
      <c r="P4941" s="7" t="n">
        <v>0</v>
      </c>
      <c r="Q4941" s="7" t="n">
        <v>118</v>
      </c>
      <c r="R4941" s="7" t="n">
        <v>2</v>
      </c>
      <c r="S4941" s="7" t="n">
        <v>35</v>
      </c>
      <c r="T4941" s="7" t="n">
        <v>48</v>
      </c>
      <c r="U4941" s="7" t="n">
        <v>0</v>
      </c>
      <c r="V4941" s="7" t="n">
        <v>118</v>
      </c>
      <c r="W4941" s="7" t="n">
        <v>2</v>
      </c>
      <c r="X4941" s="7" t="n">
        <v>11</v>
      </c>
      <c r="Y4941" s="7" t="n">
        <v>9</v>
      </c>
      <c r="Z4941" s="7" t="n">
        <v>1</v>
      </c>
      <c r="AA4941" s="11" t="n">
        <f t="normal" ca="1">A4947</f>
        <v>0</v>
      </c>
    </row>
    <row r="4942" spans="1:27">
      <c r="A4942" t="s">
        <v>4</v>
      </c>
      <c r="B4942" s="4" t="s">
        <v>5</v>
      </c>
      <c r="C4942" s="4" t="s">
        <v>16</v>
      </c>
      <c r="D4942" s="4" t="s">
        <v>9</v>
      </c>
      <c r="E4942" s="4" t="s">
        <v>16</v>
      </c>
      <c r="F4942" s="4" t="s">
        <v>16</v>
      </c>
      <c r="G4942" s="4" t="s">
        <v>9</v>
      </c>
      <c r="H4942" s="4" t="s">
        <v>16</v>
      </c>
      <c r="I4942" s="4" t="s">
        <v>9</v>
      </c>
      <c r="J4942" s="4" t="s">
        <v>16</v>
      </c>
    </row>
    <row r="4943" spans="1:27">
      <c r="A4943" t="n">
        <v>40320</v>
      </c>
      <c r="B4943" s="71" t="n">
        <v>33</v>
      </c>
      <c r="C4943" s="7" t="n">
        <v>0</v>
      </c>
      <c r="D4943" s="7" t="n">
        <v>1</v>
      </c>
      <c r="E4943" s="7" t="n">
        <v>4</v>
      </c>
      <c r="F4943" s="7" t="n">
        <v>0</v>
      </c>
      <c r="G4943" s="7" t="n">
        <v>-1</v>
      </c>
      <c r="H4943" s="7" t="n">
        <v>0</v>
      </c>
      <c r="I4943" s="7" t="n">
        <v>-1</v>
      </c>
      <c r="J4943" s="7" t="n">
        <v>0</v>
      </c>
    </row>
    <row r="4944" spans="1:27">
      <c r="A4944" t="s">
        <v>4</v>
      </c>
      <c r="B4944" s="4" t="s">
        <v>5</v>
      </c>
      <c r="C4944" s="4" t="s">
        <v>25</v>
      </c>
    </row>
    <row r="4945" spans="1:27">
      <c r="A4945" t="n">
        <v>40338</v>
      </c>
      <c r="B4945" s="13" t="n">
        <v>3</v>
      </c>
      <c r="C4945" s="11" t="n">
        <f t="normal" ca="1">A4955</f>
        <v>0</v>
      </c>
    </row>
    <row r="4946" spans="1:27">
      <c r="A4946" t="s">
        <v>4</v>
      </c>
      <c r="B4946" s="4" t="s">
        <v>5</v>
      </c>
      <c r="C4946" s="4" t="s">
        <v>16</v>
      </c>
      <c r="D4946" s="4" t="s">
        <v>16</v>
      </c>
      <c r="E4946" s="4" t="s">
        <v>16</v>
      </c>
      <c r="F4946" s="4" t="s">
        <v>9</v>
      </c>
      <c r="G4946" s="4" t="s">
        <v>16</v>
      </c>
      <c r="H4946" s="4" t="s">
        <v>16</v>
      </c>
      <c r="I4946" s="4" t="s">
        <v>16</v>
      </c>
      <c r="J4946" s="4" t="s">
        <v>16</v>
      </c>
      <c r="K4946" s="4" t="s">
        <v>9</v>
      </c>
      <c r="L4946" s="4" t="s">
        <v>16</v>
      </c>
      <c r="M4946" s="4" t="s">
        <v>16</v>
      </c>
      <c r="N4946" s="4" t="s">
        <v>16</v>
      </c>
      <c r="O4946" s="4" t="s">
        <v>16</v>
      </c>
      <c r="P4946" s="4" t="s">
        <v>16</v>
      </c>
      <c r="Q4946" s="4" t="s">
        <v>9</v>
      </c>
      <c r="R4946" s="4" t="s">
        <v>16</v>
      </c>
      <c r="S4946" s="4" t="s">
        <v>16</v>
      </c>
      <c r="T4946" s="4" t="s">
        <v>16</v>
      </c>
      <c r="U4946" s="4" t="s">
        <v>16</v>
      </c>
      <c r="V4946" s="4" t="s">
        <v>9</v>
      </c>
      <c r="W4946" s="4" t="s">
        <v>16</v>
      </c>
      <c r="X4946" s="4" t="s">
        <v>16</v>
      </c>
      <c r="Y4946" s="4" t="s">
        <v>16</v>
      </c>
      <c r="Z4946" s="4" t="s">
        <v>16</v>
      </c>
      <c r="AA4946" s="4" t="s">
        <v>25</v>
      </c>
    </row>
    <row r="4947" spans="1:27">
      <c r="A4947" t="n">
        <v>40343</v>
      </c>
      <c r="B4947" s="10" t="n">
        <v>5</v>
      </c>
      <c r="C4947" s="7" t="n">
        <v>35</v>
      </c>
      <c r="D4947" s="7" t="n">
        <v>47</v>
      </c>
      <c r="E4947" s="7" t="n">
        <v>0</v>
      </c>
      <c r="F4947" s="7" t="n">
        <v>101</v>
      </c>
      <c r="G4947" s="7" t="n">
        <v>2</v>
      </c>
      <c r="H4947" s="7" t="n">
        <v>35</v>
      </c>
      <c r="I4947" s="7" t="n">
        <v>48</v>
      </c>
      <c r="J4947" s="7" t="n">
        <v>0</v>
      </c>
      <c r="K4947" s="7" t="n">
        <v>101</v>
      </c>
      <c r="L4947" s="7" t="n">
        <v>2</v>
      </c>
      <c r="M4947" s="7" t="n">
        <v>11</v>
      </c>
      <c r="N4947" s="7" t="n">
        <v>35</v>
      </c>
      <c r="O4947" s="7" t="n">
        <v>47</v>
      </c>
      <c r="P4947" s="7" t="n">
        <v>0</v>
      </c>
      <c r="Q4947" s="7" t="n">
        <v>118</v>
      </c>
      <c r="R4947" s="7" t="n">
        <v>2</v>
      </c>
      <c r="S4947" s="7" t="n">
        <v>35</v>
      </c>
      <c r="T4947" s="7" t="n">
        <v>48</v>
      </c>
      <c r="U4947" s="7" t="n">
        <v>0</v>
      </c>
      <c r="V4947" s="7" t="n">
        <v>118</v>
      </c>
      <c r="W4947" s="7" t="n">
        <v>2</v>
      </c>
      <c r="X4947" s="7" t="n">
        <v>11</v>
      </c>
      <c r="Y4947" s="7" t="n">
        <v>9</v>
      </c>
      <c r="Z4947" s="7" t="n">
        <v>1</v>
      </c>
      <c r="AA4947" s="11" t="n">
        <f t="normal" ca="1">A4953</f>
        <v>0</v>
      </c>
    </row>
    <row r="4948" spans="1:27">
      <c r="A4948" t="s">
        <v>4</v>
      </c>
      <c r="B4948" s="4" t="s">
        <v>5</v>
      </c>
      <c r="C4948" s="4" t="s">
        <v>16</v>
      </c>
      <c r="D4948" s="4" t="s">
        <v>9</v>
      </c>
      <c r="E4948" s="4" t="s">
        <v>16</v>
      </c>
      <c r="F4948" s="4" t="s">
        <v>16</v>
      </c>
      <c r="G4948" s="4" t="s">
        <v>9</v>
      </c>
      <c r="H4948" s="4" t="s">
        <v>16</v>
      </c>
      <c r="I4948" s="4" t="s">
        <v>9</v>
      </c>
      <c r="J4948" s="4" t="s">
        <v>16</v>
      </c>
    </row>
    <row r="4949" spans="1:27">
      <c r="A4949" t="n">
        <v>40384</v>
      </c>
      <c r="B4949" s="71" t="n">
        <v>33</v>
      </c>
      <c r="C4949" s="7" t="n">
        <v>0</v>
      </c>
      <c r="D4949" s="7" t="n">
        <v>1</v>
      </c>
      <c r="E4949" s="7" t="n">
        <v>5</v>
      </c>
      <c r="F4949" s="7" t="n">
        <v>0</v>
      </c>
      <c r="G4949" s="7" t="n">
        <v>-1</v>
      </c>
      <c r="H4949" s="7" t="n">
        <v>0</v>
      </c>
      <c r="I4949" s="7" t="n">
        <v>-1</v>
      </c>
      <c r="J4949" s="7" t="n">
        <v>0</v>
      </c>
    </row>
    <row r="4950" spans="1:27">
      <c r="A4950" t="s">
        <v>4</v>
      </c>
      <c r="B4950" s="4" t="s">
        <v>5</v>
      </c>
      <c r="C4950" s="4" t="s">
        <v>25</v>
      </c>
    </row>
    <row r="4951" spans="1:27">
      <c r="A4951" t="n">
        <v>40402</v>
      </c>
      <c r="B4951" s="13" t="n">
        <v>3</v>
      </c>
      <c r="C4951" s="11" t="n">
        <f t="normal" ca="1">A4955</f>
        <v>0</v>
      </c>
    </row>
    <row r="4952" spans="1:27">
      <c r="A4952" t="s">
        <v>4</v>
      </c>
      <c r="B4952" s="4" t="s">
        <v>5</v>
      </c>
      <c r="C4952" s="4" t="s">
        <v>16</v>
      </c>
      <c r="D4952" s="4" t="s">
        <v>9</v>
      </c>
      <c r="E4952" s="4" t="s">
        <v>16</v>
      </c>
      <c r="F4952" s="4" t="s">
        <v>16</v>
      </c>
      <c r="G4952" s="4" t="s">
        <v>9</v>
      </c>
      <c r="H4952" s="4" t="s">
        <v>16</v>
      </c>
      <c r="I4952" s="4" t="s">
        <v>9</v>
      </c>
      <c r="J4952" s="4" t="s">
        <v>16</v>
      </c>
    </row>
    <row r="4953" spans="1:27">
      <c r="A4953" t="n">
        <v>40407</v>
      </c>
      <c r="B4953" s="71" t="n">
        <v>33</v>
      </c>
      <c r="C4953" s="7" t="n">
        <v>0</v>
      </c>
      <c r="D4953" s="7" t="n">
        <v>1</v>
      </c>
      <c r="E4953" s="7" t="n">
        <v>5</v>
      </c>
      <c r="F4953" s="7" t="n">
        <v>0</v>
      </c>
      <c r="G4953" s="7" t="n">
        <v>-1</v>
      </c>
      <c r="H4953" s="7" t="n">
        <v>0</v>
      </c>
      <c r="I4953" s="7" t="n">
        <v>-1</v>
      </c>
      <c r="J4953" s="7" t="n">
        <v>0</v>
      </c>
    </row>
    <row r="4954" spans="1:27">
      <c r="A4954" t="s">
        <v>4</v>
      </c>
      <c r="B4954" s="4" t="s">
        <v>5</v>
      </c>
    </row>
    <row r="4955" spans="1:27">
      <c r="A4955" t="n">
        <v>40425</v>
      </c>
      <c r="B4955" s="5" t="n">
        <v>1</v>
      </c>
    </row>
    <row r="4956" spans="1:27" s="3" customFormat="1" customHeight="0">
      <c r="A4956" s="3" t="s">
        <v>2</v>
      </c>
      <c r="B4956" s="3" t="s">
        <v>390</v>
      </c>
    </row>
    <row r="4957" spans="1:27">
      <c r="A4957" t="s">
        <v>4</v>
      </c>
      <c r="B4957" s="4" t="s">
        <v>5</v>
      </c>
      <c r="C4957" s="4" t="s">
        <v>10</v>
      </c>
    </row>
    <row r="4958" spans="1:27">
      <c r="A4958" t="n">
        <v>40428</v>
      </c>
      <c r="B4958" s="12" t="n">
        <v>12</v>
      </c>
      <c r="C4958" s="7" t="n">
        <v>6447</v>
      </c>
    </row>
    <row r="4959" spans="1:27">
      <c r="A4959" t="s">
        <v>4</v>
      </c>
      <c r="B4959" s="4" t="s">
        <v>5</v>
      </c>
      <c r="C4959" s="4" t="s">
        <v>16</v>
      </c>
      <c r="D4959" s="4" t="s">
        <v>30</v>
      </c>
    </row>
    <row r="4960" spans="1:27">
      <c r="A4960" t="n">
        <v>40431</v>
      </c>
      <c r="B4960" s="72" t="n">
        <v>179</v>
      </c>
      <c r="C4960" s="7" t="n">
        <v>3</v>
      </c>
      <c r="D4960" s="7" t="n">
        <v>0</v>
      </c>
    </row>
    <row r="4961" spans="1:27">
      <c r="A4961" t="s">
        <v>4</v>
      </c>
      <c r="B4961" s="4" t="s">
        <v>5</v>
      </c>
      <c r="C4961" s="4" t="s">
        <v>16</v>
      </c>
      <c r="D4961" s="4" t="s">
        <v>16</v>
      </c>
      <c r="E4961" s="4" t="s">
        <v>16</v>
      </c>
      <c r="F4961" s="4" t="s">
        <v>9</v>
      </c>
      <c r="G4961" s="4" t="s">
        <v>16</v>
      </c>
      <c r="H4961" s="4" t="s">
        <v>16</v>
      </c>
      <c r="I4961" s="4" t="s">
        <v>16</v>
      </c>
      <c r="J4961" s="4" t="s">
        <v>16</v>
      </c>
      <c r="K4961" s="4" t="s">
        <v>9</v>
      </c>
      <c r="L4961" s="4" t="s">
        <v>16</v>
      </c>
      <c r="M4961" s="4" t="s">
        <v>16</v>
      </c>
      <c r="N4961" s="4" t="s">
        <v>16</v>
      </c>
      <c r="O4961" s="4" t="s">
        <v>16</v>
      </c>
      <c r="P4961" s="4" t="s">
        <v>16</v>
      </c>
      <c r="Q4961" s="4" t="s">
        <v>9</v>
      </c>
      <c r="R4961" s="4" t="s">
        <v>16</v>
      </c>
      <c r="S4961" s="4" t="s">
        <v>16</v>
      </c>
      <c r="T4961" s="4" t="s">
        <v>16</v>
      </c>
      <c r="U4961" s="4" t="s">
        <v>16</v>
      </c>
      <c r="V4961" s="4" t="s">
        <v>9</v>
      </c>
      <c r="W4961" s="4" t="s">
        <v>16</v>
      </c>
      <c r="X4961" s="4" t="s">
        <v>16</v>
      </c>
      <c r="Y4961" s="4" t="s">
        <v>16</v>
      </c>
      <c r="Z4961" s="4" t="s">
        <v>16</v>
      </c>
      <c r="AA4961" s="4" t="s">
        <v>25</v>
      </c>
    </row>
    <row r="4962" spans="1:27">
      <c r="A4962" t="n">
        <v>40437</v>
      </c>
      <c r="B4962" s="10" t="n">
        <v>5</v>
      </c>
      <c r="C4962" s="7" t="n">
        <v>35</v>
      </c>
      <c r="D4962" s="7" t="n">
        <v>45</v>
      </c>
      <c r="E4962" s="7" t="n">
        <v>0</v>
      </c>
      <c r="F4962" s="7" t="n">
        <v>116</v>
      </c>
      <c r="G4962" s="7" t="n">
        <v>2</v>
      </c>
      <c r="H4962" s="7" t="n">
        <v>35</v>
      </c>
      <c r="I4962" s="7" t="n">
        <v>46</v>
      </c>
      <c r="J4962" s="7" t="n">
        <v>0</v>
      </c>
      <c r="K4962" s="7" t="n">
        <v>116</v>
      </c>
      <c r="L4962" s="7" t="n">
        <v>2</v>
      </c>
      <c r="M4962" s="7" t="n">
        <v>11</v>
      </c>
      <c r="N4962" s="7" t="n">
        <v>35</v>
      </c>
      <c r="O4962" s="7" t="n">
        <v>45</v>
      </c>
      <c r="P4962" s="7" t="n">
        <v>0</v>
      </c>
      <c r="Q4962" s="7" t="n">
        <v>120</v>
      </c>
      <c r="R4962" s="7" t="n">
        <v>2</v>
      </c>
      <c r="S4962" s="7" t="n">
        <v>35</v>
      </c>
      <c r="T4962" s="7" t="n">
        <v>46</v>
      </c>
      <c r="U4962" s="7" t="n">
        <v>0</v>
      </c>
      <c r="V4962" s="7" t="n">
        <v>120</v>
      </c>
      <c r="W4962" s="7" t="n">
        <v>2</v>
      </c>
      <c r="X4962" s="7" t="n">
        <v>11</v>
      </c>
      <c r="Y4962" s="7" t="n">
        <v>9</v>
      </c>
      <c r="Z4962" s="7" t="n">
        <v>1</v>
      </c>
      <c r="AA4962" s="11" t="n">
        <f t="normal" ca="1">A4968</f>
        <v>0</v>
      </c>
    </row>
    <row r="4963" spans="1:27">
      <c r="A4963" t="s">
        <v>4</v>
      </c>
      <c r="B4963" s="4" t="s">
        <v>5</v>
      </c>
      <c r="C4963" s="4" t="s">
        <v>16</v>
      </c>
      <c r="D4963" s="4" t="s">
        <v>9</v>
      </c>
      <c r="E4963" s="4" t="s">
        <v>16</v>
      </c>
      <c r="F4963" s="4" t="s">
        <v>16</v>
      </c>
      <c r="G4963" s="4" t="s">
        <v>9</v>
      </c>
      <c r="H4963" s="4" t="s">
        <v>16</v>
      </c>
      <c r="I4963" s="4" t="s">
        <v>9</v>
      </c>
      <c r="J4963" s="4" t="s">
        <v>16</v>
      </c>
    </row>
    <row r="4964" spans="1:27">
      <c r="A4964" t="n">
        <v>40478</v>
      </c>
      <c r="B4964" s="71" t="n">
        <v>33</v>
      </c>
      <c r="C4964" s="7" t="n">
        <v>0</v>
      </c>
      <c r="D4964" s="7" t="n">
        <v>2</v>
      </c>
      <c r="E4964" s="7" t="n">
        <v>0</v>
      </c>
      <c r="F4964" s="7" t="n">
        <v>0</v>
      </c>
      <c r="G4964" s="7" t="n">
        <v>-1</v>
      </c>
      <c r="H4964" s="7" t="n">
        <v>0</v>
      </c>
      <c r="I4964" s="7" t="n">
        <v>-1</v>
      </c>
      <c r="J4964" s="7" t="n">
        <v>0</v>
      </c>
    </row>
    <row r="4965" spans="1:27">
      <c r="A4965" t="s">
        <v>4</v>
      </c>
      <c r="B4965" s="4" t="s">
        <v>5</v>
      </c>
      <c r="C4965" s="4" t="s">
        <v>25</v>
      </c>
    </row>
    <row r="4966" spans="1:27">
      <c r="A4966" t="n">
        <v>40496</v>
      </c>
      <c r="B4966" s="13" t="n">
        <v>3</v>
      </c>
      <c r="C4966" s="11" t="n">
        <f t="normal" ca="1">A5000</f>
        <v>0</v>
      </c>
    </row>
    <row r="4967" spans="1:27">
      <c r="A4967" t="s">
        <v>4</v>
      </c>
      <c r="B4967" s="4" t="s">
        <v>5</v>
      </c>
      <c r="C4967" s="4" t="s">
        <v>16</v>
      </c>
      <c r="D4967" s="4" t="s">
        <v>16</v>
      </c>
      <c r="E4967" s="4" t="s">
        <v>16</v>
      </c>
      <c r="F4967" s="4" t="s">
        <v>9</v>
      </c>
      <c r="G4967" s="4" t="s">
        <v>16</v>
      </c>
      <c r="H4967" s="4" t="s">
        <v>16</v>
      </c>
      <c r="I4967" s="4" t="s">
        <v>16</v>
      </c>
      <c r="J4967" s="4" t="s">
        <v>16</v>
      </c>
      <c r="K4967" s="4" t="s">
        <v>9</v>
      </c>
      <c r="L4967" s="4" t="s">
        <v>16</v>
      </c>
      <c r="M4967" s="4" t="s">
        <v>16</v>
      </c>
      <c r="N4967" s="4" t="s">
        <v>16</v>
      </c>
      <c r="O4967" s="4" t="s">
        <v>16</v>
      </c>
      <c r="P4967" s="4" t="s">
        <v>16</v>
      </c>
      <c r="Q4967" s="4" t="s">
        <v>9</v>
      </c>
      <c r="R4967" s="4" t="s">
        <v>16</v>
      </c>
      <c r="S4967" s="4" t="s">
        <v>16</v>
      </c>
      <c r="T4967" s="4" t="s">
        <v>16</v>
      </c>
      <c r="U4967" s="4" t="s">
        <v>16</v>
      </c>
      <c r="V4967" s="4" t="s">
        <v>9</v>
      </c>
      <c r="W4967" s="4" t="s">
        <v>16</v>
      </c>
      <c r="X4967" s="4" t="s">
        <v>16</v>
      </c>
      <c r="Y4967" s="4" t="s">
        <v>16</v>
      </c>
      <c r="Z4967" s="4" t="s">
        <v>16</v>
      </c>
      <c r="AA4967" s="4" t="s">
        <v>25</v>
      </c>
    </row>
    <row r="4968" spans="1:27">
      <c r="A4968" t="n">
        <v>40501</v>
      </c>
      <c r="B4968" s="10" t="n">
        <v>5</v>
      </c>
      <c r="C4968" s="7" t="n">
        <v>35</v>
      </c>
      <c r="D4968" s="7" t="n">
        <v>45</v>
      </c>
      <c r="E4968" s="7" t="n">
        <v>0</v>
      </c>
      <c r="F4968" s="7" t="n">
        <v>116</v>
      </c>
      <c r="G4968" s="7" t="n">
        <v>2</v>
      </c>
      <c r="H4968" s="7" t="n">
        <v>35</v>
      </c>
      <c r="I4968" s="7" t="n">
        <v>46</v>
      </c>
      <c r="J4968" s="7" t="n">
        <v>0</v>
      </c>
      <c r="K4968" s="7" t="n">
        <v>116</v>
      </c>
      <c r="L4968" s="7" t="n">
        <v>2</v>
      </c>
      <c r="M4968" s="7" t="n">
        <v>11</v>
      </c>
      <c r="N4968" s="7" t="n">
        <v>35</v>
      </c>
      <c r="O4968" s="7" t="n">
        <v>45</v>
      </c>
      <c r="P4968" s="7" t="n">
        <v>0</v>
      </c>
      <c r="Q4968" s="7" t="n">
        <v>101</v>
      </c>
      <c r="R4968" s="7" t="n">
        <v>2</v>
      </c>
      <c r="S4968" s="7" t="n">
        <v>35</v>
      </c>
      <c r="T4968" s="7" t="n">
        <v>46</v>
      </c>
      <c r="U4968" s="7" t="n">
        <v>0</v>
      </c>
      <c r="V4968" s="7" t="n">
        <v>101</v>
      </c>
      <c r="W4968" s="7" t="n">
        <v>2</v>
      </c>
      <c r="X4968" s="7" t="n">
        <v>11</v>
      </c>
      <c r="Y4968" s="7" t="n">
        <v>9</v>
      </c>
      <c r="Z4968" s="7" t="n">
        <v>1</v>
      </c>
      <c r="AA4968" s="11" t="n">
        <f t="normal" ca="1">A4974</f>
        <v>0</v>
      </c>
    </row>
    <row r="4969" spans="1:27">
      <c r="A4969" t="s">
        <v>4</v>
      </c>
      <c r="B4969" s="4" t="s">
        <v>5</v>
      </c>
      <c r="C4969" s="4" t="s">
        <v>16</v>
      </c>
      <c r="D4969" s="4" t="s">
        <v>9</v>
      </c>
      <c r="E4969" s="4" t="s">
        <v>16</v>
      </c>
      <c r="F4969" s="4" t="s">
        <v>16</v>
      </c>
      <c r="G4969" s="4" t="s">
        <v>9</v>
      </c>
      <c r="H4969" s="4" t="s">
        <v>16</v>
      </c>
      <c r="I4969" s="4" t="s">
        <v>9</v>
      </c>
      <c r="J4969" s="4" t="s">
        <v>16</v>
      </c>
    </row>
    <row r="4970" spans="1:27">
      <c r="A4970" t="n">
        <v>40542</v>
      </c>
      <c r="B4970" s="71" t="n">
        <v>33</v>
      </c>
      <c r="C4970" s="7" t="n">
        <v>0</v>
      </c>
      <c r="D4970" s="7" t="n">
        <v>2</v>
      </c>
      <c r="E4970" s="7" t="n">
        <v>1</v>
      </c>
      <c r="F4970" s="7" t="n">
        <v>0</v>
      </c>
      <c r="G4970" s="7" t="n">
        <v>-1</v>
      </c>
      <c r="H4970" s="7" t="n">
        <v>0</v>
      </c>
      <c r="I4970" s="7" t="n">
        <v>-1</v>
      </c>
      <c r="J4970" s="7" t="n">
        <v>0</v>
      </c>
    </row>
    <row r="4971" spans="1:27">
      <c r="A4971" t="s">
        <v>4</v>
      </c>
      <c r="B4971" s="4" t="s">
        <v>5</v>
      </c>
      <c r="C4971" s="4" t="s">
        <v>25</v>
      </c>
    </row>
    <row r="4972" spans="1:27">
      <c r="A4972" t="n">
        <v>40560</v>
      </c>
      <c r="B4972" s="13" t="n">
        <v>3</v>
      </c>
      <c r="C4972" s="11" t="n">
        <f t="normal" ca="1">A5000</f>
        <v>0</v>
      </c>
    </row>
    <row r="4973" spans="1:27">
      <c r="A4973" t="s">
        <v>4</v>
      </c>
      <c r="B4973" s="4" t="s">
        <v>5</v>
      </c>
      <c r="C4973" s="4" t="s">
        <v>16</v>
      </c>
      <c r="D4973" s="4" t="s">
        <v>16</v>
      </c>
      <c r="E4973" s="4" t="s">
        <v>16</v>
      </c>
      <c r="F4973" s="4" t="s">
        <v>9</v>
      </c>
      <c r="G4973" s="4" t="s">
        <v>16</v>
      </c>
      <c r="H4973" s="4" t="s">
        <v>16</v>
      </c>
      <c r="I4973" s="4" t="s">
        <v>16</v>
      </c>
      <c r="J4973" s="4" t="s">
        <v>16</v>
      </c>
      <c r="K4973" s="4" t="s">
        <v>9</v>
      </c>
      <c r="L4973" s="4" t="s">
        <v>16</v>
      </c>
      <c r="M4973" s="4" t="s">
        <v>16</v>
      </c>
      <c r="N4973" s="4" t="s">
        <v>16</v>
      </c>
      <c r="O4973" s="4" t="s">
        <v>16</v>
      </c>
      <c r="P4973" s="4" t="s">
        <v>16</v>
      </c>
      <c r="Q4973" s="4" t="s">
        <v>9</v>
      </c>
      <c r="R4973" s="4" t="s">
        <v>16</v>
      </c>
      <c r="S4973" s="4" t="s">
        <v>16</v>
      </c>
      <c r="T4973" s="4" t="s">
        <v>16</v>
      </c>
      <c r="U4973" s="4" t="s">
        <v>16</v>
      </c>
      <c r="V4973" s="4" t="s">
        <v>9</v>
      </c>
      <c r="W4973" s="4" t="s">
        <v>16</v>
      </c>
      <c r="X4973" s="4" t="s">
        <v>16</v>
      </c>
      <c r="Y4973" s="4" t="s">
        <v>16</v>
      </c>
      <c r="Z4973" s="4" t="s">
        <v>16</v>
      </c>
      <c r="AA4973" s="4" t="s">
        <v>25</v>
      </c>
    </row>
    <row r="4974" spans="1:27">
      <c r="A4974" t="n">
        <v>40565</v>
      </c>
      <c r="B4974" s="10" t="n">
        <v>5</v>
      </c>
      <c r="C4974" s="7" t="n">
        <v>35</v>
      </c>
      <c r="D4974" s="7" t="n">
        <v>45</v>
      </c>
      <c r="E4974" s="7" t="n">
        <v>0</v>
      </c>
      <c r="F4974" s="7" t="n">
        <v>116</v>
      </c>
      <c r="G4974" s="7" t="n">
        <v>2</v>
      </c>
      <c r="H4974" s="7" t="n">
        <v>35</v>
      </c>
      <c r="I4974" s="7" t="n">
        <v>46</v>
      </c>
      <c r="J4974" s="7" t="n">
        <v>0</v>
      </c>
      <c r="K4974" s="7" t="n">
        <v>116</v>
      </c>
      <c r="L4974" s="7" t="n">
        <v>2</v>
      </c>
      <c r="M4974" s="7" t="n">
        <v>11</v>
      </c>
      <c r="N4974" s="7" t="n">
        <v>35</v>
      </c>
      <c r="O4974" s="7" t="n">
        <v>45</v>
      </c>
      <c r="P4974" s="7" t="n">
        <v>0</v>
      </c>
      <c r="Q4974" s="7" t="n">
        <v>118</v>
      </c>
      <c r="R4974" s="7" t="n">
        <v>2</v>
      </c>
      <c r="S4974" s="7" t="n">
        <v>35</v>
      </c>
      <c r="T4974" s="7" t="n">
        <v>46</v>
      </c>
      <c r="U4974" s="7" t="n">
        <v>0</v>
      </c>
      <c r="V4974" s="7" t="n">
        <v>118</v>
      </c>
      <c r="W4974" s="7" t="n">
        <v>2</v>
      </c>
      <c r="X4974" s="7" t="n">
        <v>11</v>
      </c>
      <c r="Y4974" s="7" t="n">
        <v>9</v>
      </c>
      <c r="Z4974" s="7" t="n">
        <v>1</v>
      </c>
      <c r="AA4974" s="11" t="n">
        <f t="normal" ca="1">A4980</f>
        <v>0</v>
      </c>
    </row>
    <row r="4975" spans="1:27">
      <c r="A4975" t="s">
        <v>4</v>
      </c>
      <c r="B4975" s="4" t="s">
        <v>5</v>
      </c>
      <c r="C4975" s="4" t="s">
        <v>16</v>
      </c>
      <c r="D4975" s="4" t="s">
        <v>9</v>
      </c>
      <c r="E4975" s="4" t="s">
        <v>16</v>
      </c>
      <c r="F4975" s="4" t="s">
        <v>16</v>
      </c>
      <c r="G4975" s="4" t="s">
        <v>9</v>
      </c>
      <c r="H4975" s="4" t="s">
        <v>16</v>
      </c>
      <c r="I4975" s="4" t="s">
        <v>9</v>
      </c>
      <c r="J4975" s="4" t="s">
        <v>16</v>
      </c>
    </row>
    <row r="4976" spans="1:27">
      <c r="A4976" t="n">
        <v>40606</v>
      </c>
      <c r="B4976" s="71" t="n">
        <v>33</v>
      </c>
      <c r="C4976" s="7" t="n">
        <v>0</v>
      </c>
      <c r="D4976" s="7" t="n">
        <v>2</v>
      </c>
      <c r="E4976" s="7" t="n">
        <v>2</v>
      </c>
      <c r="F4976" s="7" t="n">
        <v>0</v>
      </c>
      <c r="G4976" s="7" t="n">
        <v>-1</v>
      </c>
      <c r="H4976" s="7" t="n">
        <v>0</v>
      </c>
      <c r="I4976" s="7" t="n">
        <v>-1</v>
      </c>
      <c r="J4976" s="7" t="n">
        <v>0</v>
      </c>
    </row>
    <row r="4977" spans="1:27">
      <c r="A4977" t="s">
        <v>4</v>
      </c>
      <c r="B4977" s="4" t="s">
        <v>5</v>
      </c>
      <c r="C4977" s="4" t="s">
        <v>25</v>
      </c>
    </row>
    <row r="4978" spans="1:27">
      <c r="A4978" t="n">
        <v>40624</v>
      </c>
      <c r="B4978" s="13" t="n">
        <v>3</v>
      </c>
      <c r="C4978" s="11" t="n">
        <f t="normal" ca="1">A5000</f>
        <v>0</v>
      </c>
    </row>
    <row r="4979" spans="1:27">
      <c r="A4979" t="s">
        <v>4</v>
      </c>
      <c r="B4979" s="4" t="s">
        <v>5</v>
      </c>
      <c r="C4979" s="4" t="s">
        <v>16</v>
      </c>
      <c r="D4979" s="4" t="s">
        <v>16</v>
      </c>
      <c r="E4979" s="4" t="s">
        <v>16</v>
      </c>
      <c r="F4979" s="4" t="s">
        <v>9</v>
      </c>
      <c r="G4979" s="4" t="s">
        <v>16</v>
      </c>
      <c r="H4979" s="4" t="s">
        <v>16</v>
      </c>
      <c r="I4979" s="4" t="s">
        <v>16</v>
      </c>
      <c r="J4979" s="4" t="s">
        <v>16</v>
      </c>
      <c r="K4979" s="4" t="s">
        <v>9</v>
      </c>
      <c r="L4979" s="4" t="s">
        <v>16</v>
      </c>
      <c r="M4979" s="4" t="s">
        <v>16</v>
      </c>
      <c r="N4979" s="4" t="s">
        <v>16</v>
      </c>
      <c r="O4979" s="4" t="s">
        <v>16</v>
      </c>
      <c r="P4979" s="4" t="s">
        <v>16</v>
      </c>
      <c r="Q4979" s="4" t="s">
        <v>9</v>
      </c>
      <c r="R4979" s="4" t="s">
        <v>16</v>
      </c>
      <c r="S4979" s="4" t="s">
        <v>16</v>
      </c>
      <c r="T4979" s="4" t="s">
        <v>16</v>
      </c>
      <c r="U4979" s="4" t="s">
        <v>16</v>
      </c>
      <c r="V4979" s="4" t="s">
        <v>9</v>
      </c>
      <c r="W4979" s="4" t="s">
        <v>16</v>
      </c>
      <c r="X4979" s="4" t="s">
        <v>16</v>
      </c>
      <c r="Y4979" s="4" t="s">
        <v>16</v>
      </c>
      <c r="Z4979" s="4" t="s">
        <v>16</v>
      </c>
      <c r="AA4979" s="4" t="s">
        <v>25</v>
      </c>
    </row>
    <row r="4980" spans="1:27">
      <c r="A4980" t="n">
        <v>40629</v>
      </c>
      <c r="B4980" s="10" t="n">
        <v>5</v>
      </c>
      <c r="C4980" s="7" t="n">
        <v>35</v>
      </c>
      <c r="D4980" s="7" t="n">
        <v>45</v>
      </c>
      <c r="E4980" s="7" t="n">
        <v>0</v>
      </c>
      <c r="F4980" s="7" t="n">
        <v>120</v>
      </c>
      <c r="G4980" s="7" t="n">
        <v>2</v>
      </c>
      <c r="H4980" s="7" t="n">
        <v>35</v>
      </c>
      <c r="I4980" s="7" t="n">
        <v>46</v>
      </c>
      <c r="J4980" s="7" t="n">
        <v>0</v>
      </c>
      <c r="K4980" s="7" t="n">
        <v>120</v>
      </c>
      <c r="L4980" s="7" t="n">
        <v>2</v>
      </c>
      <c r="M4980" s="7" t="n">
        <v>11</v>
      </c>
      <c r="N4980" s="7" t="n">
        <v>35</v>
      </c>
      <c r="O4980" s="7" t="n">
        <v>45</v>
      </c>
      <c r="P4980" s="7" t="n">
        <v>0</v>
      </c>
      <c r="Q4980" s="7" t="n">
        <v>101</v>
      </c>
      <c r="R4980" s="7" t="n">
        <v>2</v>
      </c>
      <c r="S4980" s="7" t="n">
        <v>35</v>
      </c>
      <c r="T4980" s="7" t="n">
        <v>46</v>
      </c>
      <c r="U4980" s="7" t="n">
        <v>0</v>
      </c>
      <c r="V4980" s="7" t="n">
        <v>101</v>
      </c>
      <c r="W4980" s="7" t="n">
        <v>2</v>
      </c>
      <c r="X4980" s="7" t="n">
        <v>11</v>
      </c>
      <c r="Y4980" s="7" t="n">
        <v>9</v>
      </c>
      <c r="Z4980" s="7" t="n">
        <v>1</v>
      </c>
      <c r="AA4980" s="11" t="n">
        <f t="normal" ca="1">A4986</f>
        <v>0</v>
      </c>
    </row>
    <row r="4981" spans="1:27">
      <c r="A4981" t="s">
        <v>4</v>
      </c>
      <c r="B4981" s="4" t="s">
        <v>5</v>
      </c>
      <c r="C4981" s="4" t="s">
        <v>16</v>
      </c>
      <c r="D4981" s="4" t="s">
        <v>9</v>
      </c>
      <c r="E4981" s="4" t="s">
        <v>16</v>
      </c>
      <c r="F4981" s="4" t="s">
        <v>16</v>
      </c>
      <c r="G4981" s="4" t="s">
        <v>9</v>
      </c>
      <c r="H4981" s="4" t="s">
        <v>16</v>
      </c>
      <c r="I4981" s="4" t="s">
        <v>9</v>
      </c>
      <c r="J4981" s="4" t="s">
        <v>16</v>
      </c>
    </row>
    <row r="4982" spans="1:27">
      <c r="A4982" t="n">
        <v>40670</v>
      </c>
      <c r="B4982" s="71" t="n">
        <v>33</v>
      </c>
      <c r="C4982" s="7" t="n">
        <v>0</v>
      </c>
      <c r="D4982" s="7" t="n">
        <v>2</v>
      </c>
      <c r="E4982" s="7" t="n">
        <v>3</v>
      </c>
      <c r="F4982" s="7" t="n">
        <v>0</v>
      </c>
      <c r="G4982" s="7" t="n">
        <v>-1</v>
      </c>
      <c r="H4982" s="7" t="n">
        <v>0</v>
      </c>
      <c r="I4982" s="7" t="n">
        <v>-1</v>
      </c>
      <c r="J4982" s="7" t="n">
        <v>0</v>
      </c>
    </row>
    <row r="4983" spans="1:27">
      <c r="A4983" t="s">
        <v>4</v>
      </c>
      <c r="B4983" s="4" t="s">
        <v>5</v>
      </c>
      <c r="C4983" s="4" t="s">
        <v>25</v>
      </c>
    </row>
    <row r="4984" spans="1:27">
      <c r="A4984" t="n">
        <v>40688</v>
      </c>
      <c r="B4984" s="13" t="n">
        <v>3</v>
      </c>
      <c r="C4984" s="11" t="n">
        <f t="normal" ca="1">A5000</f>
        <v>0</v>
      </c>
    </row>
    <row r="4985" spans="1:27">
      <c r="A4985" t="s">
        <v>4</v>
      </c>
      <c r="B4985" s="4" t="s">
        <v>5</v>
      </c>
      <c r="C4985" s="4" t="s">
        <v>16</v>
      </c>
      <c r="D4985" s="4" t="s">
        <v>16</v>
      </c>
      <c r="E4985" s="4" t="s">
        <v>16</v>
      </c>
      <c r="F4985" s="4" t="s">
        <v>9</v>
      </c>
      <c r="G4985" s="4" t="s">
        <v>16</v>
      </c>
      <c r="H4985" s="4" t="s">
        <v>16</v>
      </c>
      <c r="I4985" s="4" t="s">
        <v>16</v>
      </c>
      <c r="J4985" s="4" t="s">
        <v>16</v>
      </c>
      <c r="K4985" s="4" t="s">
        <v>9</v>
      </c>
      <c r="L4985" s="4" t="s">
        <v>16</v>
      </c>
      <c r="M4985" s="4" t="s">
        <v>16</v>
      </c>
      <c r="N4985" s="4" t="s">
        <v>16</v>
      </c>
      <c r="O4985" s="4" t="s">
        <v>16</v>
      </c>
      <c r="P4985" s="4" t="s">
        <v>16</v>
      </c>
      <c r="Q4985" s="4" t="s">
        <v>9</v>
      </c>
      <c r="R4985" s="4" t="s">
        <v>16</v>
      </c>
      <c r="S4985" s="4" t="s">
        <v>16</v>
      </c>
      <c r="T4985" s="4" t="s">
        <v>16</v>
      </c>
      <c r="U4985" s="4" t="s">
        <v>16</v>
      </c>
      <c r="V4985" s="4" t="s">
        <v>9</v>
      </c>
      <c r="W4985" s="4" t="s">
        <v>16</v>
      </c>
      <c r="X4985" s="4" t="s">
        <v>16</v>
      </c>
      <c r="Y4985" s="4" t="s">
        <v>16</v>
      </c>
      <c r="Z4985" s="4" t="s">
        <v>16</v>
      </c>
      <c r="AA4985" s="4" t="s">
        <v>25</v>
      </c>
    </row>
    <row r="4986" spans="1:27">
      <c r="A4986" t="n">
        <v>40693</v>
      </c>
      <c r="B4986" s="10" t="n">
        <v>5</v>
      </c>
      <c r="C4986" s="7" t="n">
        <v>35</v>
      </c>
      <c r="D4986" s="7" t="n">
        <v>45</v>
      </c>
      <c r="E4986" s="7" t="n">
        <v>0</v>
      </c>
      <c r="F4986" s="7" t="n">
        <v>120</v>
      </c>
      <c r="G4986" s="7" t="n">
        <v>2</v>
      </c>
      <c r="H4986" s="7" t="n">
        <v>35</v>
      </c>
      <c r="I4986" s="7" t="n">
        <v>46</v>
      </c>
      <c r="J4986" s="7" t="n">
        <v>0</v>
      </c>
      <c r="K4986" s="7" t="n">
        <v>120</v>
      </c>
      <c r="L4986" s="7" t="n">
        <v>2</v>
      </c>
      <c r="M4986" s="7" t="n">
        <v>11</v>
      </c>
      <c r="N4986" s="7" t="n">
        <v>35</v>
      </c>
      <c r="O4986" s="7" t="n">
        <v>45</v>
      </c>
      <c r="P4986" s="7" t="n">
        <v>0</v>
      </c>
      <c r="Q4986" s="7" t="n">
        <v>118</v>
      </c>
      <c r="R4986" s="7" t="n">
        <v>2</v>
      </c>
      <c r="S4986" s="7" t="n">
        <v>35</v>
      </c>
      <c r="T4986" s="7" t="n">
        <v>46</v>
      </c>
      <c r="U4986" s="7" t="n">
        <v>0</v>
      </c>
      <c r="V4986" s="7" t="n">
        <v>118</v>
      </c>
      <c r="W4986" s="7" t="n">
        <v>2</v>
      </c>
      <c r="X4986" s="7" t="n">
        <v>11</v>
      </c>
      <c r="Y4986" s="7" t="n">
        <v>9</v>
      </c>
      <c r="Z4986" s="7" t="n">
        <v>1</v>
      </c>
      <c r="AA4986" s="11" t="n">
        <f t="normal" ca="1">A4992</f>
        <v>0</v>
      </c>
    </row>
    <row r="4987" spans="1:27">
      <c r="A4987" t="s">
        <v>4</v>
      </c>
      <c r="B4987" s="4" t="s">
        <v>5</v>
      </c>
      <c r="C4987" s="4" t="s">
        <v>16</v>
      </c>
      <c r="D4987" s="4" t="s">
        <v>9</v>
      </c>
      <c r="E4987" s="4" t="s">
        <v>16</v>
      </c>
      <c r="F4987" s="4" t="s">
        <v>16</v>
      </c>
      <c r="G4987" s="4" t="s">
        <v>9</v>
      </c>
      <c r="H4987" s="4" t="s">
        <v>16</v>
      </c>
      <c r="I4987" s="4" t="s">
        <v>9</v>
      </c>
      <c r="J4987" s="4" t="s">
        <v>16</v>
      </c>
    </row>
    <row r="4988" spans="1:27">
      <c r="A4988" t="n">
        <v>40734</v>
      </c>
      <c r="B4988" s="71" t="n">
        <v>33</v>
      </c>
      <c r="C4988" s="7" t="n">
        <v>0</v>
      </c>
      <c r="D4988" s="7" t="n">
        <v>2</v>
      </c>
      <c r="E4988" s="7" t="n">
        <v>4</v>
      </c>
      <c r="F4988" s="7" t="n">
        <v>0</v>
      </c>
      <c r="G4988" s="7" t="n">
        <v>-1</v>
      </c>
      <c r="H4988" s="7" t="n">
        <v>0</v>
      </c>
      <c r="I4988" s="7" t="n">
        <v>-1</v>
      </c>
      <c r="J4988" s="7" t="n">
        <v>0</v>
      </c>
    </row>
    <row r="4989" spans="1:27">
      <c r="A4989" t="s">
        <v>4</v>
      </c>
      <c r="B4989" s="4" t="s">
        <v>5</v>
      </c>
      <c r="C4989" s="4" t="s">
        <v>25</v>
      </c>
    </row>
    <row r="4990" spans="1:27">
      <c r="A4990" t="n">
        <v>40752</v>
      </c>
      <c r="B4990" s="13" t="n">
        <v>3</v>
      </c>
      <c r="C4990" s="11" t="n">
        <f t="normal" ca="1">A5000</f>
        <v>0</v>
      </c>
    </row>
    <row r="4991" spans="1:27">
      <c r="A4991" t="s">
        <v>4</v>
      </c>
      <c r="B4991" s="4" t="s">
        <v>5</v>
      </c>
      <c r="C4991" s="4" t="s">
        <v>16</v>
      </c>
      <c r="D4991" s="4" t="s">
        <v>16</v>
      </c>
      <c r="E4991" s="4" t="s">
        <v>16</v>
      </c>
      <c r="F4991" s="4" t="s">
        <v>9</v>
      </c>
      <c r="G4991" s="4" t="s">
        <v>16</v>
      </c>
      <c r="H4991" s="4" t="s">
        <v>16</v>
      </c>
      <c r="I4991" s="4" t="s">
        <v>16</v>
      </c>
      <c r="J4991" s="4" t="s">
        <v>16</v>
      </c>
      <c r="K4991" s="4" t="s">
        <v>9</v>
      </c>
      <c r="L4991" s="4" t="s">
        <v>16</v>
      </c>
      <c r="M4991" s="4" t="s">
        <v>16</v>
      </c>
      <c r="N4991" s="4" t="s">
        <v>16</v>
      </c>
      <c r="O4991" s="4" t="s">
        <v>16</v>
      </c>
      <c r="P4991" s="4" t="s">
        <v>16</v>
      </c>
      <c r="Q4991" s="4" t="s">
        <v>9</v>
      </c>
      <c r="R4991" s="4" t="s">
        <v>16</v>
      </c>
      <c r="S4991" s="4" t="s">
        <v>16</v>
      </c>
      <c r="T4991" s="4" t="s">
        <v>16</v>
      </c>
      <c r="U4991" s="4" t="s">
        <v>16</v>
      </c>
      <c r="V4991" s="4" t="s">
        <v>9</v>
      </c>
      <c r="W4991" s="4" t="s">
        <v>16</v>
      </c>
      <c r="X4991" s="4" t="s">
        <v>16</v>
      </c>
      <c r="Y4991" s="4" t="s">
        <v>16</v>
      </c>
      <c r="Z4991" s="4" t="s">
        <v>16</v>
      </c>
      <c r="AA4991" s="4" t="s">
        <v>25</v>
      </c>
    </row>
    <row r="4992" spans="1:27">
      <c r="A4992" t="n">
        <v>40757</v>
      </c>
      <c r="B4992" s="10" t="n">
        <v>5</v>
      </c>
      <c r="C4992" s="7" t="n">
        <v>35</v>
      </c>
      <c r="D4992" s="7" t="n">
        <v>45</v>
      </c>
      <c r="E4992" s="7" t="n">
        <v>0</v>
      </c>
      <c r="F4992" s="7" t="n">
        <v>101</v>
      </c>
      <c r="G4992" s="7" t="n">
        <v>2</v>
      </c>
      <c r="H4992" s="7" t="n">
        <v>35</v>
      </c>
      <c r="I4992" s="7" t="n">
        <v>46</v>
      </c>
      <c r="J4992" s="7" t="n">
        <v>0</v>
      </c>
      <c r="K4992" s="7" t="n">
        <v>101</v>
      </c>
      <c r="L4992" s="7" t="n">
        <v>2</v>
      </c>
      <c r="M4992" s="7" t="n">
        <v>11</v>
      </c>
      <c r="N4992" s="7" t="n">
        <v>35</v>
      </c>
      <c r="O4992" s="7" t="n">
        <v>45</v>
      </c>
      <c r="P4992" s="7" t="n">
        <v>0</v>
      </c>
      <c r="Q4992" s="7" t="n">
        <v>118</v>
      </c>
      <c r="R4992" s="7" t="n">
        <v>2</v>
      </c>
      <c r="S4992" s="7" t="n">
        <v>35</v>
      </c>
      <c r="T4992" s="7" t="n">
        <v>46</v>
      </c>
      <c r="U4992" s="7" t="n">
        <v>0</v>
      </c>
      <c r="V4992" s="7" t="n">
        <v>118</v>
      </c>
      <c r="W4992" s="7" t="n">
        <v>2</v>
      </c>
      <c r="X4992" s="7" t="n">
        <v>11</v>
      </c>
      <c r="Y4992" s="7" t="n">
        <v>9</v>
      </c>
      <c r="Z4992" s="7" t="n">
        <v>1</v>
      </c>
      <c r="AA4992" s="11" t="n">
        <f t="normal" ca="1">A4998</f>
        <v>0</v>
      </c>
    </row>
    <row r="4993" spans="1:27">
      <c r="A4993" t="s">
        <v>4</v>
      </c>
      <c r="B4993" s="4" t="s">
        <v>5</v>
      </c>
      <c r="C4993" s="4" t="s">
        <v>16</v>
      </c>
      <c r="D4993" s="4" t="s">
        <v>9</v>
      </c>
      <c r="E4993" s="4" t="s">
        <v>16</v>
      </c>
      <c r="F4993" s="4" t="s">
        <v>16</v>
      </c>
      <c r="G4993" s="4" t="s">
        <v>9</v>
      </c>
      <c r="H4993" s="4" t="s">
        <v>16</v>
      </c>
      <c r="I4993" s="4" t="s">
        <v>9</v>
      </c>
      <c r="J4993" s="4" t="s">
        <v>16</v>
      </c>
    </row>
    <row r="4994" spans="1:27">
      <c r="A4994" t="n">
        <v>40798</v>
      </c>
      <c r="B4994" s="71" t="n">
        <v>33</v>
      </c>
      <c r="C4994" s="7" t="n">
        <v>0</v>
      </c>
      <c r="D4994" s="7" t="n">
        <v>2</v>
      </c>
      <c r="E4994" s="7" t="n">
        <v>5</v>
      </c>
      <c r="F4994" s="7" t="n">
        <v>0</v>
      </c>
      <c r="G4994" s="7" t="n">
        <v>-1</v>
      </c>
      <c r="H4994" s="7" t="n">
        <v>0</v>
      </c>
      <c r="I4994" s="7" t="n">
        <v>-1</v>
      </c>
      <c r="J4994" s="7" t="n">
        <v>0</v>
      </c>
    </row>
    <row r="4995" spans="1:27">
      <c r="A4995" t="s">
        <v>4</v>
      </c>
      <c r="B4995" s="4" t="s">
        <v>5</v>
      </c>
      <c r="C4995" s="4" t="s">
        <v>25</v>
      </c>
    </row>
    <row r="4996" spans="1:27">
      <c r="A4996" t="n">
        <v>40816</v>
      </c>
      <c r="B4996" s="13" t="n">
        <v>3</v>
      </c>
      <c r="C4996" s="11" t="n">
        <f t="normal" ca="1">A5000</f>
        <v>0</v>
      </c>
    </row>
    <row r="4997" spans="1:27">
      <c r="A4997" t="s">
        <v>4</v>
      </c>
      <c r="B4997" s="4" t="s">
        <v>5</v>
      </c>
      <c r="C4997" s="4" t="s">
        <v>16</v>
      </c>
      <c r="D4997" s="4" t="s">
        <v>9</v>
      </c>
      <c r="E4997" s="4" t="s">
        <v>16</v>
      </c>
      <c r="F4997" s="4" t="s">
        <v>16</v>
      </c>
      <c r="G4997" s="4" t="s">
        <v>9</v>
      </c>
      <c r="H4997" s="4" t="s">
        <v>16</v>
      </c>
      <c r="I4997" s="4" t="s">
        <v>9</v>
      </c>
      <c r="J4997" s="4" t="s">
        <v>16</v>
      </c>
    </row>
    <row r="4998" spans="1:27">
      <c r="A4998" t="n">
        <v>40821</v>
      </c>
      <c r="B4998" s="71" t="n">
        <v>33</v>
      </c>
      <c r="C4998" s="7" t="n">
        <v>0</v>
      </c>
      <c r="D4998" s="7" t="n">
        <v>2</v>
      </c>
      <c r="E4998" s="7" t="n">
        <v>5</v>
      </c>
      <c r="F4998" s="7" t="n">
        <v>0</v>
      </c>
      <c r="G4998" s="7" t="n">
        <v>-1</v>
      </c>
      <c r="H4998" s="7" t="n">
        <v>0</v>
      </c>
      <c r="I4998" s="7" t="n">
        <v>-1</v>
      </c>
      <c r="J4998" s="7" t="n">
        <v>0</v>
      </c>
    </row>
    <row r="4999" spans="1:27">
      <c r="A4999" t="s">
        <v>4</v>
      </c>
      <c r="B4999" s="4" t="s">
        <v>5</v>
      </c>
    </row>
    <row r="5000" spans="1:27">
      <c r="A5000" t="n">
        <v>40839</v>
      </c>
      <c r="B5000" s="5" t="n">
        <v>1</v>
      </c>
    </row>
    <row r="5001" spans="1:27" s="3" customFormat="1" customHeight="0">
      <c r="A5001" s="3" t="s">
        <v>2</v>
      </c>
      <c r="B5001" s="3" t="s">
        <v>391</v>
      </c>
    </row>
    <row r="5002" spans="1:27">
      <c r="A5002" t="s">
        <v>4</v>
      </c>
      <c r="B5002" s="4" t="s">
        <v>5</v>
      </c>
      <c r="C5002" s="4" t="s">
        <v>16</v>
      </c>
      <c r="D5002" s="4" t="s">
        <v>16</v>
      </c>
      <c r="E5002" s="4" t="s">
        <v>16</v>
      </c>
      <c r="F5002" s="4" t="s">
        <v>16</v>
      </c>
    </row>
    <row r="5003" spans="1:27">
      <c r="A5003" t="n">
        <v>40840</v>
      </c>
      <c r="B5003" s="15" t="n">
        <v>14</v>
      </c>
      <c r="C5003" s="7" t="n">
        <v>2</v>
      </c>
      <c r="D5003" s="7" t="n">
        <v>0</v>
      </c>
      <c r="E5003" s="7" t="n">
        <v>0</v>
      </c>
      <c r="F5003" s="7" t="n">
        <v>0</v>
      </c>
    </row>
    <row r="5004" spans="1:27">
      <c r="A5004" t="s">
        <v>4</v>
      </c>
      <c r="B5004" s="4" t="s">
        <v>5</v>
      </c>
      <c r="C5004" s="4" t="s">
        <v>16</v>
      </c>
      <c r="D5004" s="14" t="s">
        <v>26</v>
      </c>
      <c r="E5004" s="4" t="s">
        <v>5</v>
      </c>
      <c r="F5004" s="4" t="s">
        <v>16</v>
      </c>
      <c r="G5004" s="4" t="s">
        <v>10</v>
      </c>
      <c r="H5004" s="14" t="s">
        <v>27</v>
      </c>
      <c r="I5004" s="4" t="s">
        <v>16</v>
      </c>
      <c r="J5004" s="4" t="s">
        <v>9</v>
      </c>
      <c r="K5004" s="4" t="s">
        <v>16</v>
      </c>
      <c r="L5004" s="4" t="s">
        <v>16</v>
      </c>
      <c r="M5004" s="14" t="s">
        <v>26</v>
      </c>
      <c r="N5004" s="4" t="s">
        <v>5</v>
      </c>
      <c r="O5004" s="4" t="s">
        <v>16</v>
      </c>
      <c r="P5004" s="4" t="s">
        <v>10</v>
      </c>
      <c r="Q5004" s="14" t="s">
        <v>27</v>
      </c>
      <c r="R5004" s="4" t="s">
        <v>16</v>
      </c>
      <c r="S5004" s="4" t="s">
        <v>9</v>
      </c>
      <c r="T5004" s="4" t="s">
        <v>16</v>
      </c>
      <c r="U5004" s="4" t="s">
        <v>16</v>
      </c>
      <c r="V5004" s="4" t="s">
        <v>16</v>
      </c>
      <c r="W5004" s="4" t="s">
        <v>25</v>
      </c>
    </row>
    <row r="5005" spans="1:27">
      <c r="A5005" t="n">
        <v>40845</v>
      </c>
      <c r="B5005" s="10" t="n">
        <v>5</v>
      </c>
      <c r="C5005" s="7" t="n">
        <v>28</v>
      </c>
      <c r="D5005" s="14" t="s">
        <v>3</v>
      </c>
      <c r="E5005" s="9" t="n">
        <v>162</v>
      </c>
      <c r="F5005" s="7" t="n">
        <v>3</v>
      </c>
      <c r="G5005" s="7" t="n">
        <v>12499</v>
      </c>
      <c r="H5005" s="14" t="s">
        <v>3</v>
      </c>
      <c r="I5005" s="7" t="n">
        <v>0</v>
      </c>
      <c r="J5005" s="7" t="n">
        <v>1</v>
      </c>
      <c r="K5005" s="7" t="n">
        <v>2</v>
      </c>
      <c r="L5005" s="7" t="n">
        <v>28</v>
      </c>
      <c r="M5005" s="14" t="s">
        <v>3</v>
      </c>
      <c r="N5005" s="9" t="n">
        <v>162</v>
      </c>
      <c r="O5005" s="7" t="n">
        <v>3</v>
      </c>
      <c r="P5005" s="7" t="n">
        <v>12499</v>
      </c>
      <c r="Q5005" s="14" t="s">
        <v>3</v>
      </c>
      <c r="R5005" s="7" t="n">
        <v>0</v>
      </c>
      <c r="S5005" s="7" t="n">
        <v>2</v>
      </c>
      <c r="T5005" s="7" t="n">
        <v>2</v>
      </c>
      <c r="U5005" s="7" t="n">
        <v>11</v>
      </c>
      <c r="V5005" s="7" t="n">
        <v>1</v>
      </c>
      <c r="W5005" s="11" t="n">
        <f t="normal" ca="1">A5009</f>
        <v>0</v>
      </c>
    </row>
    <row r="5006" spans="1:27">
      <c r="A5006" t="s">
        <v>4</v>
      </c>
      <c r="B5006" s="4" t="s">
        <v>5</v>
      </c>
      <c r="C5006" s="4" t="s">
        <v>16</v>
      </c>
      <c r="D5006" s="4" t="s">
        <v>10</v>
      </c>
      <c r="E5006" s="4" t="s">
        <v>30</v>
      </c>
    </row>
    <row r="5007" spans="1:27">
      <c r="A5007" t="n">
        <v>40874</v>
      </c>
      <c r="B5007" s="37" t="n">
        <v>58</v>
      </c>
      <c r="C5007" s="7" t="n">
        <v>0</v>
      </c>
      <c r="D5007" s="7" t="n">
        <v>0</v>
      </c>
      <c r="E5007" s="7" t="n">
        <v>1</v>
      </c>
    </row>
    <row r="5008" spans="1:27">
      <c r="A5008" t="s">
        <v>4</v>
      </c>
      <c r="B5008" s="4" t="s">
        <v>5</v>
      </c>
      <c r="C5008" s="4" t="s">
        <v>16</v>
      </c>
      <c r="D5008" s="14" t="s">
        <v>26</v>
      </c>
      <c r="E5008" s="4" t="s">
        <v>5</v>
      </c>
      <c r="F5008" s="4" t="s">
        <v>16</v>
      </c>
      <c r="G5008" s="4" t="s">
        <v>10</v>
      </c>
      <c r="H5008" s="14" t="s">
        <v>27</v>
      </c>
      <c r="I5008" s="4" t="s">
        <v>16</v>
      </c>
      <c r="J5008" s="4" t="s">
        <v>9</v>
      </c>
      <c r="K5008" s="4" t="s">
        <v>16</v>
      </c>
      <c r="L5008" s="4" t="s">
        <v>16</v>
      </c>
      <c r="M5008" s="14" t="s">
        <v>26</v>
      </c>
      <c r="N5008" s="4" t="s">
        <v>5</v>
      </c>
      <c r="O5008" s="4" t="s">
        <v>16</v>
      </c>
      <c r="P5008" s="4" t="s">
        <v>10</v>
      </c>
      <c r="Q5008" s="14" t="s">
        <v>27</v>
      </c>
      <c r="R5008" s="4" t="s">
        <v>16</v>
      </c>
      <c r="S5008" s="4" t="s">
        <v>9</v>
      </c>
      <c r="T5008" s="4" t="s">
        <v>16</v>
      </c>
      <c r="U5008" s="4" t="s">
        <v>16</v>
      </c>
      <c r="V5008" s="4" t="s">
        <v>16</v>
      </c>
      <c r="W5008" s="4" t="s">
        <v>25</v>
      </c>
    </row>
    <row r="5009" spans="1:23">
      <c r="A5009" t="n">
        <v>40882</v>
      </c>
      <c r="B5009" s="10" t="n">
        <v>5</v>
      </c>
      <c r="C5009" s="7" t="n">
        <v>28</v>
      </c>
      <c r="D5009" s="14" t="s">
        <v>3</v>
      </c>
      <c r="E5009" s="9" t="n">
        <v>162</v>
      </c>
      <c r="F5009" s="7" t="n">
        <v>3</v>
      </c>
      <c r="G5009" s="7" t="n">
        <v>12499</v>
      </c>
      <c r="H5009" s="14" t="s">
        <v>3</v>
      </c>
      <c r="I5009" s="7" t="n">
        <v>0</v>
      </c>
      <c r="J5009" s="7" t="n">
        <v>1</v>
      </c>
      <c r="K5009" s="7" t="n">
        <v>3</v>
      </c>
      <c r="L5009" s="7" t="n">
        <v>28</v>
      </c>
      <c r="M5009" s="14" t="s">
        <v>3</v>
      </c>
      <c r="N5009" s="9" t="n">
        <v>162</v>
      </c>
      <c r="O5009" s="7" t="n">
        <v>3</v>
      </c>
      <c r="P5009" s="7" t="n">
        <v>12499</v>
      </c>
      <c r="Q5009" s="14" t="s">
        <v>3</v>
      </c>
      <c r="R5009" s="7" t="n">
        <v>0</v>
      </c>
      <c r="S5009" s="7" t="n">
        <v>2</v>
      </c>
      <c r="T5009" s="7" t="n">
        <v>3</v>
      </c>
      <c r="U5009" s="7" t="n">
        <v>9</v>
      </c>
      <c r="V5009" s="7" t="n">
        <v>1</v>
      </c>
      <c r="W5009" s="11" t="n">
        <f t="normal" ca="1">A5019</f>
        <v>0</v>
      </c>
    </row>
    <row r="5010" spans="1:23">
      <c r="A5010" t="s">
        <v>4</v>
      </c>
      <c r="B5010" s="4" t="s">
        <v>5</v>
      </c>
      <c r="C5010" s="4" t="s">
        <v>16</v>
      </c>
      <c r="D5010" s="14" t="s">
        <v>26</v>
      </c>
      <c r="E5010" s="4" t="s">
        <v>5</v>
      </c>
      <c r="F5010" s="4" t="s">
        <v>10</v>
      </c>
      <c r="G5010" s="4" t="s">
        <v>16</v>
      </c>
      <c r="H5010" s="4" t="s">
        <v>16</v>
      </c>
      <c r="I5010" s="4" t="s">
        <v>6</v>
      </c>
      <c r="J5010" s="14" t="s">
        <v>27</v>
      </c>
      <c r="K5010" s="4" t="s">
        <v>16</v>
      </c>
      <c r="L5010" s="4" t="s">
        <v>16</v>
      </c>
      <c r="M5010" s="14" t="s">
        <v>26</v>
      </c>
      <c r="N5010" s="4" t="s">
        <v>5</v>
      </c>
      <c r="O5010" s="4" t="s">
        <v>16</v>
      </c>
      <c r="P5010" s="14" t="s">
        <v>27</v>
      </c>
      <c r="Q5010" s="4" t="s">
        <v>16</v>
      </c>
      <c r="R5010" s="4" t="s">
        <v>9</v>
      </c>
      <c r="S5010" s="4" t="s">
        <v>16</v>
      </c>
      <c r="T5010" s="4" t="s">
        <v>16</v>
      </c>
      <c r="U5010" s="4" t="s">
        <v>16</v>
      </c>
      <c r="V5010" s="14" t="s">
        <v>26</v>
      </c>
      <c r="W5010" s="4" t="s">
        <v>5</v>
      </c>
      <c r="X5010" s="4" t="s">
        <v>16</v>
      </c>
      <c r="Y5010" s="14" t="s">
        <v>27</v>
      </c>
      <c r="Z5010" s="4" t="s">
        <v>16</v>
      </c>
      <c r="AA5010" s="4" t="s">
        <v>9</v>
      </c>
      <c r="AB5010" s="4" t="s">
        <v>16</v>
      </c>
      <c r="AC5010" s="4" t="s">
        <v>16</v>
      </c>
      <c r="AD5010" s="4" t="s">
        <v>16</v>
      </c>
      <c r="AE5010" s="4" t="s">
        <v>25</v>
      </c>
    </row>
    <row r="5011" spans="1:23">
      <c r="A5011" t="n">
        <v>40911</v>
      </c>
      <c r="B5011" s="10" t="n">
        <v>5</v>
      </c>
      <c r="C5011" s="7" t="n">
        <v>28</v>
      </c>
      <c r="D5011" s="14" t="s">
        <v>3</v>
      </c>
      <c r="E5011" s="48" t="n">
        <v>47</v>
      </c>
      <c r="F5011" s="7" t="n">
        <v>61456</v>
      </c>
      <c r="G5011" s="7" t="n">
        <v>2</v>
      </c>
      <c r="H5011" s="7" t="n">
        <v>0</v>
      </c>
      <c r="I5011" s="7" t="s">
        <v>164</v>
      </c>
      <c r="J5011" s="14" t="s">
        <v>3</v>
      </c>
      <c r="K5011" s="7" t="n">
        <v>8</v>
      </c>
      <c r="L5011" s="7" t="n">
        <v>28</v>
      </c>
      <c r="M5011" s="14" t="s">
        <v>3</v>
      </c>
      <c r="N5011" s="17" t="n">
        <v>74</v>
      </c>
      <c r="O5011" s="7" t="n">
        <v>65</v>
      </c>
      <c r="P5011" s="14" t="s">
        <v>3</v>
      </c>
      <c r="Q5011" s="7" t="n">
        <v>0</v>
      </c>
      <c r="R5011" s="7" t="n">
        <v>1</v>
      </c>
      <c r="S5011" s="7" t="n">
        <v>3</v>
      </c>
      <c r="T5011" s="7" t="n">
        <v>9</v>
      </c>
      <c r="U5011" s="7" t="n">
        <v>28</v>
      </c>
      <c r="V5011" s="14" t="s">
        <v>3</v>
      </c>
      <c r="W5011" s="17" t="n">
        <v>74</v>
      </c>
      <c r="X5011" s="7" t="n">
        <v>65</v>
      </c>
      <c r="Y5011" s="14" t="s">
        <v>3</v>
      </c>
      <c r="Z5011" s="7" t="n">
        <v>0</v>
      </c>
      <c r="AA5011" s="7" t="n">
        <v>2</v>
      </c>
      <c r="AB5011" s="7" t="n">
        <v>3</v>
      </c>
      <c r="AC5011" s="7" t="n">
        <v>9</v>
      </c>
      <c r="AD5011" s="7" t="n">
        <v>1</v>
      </c>
      <c r="AE5011" s="11" t="n">
        <f t="normal" ca="1">A5015</f>
        <v>0</v>
      </c>
    </row>
    <row r="5012" spans="1:23">
      <c r="A5012" t="s">
        <v>4</v>
      </c>
      <c r="B5012" s="4" t="s">
        <v>5</v>
      </c>
      <c r="C5012" s="4" t="s">
        <v>10</v>
      </c>
      <c r="D5012" s="4" t="s">
        <v>16</v>
      </c>
      <c r="E5012" s="4" t="s">
        <v>16</v>
      </c>
      <c r="F5012" s="4" t="s">
        <v>6</v>
      </c>
    </row>
    <row r="5013" spans="1:23">
      <c r="A5013" t="n">
        <v>40959</v>
      </c>
      <c r="B5013" s="48" t="n">
        <v>47</v>
      </c>
      <c r="C5013" s="7" t="n">
        <v>61456</v>
      </c>
      <c r="D5013" s="7" t="n">
        <v>0</v>
      </c>
      <c r="E5013" s="7" t="n">
        <v>0</v>
      </c>
      <c r="F5013" s="7" t="s">
        <v>143</v>
      </c>
    </row>
    <row r="5014" spans="1:23">
      <c r="A5014" t="s">
        <v>4</v>
      </c>
      <c r="B5014" s="4" t="s">
        <v>5</v>
      </c>
      <c r="C5014" s="4" t="s">
        <v>16</v>
      </c>
      <c r="D5014" s="4" t="s">
        <v>10</v>
      </c>
      <c r="E5014" s="4" t="s">
        <v>30</v>
      </c>
    </row>
    <row r="5015" spans="1:23">
      <c r="A5015" t="n">
        <v>40972</v>
      </c>
      <c r="B5015" s="37" t="n">
        <v>58</v>
      </c>
      <c r="C5015" s="7" t="n">
        <v>0</v>
      </c>
      <c r="D5015" s="7" t="n">
        <v>300</v>
      </c>
      <c r="E5015" s="7" t="n">
        <v>1</v>
      </c>
    </row>
    <row r="5016" spans="1:23">
      <c r="A5016" t="s">
        <v>4</v>
      </c>
      <c r="B5016" s="4" t="s">
        <v>5</v>
      </c>
      <c r="C5016" s="4" t="s">
        <v>16</v>
      </c>
      <c r="D5016" s="4" t="s">
        <v>10</v>
      </c>
    </row>
    <row r="5017" spans="1:23">
      <c r="A5017" t="n">
        <v>40980</v>
      </c>
      <c r="B5017" s="37" t="n">
        <v>58</v>
      </c>
      <c r="C5017" s="7" t="n">
        <v>255</v>
      </c>
      <c r="D5017" s="7" t="n">
        <v>0</v>
      </c>
    </row>
    <row r="5018" spans="1:23">
      <c r="A5018" t="s">
        <v>4</v>
      </c>
      <c r="B5018" s="4" t="s">
        <v>5</v>
      </c>
      <c r="C5018" s="4" t="s">
        <v>16</v>
      </c>
      <c r="D5018" s="4" t="s">
        <v>16</v>
      </c>
      <c r="E5018" s="4" t="s">
        <v>16</v>
      </c>
      <c r="F5018" s="4" t="s">
        <v>16</v>
      </c>
    </row>
    <row r="5019" spans="1:23">
      <c r="A5019" t="n">
        <v>40984</v>
      </c>
      <c r="B5019" s="15" t="n">
        <v>14</v>
      </c>
      <c r="C5019" s="7" t="n">
        <v>0</v>
      </c>
      <c r="D5019" s="7" t="n">
        <v>0</v>
      </c>
      <c r="E5019" s="7" t="n">
        <v>0</v>
      </c>
      <c r="F5019" s="7" t="n">
        <v>64</v>
      </c>
    </row>
    <row r="5020" spans="1:23">
      <c r="A5020" t="s">
        <v>4</v>
      </c>
      <c r="B5020" s="4" t="s">
        <v>5</v>
      </c>
      <c r="C5020" s="4" t="s">
        <v>16</v>
      </c>
      <c r="D5020" s="4" t="s">
        <v>10</v>
      </c>
    </row>
    <row r="5021" spans="1:23">
      <c r="A5021" t="n">
        <v>40989</v>
      </c>
      <c r="B5021" s="26" t="n">
        <v>22</v>
      </c>
      <c r="C5021" s="7" t="n">
        <v>0</v>
      </c>
      <c r="D5021" s="7" t="n">
        <v>12499</v>
      </c>
    </row>
    <row r="5022" spans="1:23">
      <c r="A5022" t="s">
        <v>4</v>
      </c>
      <c r="B5022" s="4" t="s">
        <v>5</v>
      </c>
      <c r="C5022" s="4" t="s">
        <v>16</v>
      </c>
      <c r="D5022" s="4" t="s">
        <v>10</v>
      </c>
    </row>
    <row r="5023" spans="1:23">
      <c r="A5023" t="n">
        <v>40993</v>
      </c>
      <c r="B5023" s="37" t="n">
        <v>58</v>
      </c>
      <c r="C5023" s="7" t="n">
        <v>5</v>
      </c>
      <c r="D5023" s="7" t="n">
        <v>300</v>
      </c>
    </row>
    <row r="5024" spans="1:23">
      <c r="A5024" t="s">
        <v>4</v>
      </c>
      <c r="B5024" s="4" t="s">
        <v>5</v>
      </c>
      <c r="C5024" s="4" t="s">
        <v>30</v>
      </c>
      <c r="D5024" s="4" t="s">
        <v>10</v>
      </c>
    </row>
    <row r="5025" spans="1:31">
      <c r="A5025" t="n">
        <v>40997</v>
      </c>
      <c r="B5025" s="57" t="n">
        <v>103</v>
      </c>
      <c r="C5025" s="7" t="n">
        <v>0</v>
      </c>
      <c r="D5025" s="7" t="n">
        <v>300</v>
      </c>
    </row>
    <row r="5026" spans="1:31">
      <c r="A5026" t="s">
        <v>4</v>
      </c>
      <c r="B5026" s="4" t="s">
        <v>5</v>
      </c>
      <c r="C5026" s="4" t="s">
        <v>16</v>
      </c>
    </row>
    <row r="5027" spans="1:31">
      <c r="A5027" t="n">
        <v>41004</v>
      </c>
      <c r="B5027" s="58" t="n">
        <v>64</v>
      </c>
      <c r="C5027" s="7" t="n">
        <v>7</v>
      </c>
    </row>
    <row r="5028" spans="1:31">
      <c r="A5028" t="s">
        <v>4</v>
      </c>
      <c r="B5028" s="4" t="s">
        <v>5</v>
      </c>
      <c r="C5028" s="4" t="s">
        <v>16</v>
      </c>
      <c r="D5028" s="4" t="s">
        <v>10</v>
      </c>
    </row>
    <row r="5029" spans="1:31">
      <c r="A5029" t="n">
        <v>41006</v>
      </c>
      <c r="B5029" s="59" t="n">
        <v>72</v>
      </c>
      <c r="C5029" s="7" t="n">
        <v>5</v>
      </c>
      <c r="D5029" s="7" t="n">
        <v>0</v>
      </c>
    </row>
    <row r="5030" spans="1:31">
      <c r="A5030" t="s">
        <v>4</v>
      </c>
      <c r="B5030" s="4" t="s">
        <v>5</v>
      </c>
      <c r="C5030" s="4" t="s">
        <v>16</v>
      </c>
      <c r="D5030" s="14" t="s">
        <v>26</v>
      </c>
      <c r="E5030" s="4" t="s">
        <v>5</v>
      </c>
      <c r="F5030" s="4" t="s">
        <v>16</v>
      </c>
      <c r="G5030" s="4" t="s">
        <v>10</v>
      </c>
      <c r="H5030" s="14" t="s">
        <v>27</v>
      </c>
      <c r="I5030" s="4" t="s">
        <v>16</v>
      </c>
      <c r="J5030" s="4" t="s">
        <v>9</v>
      </c>
      <c r="K5030" s="4" t="s">
        <v>16</v>
      </c>
      <c r="L5030" s="4" t="s">
        <v>16</v>
      </c>
      <c r="M5030" s="4" t="s">
        <v>25</v>
      </c>
    </row>
    <row r="5031" spans="1:31">
      <c r="A5031" t="n">
        <v>41010</v>
      </c>
      <c r="B5031" s="10" t="n">
        <v>5</v>
      </c>
      <c r="C5031" s="7" t="n">
        <v>28</v>
      </c>
      <c r="D5031" s="14" t="s">
        <v>3</v>
      </c>
      <c r="E5031" s="9" t="n">
        <v>162</v>
      </c>
      <c r="F5031" s="7" t="n">
        <v>4</v>
      </c>
      <c r="G5031" s="7" t="n">
        <v>12499</v>
      </c>
      <c r="H5031" s="14" t="s">
        <v>3</v>
      </c>
      <c r="I5031" s="7" t="n">
        <v>0</v>
      </c>
      <c r="J5031" s="7" t="n">
        <v>1</v>
      </c>
      <c r="K5031" s="7" t="n">
        <v>2</v>
      </c>
      <c r="L5031" s="7" t="n">
        <v>1</v>
      </c>
      <c r="M5031" s="11" t="n">
        <f t="normal" ca="1">A5037</f>
        <v>0</v>
      </c>
    </row>
    <row r="5032" spans="1:31">
      <c r="A5032" t="s">
        <v>4</v>
      </c>
      <c r="B5032" s="4" t="s">
        <v>5</v>
      </c>
      <c r="C5032" s="4" t="s">
        <v>16</v>
      </c>
      <c r="D5032" s="4" t="s">
        <v>6</v>
      </c>
    </row>
    <row r="5033" spans="1:31">
      <c r="A5033" t="n">
        <v>41027</v>
      </c>
      <c r="B5033" s="8" t="n">
        <v>2</v>
      </c>
      <c r="C5033" s="7" t="n">
        <v>10</v>
      </c>
      <c r="D5033" s="7" t="s">
        <v>165</v>
      </c>
    </row>
    <row r="5034" spans="1:31">
      <c r="A5034" t="s">
        <v>4</v>
      </c>
      <c r="B5034" s="4" t="s">
        <v>5</v>
      </c>
      <c r="C5034" s="4" t="s">
        <v>10</v>
      </c>
    </row>
    <row r="5035" spans="1:31">
      <c r="A5035" t="n">
        <v>41044</v>
      </c>
      <c r="B5035" s="31" t="n">
        <v>16</v>
      </c>
      <c r="C5035" s="7" t="n">
        <v>0</v>
      </c>
    </row>
    <row r="5036" spans="1:31">
      <c r="A5036" t="s">
        <v>4</v>
      </c>
      <c r="B5036" s="4" t="s">
        <v>5</v>
      </c>
      <c r="C5036" s="4" t="s">
        <v>10</v>
      </c>
    </row>
    <row r="5037" spans="1:31">
      <c r="A5037" t="n">
        <v>41047</v>
      </c>
      <c r="B5037" s="19" t="n">
        <v>13</v>
      </c>
      <c r="C5037" s="7" t="n">
        <v>6405</v>
      </c>
    </row>
    <row r="5038" spans="1:31">
      <c r="A5038" t="s">
        <v>4</v>
      </c>
      <c r="B5038" s="4" t="s">
        <v>5</v>
      </c>
      <c r="C5038" s="4" t="s">
        <v>10</v>
      </c>
    </row>
    <row r="5039" spans="1:31">
      <c r="A5039" t="n">
        <v>41050</v>
      </c>
      <c r="B5039" s="19" t="n">
        <v>13</v>
      </c>
      <c r="C5039" s="7" t="n">
        <v>6465</v>
      </c>
    </row>
    <row r="5040" spans="1:31">
      <c r="A5040" t="s">
        <v>4</v>
      </c>
      <c r="B5040" s="4" t="s">
        <v>5</v>
      </c>
      <c r="C5040" s="4" t="s">
        <v>10</v>
      </c>
    </row>
    <row r="5041" spans="1:13">
      <c r="A5041" t="n">
        <v>41053</v>
      </c>
      <c r="B5041" s="12" t="n">
        <v>12</v>
      </c>
      <c r="C5041" s="7" t="n">
        <v>6466</v>
      </c>
    </row>
    <row r="5042" spans="1:13">
      <c r="A5042" t="s">
        <v>4</v>
      </c>
      <c r="B5042" s="4" t="s">
        <v>5</v>
      </c>
      <c r="C5042" s="4" t="s">
        <v>10</v>
      </c>
      <c r="D5042" s="4" t="s">
        <v>9</v>
      </c>
    </row>
    <row r="5043" spans="1:13">
      <c r="A5043" t="n">
        <v>41056</v>
      </c>
      <c r="B5043" s="46" t="n">
        <v>43</v>
      </c>
      <c r="C5043" s="7" t="n">
        <v>61456</v>
      </c>
      <c r="D5043" s="7" t="n">
        <v>128</v>
      </c>
    </row>
    <row r="5044" spans="1:13">
      <c r="A5044" t="s">
        <v>4</v>
      </c>
      <c r="B5044" s="4" t="s">
        <v>5</v>
      </c>
      <c r="C5044" s="4" t="s">
        <v>10</v>
      </c>
      <c r="D5044" s="4" t="s">
        <v>9</v>
      </c>
    </row>
    <row r="5045" spans="1:13">
      <c r="A5045" t="n">
        <v>41063</v>
      </c>
      <c r="B5045" s="46" t="n">
        <v>43</v>
      </c>
      <c r="C5045" s="7" t="n">
        <v>61456</v>
      </c>
      <c r="D5045" s="7" t="n">
        <v>32</v>
      </c>
    </row>
    <row r="5046" spans="1:13">
      <c r="A5046" t="s">
        <v>4</v>
      </c>
      <c r="B5046" s="4" t="s">
        <v>5</v>
      </c>
      <c r="C5046" s="4" t="s">
        <v>16</v>
      </c>
      <c r="D5046" s="4" t="s">
        <v>6</v>
      </c>
    </row>
    <row r="5047" spans="1:13">
      <c r="A5047" t="n">
        <v>41070</v>
      </c>
      <c r="B5047" s="8" t="n">
        <v>2</v>
      </c>
      <c r="C5047" s="7" t="n">
        <v>11</v>
      </c>
      <c r="D5047" s="7" t="s">
        <v>392</v>
      </c>
    </row>
    <row r="5048" spans="1:13">
      <c r="A5048" t="s">
        <v>4</v>
      </c>
      <c r="B5048" s="4" t="s">
        <v>5</v>
      </c>
    </row>
    <row r="5049" spans="1:13">
      <c r="A5049" t="n">
        <v>41084</v>
      </c>
      <c r="B5049" s="5" t="n">
        <v>1</v>
      </c>
    </row>
    <row r="5050" spans="1:13" s="3" customFormat="1" customHeight="0">
      <c r="A5050" s="3" t="s">
        <v>2</v>
      </c>
      <c r="B5050" s="3" t="s">
        <v>393</v>
      </c>
    </row>
    <row r="5051" spans="1:13">
      <c r="A5051" t="s">
        <v>4</v>
      </c>
      <c r="B5051" s="4" t="s">
        <v>5</v>
      </c>
      <c r="C5051" s="4" t="s">
        <v>16</v>
      </c>
      <c r="D5051" s="4" t="s">
        <v>16</v>
      </c>
      <c r="E5051" s="4" t="s">
        <v>16</v>
      </c>
      <c r="F5051" s="4" t="s">
        <v>16</v>
      </c>
    </row>
    <row r="5052" spans="1:13">
      <c r="A5052" t="n">
        <v>41088</v>
      </c>
      <c r="B5052" s="15" t="n">
        <v>14</v>
      </c>
      <c r="C5052" s="7" t="n">
        <v>2</v>
      </c>
      <c r="D5052" s="7" t="n">
        <v>0</v>
      </c>
      <c r="E5052" s="7" t="n">
        <v>0</v>
      </c>
      <c r="F5052" s="7" t="n">
        <v>0</v>
      </c>
    </row>
    <row r="5053" spans="1:13">
      <c r="A5053" t="s">
        <v>4</v>
      </c>
      <c r="B5053" s="4" t="s">
        <v>5</v>
      </c>
      <c r="C5053" s="4" t="s">
        <v>16</v>
      </c>
      <c r="D5053" s="14" t="s">
        <v>26</v>
      </c>
      <c r="E5053" s="4" t="s">
        <v>5</v>
      </c>
      <c r="F5053" s="4" t="s">
        <v>16</v>
      </c>
      <c r="G5053" s="4" t="s">
        <v>10</v>
      </c>
      <c r="H5053" s="14" t="s">
        <v>27</v>
      </c>
      <c r="I5053" s="4" t="s">
        <v>16</v>
      </c>
      <c r="J5053" s="4" t="s">
        <v>9</v>
      </c>
      <c r="K5053" s="4" t="s">
        <v>16</v>
      </c>
      <c r="L5053" s="4" t="s">
        <v>16</v>
      </c>
      <c r="M5053" s="14" t="s">
        <v>26</v>
      </c>
      <c r="N5053" s="4" t="s">
        <v>5</v>
      </c>
      <c r="O5053" s="4" t="s">
        <v>16</v>
      </c>
      <c r="P5053" s="4" t="s">
        <v>10</v>
      </c>
      <c r="Q5053" s="14" t="s">
        <v>27</v>
      </c>
      <c r="R5053" s="4" t="s">
        <v>16</v>
      </c>
      <c r="S5053" s="4" t="s">
        <v>9</v>
      </c>
      <c r="T5053" s="4" t="s">
        <v>16</v>
      </c>
      <c r="U5053" s="4" t="s">
        <v>16</v>
      </c>
      <c r="V5053" s="4" t="s">
        <v>16</v>
      </c>
      <c r="W5053" s="4" t="s">
        <v>25</v>
      </c>
    </row>
    <row r="5054" spans="1:13">
      <c r="A5054" t="n">
        <v>41093</v>
      </c>
      <c r="B5054" s="10" t="n">
        <v>5</v>
      </c>
      <c r="C5054" s="7" t="n">
        <v>28</v>
      </c>
      <c r="D5054" s="14" t="s">
        <v>3</v>
      </c>
      <c r="E5054" s="9" t="n">
        <v>162</v>
      </c>
      <c r="F5054" s="7" t="n">
        <v>3</v>
      </c>
      <c r="G5054" s="7" t="n">
        <v>12455</v>
      </c>
      <c r="H5054" s="14" t="s">
        <v>3</v>
      </c>
      <c r="I5054" s="7" t="n">
        <v>0</v>
      </c>
      <c r="J5054" s="7" t="n">
        <v>1</v>
      </c>
      <c r="K5054" s="7" t="n">
        <v>2</v>
      </c>
      <c r="L5054" s="7" t="n">
        <v>28</v>
      </c>
      <c r="M5054" s="14" t="s">
        <v>3</v>
      </c>
      <c r="N5054" s="9" t="n">
        <v>162</v>
      </c>
      <c r="O5054" s="7" t="n">
        <v>3</v>
      </c>
      <c r="P5054" s="7" t="n">
        <v>12455</v>
      </c>
      <c r="Q5054" s="14" t="s">
        <v>3</v>
      </c>
      <c r="R5054" s="7" t="n">
        <v>0</v>
      </c>
      <c r="S5054" s="7" t="n">
        <v>2</v>
      </c>
      <c r="T5054" s="7" t="n">
        <v>2</v>
      </c>
      <c r="U5054" s="7" t="n">
        <v>11</v>
      </c>
      <c r="V5054" s="7" t="n">
        <v>1</v>
      </c>
      <c r="W5054" s="11" t="n">
        <f t="normal" ca="1">A5058</f>
        <v>0</v>
      </c>
    </row>
    <row r="5055" spans="1:13">
      <c r="A5055" t="s">
        <v>4</v>
      </c>
      <c r="B5055" s="4" t="s">
        <v>5</v>
      </c>
      <c r="C5055" s="4" t="s">
        <v>16</v>
      </c>
      <c r="D5055" s="4" t="s">
        <v>10</v>
      </c>
      <c r="E5055" s="4" t="s">
        <v>30</v>
      </c>
    </row>
    <row r="5056" spans="1:13">
      <c r="A5056" t="n">
        <v>41122</v>
      </c>
      <c r="B5056" s="37" t="n">
        <v>58</v>
      </c>
      <c r="C5056" s="7" t="n">
        <v>0</v>
      </c>
      <c r="D5056" s="7" t="n">
        <v>0</v>
      </c>
      <c r="E5056" s="7" t="n">
        <v>1</v>
      </c>
    </row>
    <row r="5057" spans="1:23">
      <c r="A5057" t="s">
        <v>4</v>
      </c>
      <c r="B5057" s="4" t="s">
        <v>5</v>
      </c>
      <c r="C5057" s="4" t="s">
        <v>16</v>
      </c>
      <c r="D5057" s="14" t="s">
        <v>26</v>
      </c>
      <c r="E5057" s="4" t="s">
        <v>5</v>
      </c>
      <c r="F5057" s="4" t="s">
        <v>16</v>
      </c>
      <c r="G5057" s="4" t="s">
        <v>10</v>
      </c>
      <c r="H5057" s="14" t="s">
        <v>27</v>
      </c>
      <c r="I5057" s="4" t="s">
        <v>16</v>
      </c>
      <c r="J5057" s="4" t="s">
        <v>9</v>
      </c>
      <c r="K5057" s="4" t="s">
        <v>16</v>
      </c>
      <c r="L5057" s="4" t="s">
        <v>16</v>
      </c>
      <c r="M5057" s="14" t="s">
        <v>26</v>
      </c>
      <c r="N5057" s="4" t="s">
        <v>5</v>
      </c>
      <c r="O5057" s="4" t="s">
        <v>16</v>
      </c>
      <c r="P5057" s="4" t="s">
        <v>10</v>
      </c>
      <c r="Q5057" s="14" t="s">
        <v>27</v>
      </c>
      <c r="R5057" s="4" t="s">
        <v>16</v>
      </c>
      <c r="S5057" s="4" t="s">
        <v>9</v>
      </c>
      <c r="T5057" s="4" t="s">
        <v>16</v>
      </c>
      <c r="U5057" s="4" t="s">
        <v>16</v>
      </c>
      <c r="V5057" s="4" t="s">
        <v>16</v>
      </c>
      <c r="W5057" s="4" t="s">
        <v>25</v>
      </c>
    </row>
    <row r="5058" spans="1:23">
      <c r="A5058" t="n">
        <v>41130</v>
      </c>
      <c r="B5058" s="10" t="n">
        <v>5</v>
      </c>
      <c r="C5058" s="7" t="n">
        <v>28</v>
      </c>
      <c r="D5058" s="14" t="s">
        <v>3</v>
      </c>
      <c r="E5058" s="9" t="n">
        <v>162</v>
      </c>
      <c r="F5058" s="7" t="n">
        <v>3</v>
      </c>
      <c r="G5058" s="7" t="n">
        <v>12455</v>
      </c>
      <c r="H5058" s="14" t="s">
        <v>3</v>
      </c>
      <c r="I5058" s="7" t="n">
        <v>0</v>
      </c>
      <c r="J5058" s="7" t="n">
        <v>1</v>
      </c>
      <c r="K5058" s="7" t="n">
        <v>3</v>
      </c>
      <c r="L5058" s="7" t="n">
        <v>28</v>
      </c>
      <c r="M5058" s="14" t="s">
        <v>3</v>
      </c>
      <c r="N5058" s="9" t="n">
        <v>162</v>
      </c>
      <c r="O5058" s="7" t="n">
        <v>3</v>
      </c>
      <c r="P5058" s="7" t="n">
        <v>12455</v>
      </c>
      <c r="Q5058" s="14" t="s">
        <v>3</v>
      </c>
      <c r="R5058" s="7" t="n">
        <v>0</v>
      </c>
      <c r="S5058" s="7" t="n">
        <v>2</v>
      </c>
      <c r="T5058" s="7" t="n">
        <v>3</v>
      </c>
      <c r="U5058" s="7" t="n">
        <v>9</v>
      </c>
      <c r="V5058" s="7" t="n">
        <v>1</v>
      </c>
      <c r="W5058" s="11" t="n">
        <f t="normal" ca="1">A5068</f>
        <v>0</v>
      </c>
    </row>
    <row r="5059" spans="1:23">
      <c r="A5059" t="s">
        <v>4</v>
      </c>
      <c r="B5059" s="4" t="s">
        <v>5</v>
      </c>
      <c r="C5059" s="4" t="s">
        <v>16</v>
      </c>
      <c r="D5059" s="14" t="s">
        <v>26</v>
      </c>
      <c r="E5059" s="4" t="s">
        <v>5</v>
      </c>
      <c r="F5059" s="4" t="s">
        <v>10</v>
      </c>
      <c r="G5059" s="4" t="s">
        <v>16</v>
      </c>
      <c r="H5059" s="4" t="s">
        <v>16</v>
      </c>
      <c r="I5059" s="4" t="s">
        <v>6</v>
      </c>
      <c r="J5059" s="14" t="s">
        <v>27</v>
      </c>
      <c r="K5059" s="4" t="s">
        <v>16</v>
      </c>
      <c r="L5059" s="4" t="s">
        <v>16</v>
      </c>
      <c r="M5059" s="14" t="s">
        <v>26</v>
      </c>
      <c r="N5059" s="4" t="s">
        <v>5</v>
      </c>
      <c r="O5059" s="4" t="s">
        <v>16</v>
      </c>
      <c r="P5059" s="14" t="s">
        <v>27</v>
      </c>
      <c r="Q5059" s="4" t="s">
        <v>16</v>
      </c>
      <c r="R5059" s="4" t="s">
        <v>9</v>
      </c>
      <c r="S5059" s="4" t="s">
        <v>16</v>
      </c>
      <c r="T5059" s="4" t="s">
        <v>16</v>
      </c>
      <c r="U5059" s="4" t="s">
        <v>16</v>
      </c>
      <c r="V5059" s="14" t="s">
        <v>26</v>
      </c>
      <c r="W5059" s="4" t="s">
        <v>5</v>
      </c>
      <c r="X5059" s="4" t="s">
        <v>16</v>
      </c>
      <c r="Y5059" s="14" t="s">
        <v>27</v>
      </c>
      <c r="Z5059" s="4" t="s">
        <v>16</v>
      </c>
      <c r="AA5059" s="4" t="s">
        <v>9</v>
      </c>
      <c r="AB5059" s="4" t="s">
        <v>16</v>
      </c>
      <c r="AC5059" s="4" t="s">
        <v>16</v>
      </c>
      <c r="AD5059" s="4" t="s">
        <v>16</v>
      </c>
      <c r="AE5059" s="4" t="s">
        <v>25</v>
      </c>
    </row>
    <row r="5060" spans="1:23">
      <c r="A5060" t="n">
        <v>41159</v>
      </c>
      <c r="B5060" s="10" t="n">
        <v>5</v>
      </c>
      <c r="C5060" s="7" t="n">
        <v>28</v>
      </c>
      <c r="D5060" s="14" t="s">
        <v>3</v>
      </c>
      <c r="E5060" s="48" t="n">
        <v>47</v>
      </c>
      <c r="F5060" s="7" t="n">
        <v>61456</v>
      </c>
      <c r="G5060" s="7" t="n">
        <v>2</v>
      </c>
      <c r="H5060" s="7" t="n">
        <v>0</v>
      </c>
      <c r="I5060" s="7" t="s">
        <v>164</v>
      </c>
      <c r="J5060" s="14" t="s">
        <v>3</v>
      </c>
      <c r="K5060" s="7" t="n">
        <v>8</v>
      </c>
      <c r="L5060" s="7" t="n">
        <v>28</v>
      </c>
      <c r="M5060" s="14" t="s">
        <v>3</v>
      </c>
      <c r="N5060" s="17" t="n">
        <v>74</v>
      </c>
      <c r="O5060" s="7" t="n">
        <v>65</v>
      </c>
      <c r="P5060" s="14" t="s">
        <v>3</v>
      </c>
      <c r="Q5060" s="7" t="n">
        <v>0</v>
      </c>
      <c r="R5060" s="7" t="n">
        <v>1</v>
      </c>
      <c r="S5060" s="7" t="n">
        <v>3</v>
      </c>
      <c r="T5060" s="7" t="n">
        <v>9</v>
      </c>
      <c r="U5060" s="7" t="n">
        <v>28</v>
      </c>
      <c r="V5060" s="14" t="s">
        <v>3</v>
      </c>
      <c r="W5060" s="17" t="n">
        <v>74</v>
      </c>
      <c r="X5060" s="7" t="n">
        <v>65</v>
      </c>
      <c r="Y5060" s="14" t="s">
        <v>3</v>
      </c>
      <c r="Z5060" s="7" t="n">
        <v>0</v>
      </c>
      <c r="AA5060" s="7" t="n">
        <v>2</v>
      </c>
      <c r="AB5060" s="7" t="n">
        <v>3</v>
      </c>
      <c r="AC5060" s="7" t="n">
        <v>9</v>
      </c>
      <c r="AD5060" s="7" t="n">
        <v>1</v>
      </c>
      <c r="AE5060" s="11" t="n">
        <f t="normal" ca="1">A5064</f>
        <v>0</v>
      </c>
    </row>
    <row r="5061" spans="1:23">
      <c r="A5061" t="s">
        <v>4</v>
      </c>
      <c r="B5061" s="4" t="s">
        <v>5</v>
      </c>
      <c r="C5061" s="4" t="s">
        <v>10</v>
      </c>
      <c r="D5061" s="4" t="s">
        <v>16</v>
      </c>
      <c r="E5061" s="4" t="s">
        <v>16</v>
      </c>
      <c r="F5061" s="4" t="s">
        <v>6</v>
      </c>
    </row>
    <row r="5062" spans="1:23">
      <c r="A5062" t="n">
        <v>41207</v>
      </c>
      <c r="B5062" s="48" t="n">
        <v>47</v>
      </c>
      <c r="C5062" s="7" t="n">
        <v>61456</v>
      </c>
      <c r="D5062" s="7" t="n">
        <v>0</v>
      </c>
      <c r="E5062" s="7" t="n">
        <v>0</v>
      </c>
      <c r="F5062" s="7" t="s">
        <v>143</v>
      </c>
    </row>
    <row r="5063" spans="1:23">
      <c r="A5063" t="s">
        <v>4</v>
      </c>
      <c r="B5063" s="4" t="s">
        <v>5</v>
      </c>
      <c r="C5063" s="4" t="s">
        <v>16</v>
      </c>
      <c r="D5063" s="4" t="s">
        <v>10</v>
      </c>
      <c r="E5063" s="4" t="s">
        <v>30</v>
      </c>
    </row>
    <row r="5064" spans="1:23">
      <c r="A5064" t="n">
        <v>41220</v>
      </c>
      <c r="B5064" s="37" t="n">
        <v>58</v>
      </c>
      <c r="C5064" s="7" t="n">
        <v>0</v>
      </c>
      <c r="D5064" s="7" t="n">
        <v>300</v>
      </c>
      <c r="E5064" s="7" t="n">
        <v>1</v>
      </c>
    </row>
    <row r="5065" spans="1:23">
      <c r="A5065" t="s">
        <v>4</v>
      </c>
      <c r="B5065" s="4" t="s">
        <v>5</v>
      </c>
      <c r="C5065" s="4" t="s">
        <v>16</v>
      </c>
      <c r="D5065" s="4" t="s">
        <v>10</v>
      </c>
    </row>
    <row r="5066" spans="1:23">
      <c r="A5066" t="n">
        <v>41228</v>
      </c>
      <c r="B5066" s="37" t="n">
        <v>58</v>
      </c>
      <c r="C5066" s="7" t="n">
        <v>255</v>
      </c>
      <c r="D5066" s="7" t="n">
        <v>0</v>
      </c>
    </row>
    <row r="5067" spans="1:23">
      <c r="A5067" t="s">
        <v>4</v>
      </c>
      <c r="B5067" s="4" t="s">
        <v>5</v>
      </c>
      <c r="C5067" s="4" t="s">
        <v>16</v>
      </c>
      <c r="D5067" s="4" t="s">
        <v>16</v>
      </c>
      <c r="E5067" s="4" t="s">
        <v>16</v>
      </c>
      <c r="F5067" s="4" t="s">
        <v>16</v>
      </c>
    </row>
    <row r="5068" spans="1:23">
      <c r="A5068" t="n">
        <v>41232</v>
      </c>
      <c r="B5068" s="15" t="n">
        <v>14</v>
      </c>
      <c r="C5068" s="7" t="n">
        <v>0</v>
      </c>
      <c r="D5068" s="7" t="n">
        <v>0</v>
      </c>
      <c r="E5068" s="7" t="n">
        <v>0</v>
      </c>
      <c r="F5068" s="7" t="n">
        <v>64</v>
      </c>
    </row>
    <row r="5069" spans="1:23">
      <c r="A5069" t="s">
        <v>4</v>
      </c>
      <c r="B5069" s="4" t="s">
        <v>5</v>
      </c>
      <c r="C5069" s="4" t="s">
        <v>16</v>
      </c>
      <c r="D5069" s="4" t="s">
        <v>10</v>
      </c>
    </row>
    <row r="5070" spans="1:23">
      <c r="A5070" t="n">
        <v>41237</v>
      </c>
      <c r="B5070" s="26" t="n">
        <v>22</v>
      </c>
      <c r="C5070" s="7" t="n">
        <v>0</v>
      </c>
      <c r="D5070" s="7" t="n">
        <v>12455</v>
      </c>
    </row>
    <row r="5071" spans="1:23">
      <c r="A5071" t="s">
        <v>4</v>
      </c>
      <c r="B5071" s="4" t="s">
        <v>5</v>
      </c>
      <c r="C5071" s="4" t="s">
        <v>16</v>
      </c>
      <c r="D5071" s="4" t="s">
        <v>10</v>
      </c>
    </row>
    <row r="5072" spans="1:23">
      <c r="A5072" t="n">
        <v>41241</v>
      </c>
      <c r="B5072" s="37" t="n">
        <v>58</v>
      </c>
      <c r="C5072" s="7" t="n">
        <v>5</v>
      </c>
      <c r="D5072" s="7" t="n">
        <v>300</v>
      </c>
    </row>
    <row r="5073" spans="1:31">
      <c r="A5073" t="s">
        <v>4</v>
      </c>
      <c r="B5073" s="4" t="s">
        <v>5</v>
      </c>
      <c r="C5073" s="4" t="s">
        <v>30</v>
      </c>
      <c r="D5073" s="4" t="s">
        <v>10</v>
      </c>
    </row>
    <row r="5074" spans="1:31">
      <c r="A5074" t="n">
        <v>41245</v>
      </c>
      <c r="B5074" s="57" t="n">
        <v>103</v>
      </c>
      <c r="C5074" s="7" t="n">
        <v>0</v>
      </c>
      <c r="D5074" s="7" t="n">
        <v>300</v>
      </c>
    </row>
    <row r="5075" spans="1:31">
      <c r="A5075" t="s">
        <v>4</v>
      </c>
      <c r="B5075" s="4" t="s">
        <v>5</v>
      </c>
      <c r="C5075" s="4" t="s">
        <v>16</v>
      </c>
    </row>
    <row r="5076" spans="1:31">
      <c r="A5076" t="n">
        <v>41252</v>
      </c>
      <c r="B5076" s="58" t="n">
        <v>64</v>
      </c>
      <c r="C5076" s="7" t="n">
        <v>7</v>
      </c>
    </row>
    <row r="5077" spans="1:31">
      <c r="A5077" t="s">
        <v>4</v>
      </c>
      <c r="B5077" s="4" t="s">
        <v>5</v>
      </c>
      <c r="C5077" s="4" t="s">
        <v>16</v>
      </c>
      <c r="D5077" s="4" t="s">
        <v>10</v>
      </c>
    </row>
    <row r="5078" spans="1:31">
      <c r="A5078" t="n">
        <v>41254</v>
      </c>
      <c r="B5078" s="59" t="n">
        <v>72</v>
      </c>
      <c r="C5078" s="7" t="n">
        <v>5</v>
      </c>
      <c r="D5078" s="7" t="n">
        <v>0</v>
      </c>
    </row>
    <row r="5079" spans="1:31">
      <c r="A5079" t="s">
        <v>4</v>
      </c>
      <c r="B5079" s="4" t="s">
        <v>5</v>
      </c>
      <c r="C5079" s="4" t="s">
        <v>16</v>
      </c>
      <c r="D5079" s="14" t="s">
        <v>26</v>
      </c>
      <c r="E5079" s="4" t="s">
        <v>5</v>
      </c>
      <c r="F5079" s="4" t="s">
        <v>16</v>
      </c>
      <c r="G5079" s="4" t="s">
        <v>10</v>
      </c>
      <c r="H5079" s="14" t="s">
        <v>27</v>
      </c>
      <c r="I5079" s="4" t="s">
        <v>16</v>
      </c>
      <c r="J5079" s="4" t="s">
        <v>9</v>
      </c>
      <c r="K5079" s="4" t="s">
        <v>16</v>
      </c>
      <c r="L5079" s="4" t="s">
        <v>16</v>
      </c>
      <c r="M5079" s="4" t="s">
        <v>25</v>
      </c>
    </row>
    <row r="5080" spans="1:31">
      <c r="A5080" t="n">
        <v>41258</v>
      </c>
      <c r="B5080" s="10" t="n">
        <v>5</v>
      </c>
      <c r="C5080" s="7" t="n">
        <v>28</v>
      </c>
      <c r="D5080" s="14" t="s">
        <v>3</v>
      </c>
      <c r="E5080" s="9" t="n">
        <v>162</v>
      </c>
      <c r="F5080" s="7" t="n">
        <v>4</v>
      </c>
      <c r="G5080" s="7" t="n">
        <v>12455</v>
      </c>
      <c r="H5080" s="14" t="s">
        <v>3</v>
      </c>
      <c r="I5080" s="7" t="n">
        <v>0</v>
      </c>
      <c r="J5080" s="7" t="n">
        <v>1</v>
      </c>
      <c r="K5080" s="7" t="n">
        <v>2</v>
      </c>
      <c r="L5080" s="7" t="n">
        <v>1</v>
      </c>
      <c r="M5080" s="11" t="n">
        <f t="normal" ca="1">A5086</f>
        <v>0</v>
      </c>
    </row>
    <row r="5081" spans="1:31">
      <c r="A5081" t="s">
        <v>4</v>
      </c>
      <c r="B5081" s="4" t="s">
        <v>5</v>
      </c>
      <c r="C5081" s="4" t="s">
        <v>16</v>
      </c>
      <c r="D5081" s="4" t="s">
        <v>6</v>
      </c>
    </row>
    <row r="5082" spans="1:31">
      <c r="A5082" t="n">
        <v>41275</v>
      </c>
      <c r="B5082" s="8" t="n">
        <v>2</v>
      </c>
      <c r="C5082" s="7" t="n">
        <v>10</v>
      </c>
      <c r="D5082" s="7" t="s">
        <v>165</v>
      </c>
    </row>
    <row r="5083" spans="1:31">
      <c r="A5083" t="s">
        <v>4</v>
      </c>
      <c r="B5083" s="4" t="s">
        <v>5</v>
      </c>
      <c r="C5083" s="4" t="s">
        <v>10</v>
      </c>
    </row>
    <row r="5084" spans="1:31">
      <c r="A5084" t="n">
        <v>41292</v>
      </c>
      <c r="B5084" s="31" t="n">
        <v>16</v>
      </c>
      <c r="C5084" s="7" t="n">
        <v>0</v>
      </c>
    </row>
    <row r="5085" spans="1:31">
      <c r="A5085" t="s">
        <v>4</v>
      </c>
      <c r="B5085" s="4" t="s">
        <v>5</v>
      </c>
      <c r="C5085" s="4" t="s">
        <v>16</v>
      </c>
    </row>
    <row r="5086" spans="1:31">
      <c r="A5086" t="n">
        <v>41295</v>
      </c>
      <c r="B5086" s="60" t="n">
        <v>116</v>
      </c>
      <c r="C5086" s="7" t="n">
        <v>0</v>
      </c>
    </row>
    <row r="5087" spans="1:31">
      <c r="A5087" t="s">
        <v>4</v>
      </c>
      <c r="B5087" s="4" t="s">
        <v>5</v>
      </c>
      <c r="C5087" s="4" t="s">
        <v>16</v>
      </c>
      <c r="D5087" s="4" t="s">
        <v>10</v>
      </c>
    </row>
    <row r="5088" spans="1:31">
      <c r="A5088" t="n">
        <v>41297</v>
      </c>
      <c r="B5088" s="60" t="n">
        <v>116</v>
      </c>
      <c r="C5088" s="7" t="n">
        <v>2</v>
      </c>
      <c r="D5088" s="7" t="n">
        <v>1</v>
      </c>
    </row>
    <row r="5089" spans="1:13">
      <c r="A5089" t="s">
        <v>4</v>
      </c>
      <c r="B5089" s="4" t="s">
        <v>5</v>
      </c>
      <c r="C5089" s="4" t="s">
        <v>16</v>
      </c>
      <c r="D5089" s="4" t="s">
        <v>9</v>
      </c>
    </row>
    <row r="5090" spans="1:13">
      <c r="A5090" t="n">
        <v>41301</v>
      </c>
      <c r="B5090" s="60" t="n">
        <v>116</v>
      </c>
      <c r="C5090" s="7" t="n">
        <v>5</v>
      </c>
      <c r="D5090" s="7" t="n">
        <v>1120403456</v>
      </c>
    </row>
    <row r="5091" spans="1:13">
      <c r="A5091" t="s">
        <v>4</v>
      </c>
      <c r="B5091" s="4" t="s">
        <v>5</v>
      </c>
      <c r="C5091" s="4" t="s">
        <v>16</v>
      </c>
      <c r="D5091" s="4" t="s">
        <v>10</v>
      </c>
    </row>
    <row r="5092" spans="1:13">
      <c r="A5092" t="n">
        <v>41307</v>
      </c>
      <c r="B5092" s="60" t="n">
        <v>116</v>
      </c>
      <c r="C5092" s="7" t="n">
        <v>6</v>
      </c>
      <c r="D5092" s="7" t="n">
        <v>1</v>
      </c>
    </row>
    <row r="5093" spans="1:13">
      <c r="A5093" t="s">
        <v>4</v>
      </c>
      <c r="B5093" s="4" t="s">
        <v>5</v>
      </c>
      <c r="C5093" s="4" t="s">
        <v>16</v>
      </c>
      <c r="D5093" s="4" t="s">
        <v>10</v>
      </c>
      <c r="E5093" s="4" t="s">
        <v>10</v>
      </c>
      <c r="F5093" s="4" t="s">
        <v>10</v>
      </c>
      <c r="G5093" s="4" t="s">
        <v>10</v>
      </c>
      <c r="H5093" s="4" t="s">
        <v>10</v>
      </c>
      <c r="I5093" s="4" t="s">
        <v>10</v>
      </c>
      <c r="J5093" s="4" t="s">
        <v>10</v>
      </c>
      <c r="K5093" s="4" t="s">
        <v>10</v>
      </c>
      <c r="L5093" s="4" t="s">
        <v>10</v>
      </c>
      <c r="M5093" s="4" t="s">
        <v>10</v>
      </c>
      <c r="N5093" s="4" t="s">
        <v>9</v>
      </c>
      <c r="O5093" s="4" t="s">
        <v>9</v>
      </c>
      <c r="P5093" s="4" t="s">
        <v>9</v>
      </c>
      <c r="Q5093" s="4" t="s">
        <v>9</v>
      </c>
      <c r="R5093" s="4" t="s">
        <v>16</v>
      </c>
      <c r="S5093" s="4" t="s">
        <v>6</v>
      </c>
    </row>
    <row r="5094" spans="1:13">
      <c r="A5094" t="n">
        <v>41311</v>
      </c>
      <c r="B5094" s="73" t="n">
        <v>75</v>
      </c>
      <c r="C5094" s="7" t="n">
        <v>0</v>
      </c>
      <c r="D5094" s="7" t="n">
        <v>0</v>
      </c>
      <c r="E5094" s="7" t="n">
        <v>0</v>
      </c>
      <c r="F5094" s="7" t="n">
        <v>1024</v>
      </c>
      <c r="G5094" s="7" t="n">
        <v>720</v>
      </c>
      <c r="H5094" s="7" t="n">
        <v>0</v>
      </c>
      <c r="I5094" s="7" t="n">
        <v>0</v>
      </c>
      <c r="J5094" s="7" t="n">
        <v>0</v>
      </c>
      <c r="K5094" s="7" t="n">
        <v>0</v>
      </c>
      <c r="L5094" s="7" t="n">
        <v>1024</v>
      </c>
      <c r="M5094" s="7" t="n">
        <v>720</v>
      </c>
      <c r="N5094" s="7" t="n">
        <v>1065353216</v>
      </c>
      <c r="O5094" s="7" t="n">
        <v>1065353216</v>
      </c>
      <c r="P5094" s="7" t="n">
        <v>1065353216</v>
      </c>
      <c r="Q5094" s="7" t="n">
        <v>0</v>
      </c>
      <c r="R5094" s="7" t="n">
        <v>0</v>
      </c>
      <c r="S5094" s="7" t="s">
        <v>394</v>
      </c>
    </row>
    <row r="5095" spans="1:13">
      <c r="A5095" t="s">
        <v>4</v>
      </c>
      <c r="B5095" s="4" t="s">
        <v>5</v>
      </c>
      <c r="C5095" s="4" t="s">
        <v>16</v>
      </c>
      <c r="D5095" s="4" t="s">
        <v>16</v>
      </c>
      <c r="E5095" s="4" t="s">
        <v>16</v>
      </c>
      <c r="F5095" s="4" t="s">
        <v>30</v>
      </c>
      <c r="G5095" s="4" t="s">
        <v>30</v>
      </c>
      <c r="H5095" s="4" t="s">
        <v>30</v>
      </c>
      <c r="I5095" s="4" t="s">
        <v>30</v>
      </c>
      <c r="J5095" s="4" t="s">
        <v>30</v>
      </c>
    </row>
    <row r="5096" spans="1:13">
      <c r="A5096" t="n">
        <v>41359</v>
      </c>
      <c r="B5096" s="74" t="n">
        <v>76</v>
      </c>
      <c r="C5096" s="7" t="n">
        <v>0</v>
      </c>
      <c r="D5096" s="7" t="n">
        <v>9</v>
      </c>
      <c r="E5096" s="7" t="n">
        <v>2</v>
      </c>
      <c r="F5096" s="7" t="n">
        <v>0</v>
      </c>
      <c r="G5096" s="7" t="n">
        <v>0</v>
      </c>
      <c r="H5096" s="7" t="n">
        <v>0</v>
      </c>
      <c r="I5096" s="7" t="n">
        <v>0</v>
      </c>
      <c r="J5096" s="7" t="n">
        <v>0</v>
      </c>
    </row>
    <row r="5097" spans="1:13">
      <c r="A5097" t="s">
        <v>4</v>
      </c>
      <c r="B5097" s="4" t="s">
        <v>5</v>
      </c>
      <c r="C5097" s="4" t="s">
        <v>16</v>
      </c>
      <c r="D5097" s="14" t="s">
        <v>26</v>
      </c>
      <c r="E5097" s="4" t="s">
        <v>5</v>
      </c>
      <c r="F5097" s="4" t="s">
        <v>16</v>
      </c>
      <c r="G5097" s="4" t="s">
        <v>10</v>
      </c>
      <c r="H5097" s="14" t="s">
        <v>27</v>
      </c>
      <c r="I5097" s="4" t="s">
        <v>16</v>
      </c>
      <c r="J5097" s="4" t="s">
        <v>16</v>
      </c>
      <c r="K5097" s="4" t="s">
        <v>25</v>
      </c>
    </row>
    <row r="5098" spans="1:13">
      <c r="A5098" t="n">
        <v>41383</v>
      </c>
      <c r="B5098" s="10" t="n">
        <v>5</v>
      </c>
      <c r="C5098" s="7" t="n">
        <v>28</v>
      </c>
      <c r="D5098" s="14" t="s">
        <v>3</v>
      </c>
      <c r="E5098" s="58" t="n">
        <v>64</v>
      </c>
      <c r="F5098" s="7" t="n">
        <v>5</v>
      </c>
      <c r="G5098" s="7" t="n">
        <v>1</v>
      </c>
      <c r="H5098" s="14" t="s">
        <v>3</v>
      </c>
      <c r="I5098" s="7" t="n">
        <v>8</v>
      </c>
      <c r="J5098" s="7" t="n">
        <v>1</v>
      </c>
      <c r="K5098" s="11" t="n">
        <f t="normal" ca="1">A5102</f>
        <v>0</v>
      </c>
    </row>
    <row r="5099" spans="1:13">
      <c r="A5099" t="s">
        <v>4</v>
      </c>
      <c r="B5099" s="4" t="s">
        <v>5</v>
      </c>
      <c r="C5099" s="4" t="s">
        <v>10</v>
      </c>
      <c r="D5099" s="4" t="s">
        <v>6</v>
      </c>
      <c r="E5099" s="4" t="s">
        <v>6</v>
      </c>
      <c r="F5099" s="4" t="s">
        <v>6</v>
      </c>
      <c r="G5099" s="4" t="s">
        <v>16</v>
      </c>
      <c r="H5099" s="4" t="s">
        <v>9</v>
      </c>
      <c r="I5099" s="4" t="s">
        <v>30</v>
      </c>
      <c r="J5099" s="4" t="s">
        <v>30</v>
      </c>
      <c r="K5099" s="4" t="s">
        <v>30</v>
      </c>
      <c r="L5099" s="4" t="s">
        <v>30</v>
      </c>
      <c r="M5099" s="4" t="s">
        <v>30</v>
      </c>
      <c r="N5099" s="4" t="s">
        <v>30</v>
      </c>
      <c r="O5099" s="4" t="s">
        <v>30</v>
      </c>
      <c r="P5099" s="4" t="s">
        <v>6</v>
      </c>
      <c r="Q5099" s="4" t="s">
        <v>6</v>
      </c>
      <c r="R5099" s="4" t="s">
        <v>9</v>
      </c>
      <c r="S5099" s="4" t="s">
        <v>16</v>
      </c>
      <c r="T5099" s="4" t="s">
        <v>9</v>
      </c>
      <c r="U5099" s="4" t="s">
        <v>9</v>
      </c>
      <c r="V5099" s="4" t="s">
        <v>10</v>
      </c>
    </row>
    <row r="5100" spans="1:13">
      <c r="A5100" t="n">
        <v>41395</v>
      </c>
      <c r="B5100" s="61" t="n">
        <v>19</v>
      </c>
      <c r="C5100" s="7" t="n">
        <v>1</v>
      </c>
      <c r="D5100" s="7" t="s">
        <v>168</v>
      </c>
      <c r="E5100" s="7" t="s">
        <v>169</v>
      </c>
      <c r="F5100" s="7" t="s">
        <v>15</v>
      </c>
      <c r="G5100" s="7" t="n">
        <v>0</v>
      </c>
      <c r="H5100" s="7" t="n">
        <v>1</v>
      </c>
      <c r="I5100" s="7" t="n">
        <v>0</v>
      </c>
      <c r="J5100" s="7" t="n">
        <v>0</v>
      </c>
      <c r="K5100" s="7" t="n">
        <v>0</v>
      </c>
      <c r="L5100" s="7" t="n">
        <v>0</v>
      </c>
      <c r="M5100" s="7" t="n">
        <v>1</v>
      </c>
      <c r="N5100" s="7" t="n">
        <v>1.60000002384186</v>
      </c>
      <c r="O5100" s="7" t="n">
        <v>0.0900000035762787</v>
      </c>
      <c r="P5100" s="7" t="s">
        <v>15</v>
      </c>
      <c r="Q5100" s="7" t="s">
        <v>15</v>
      </c>
      <c r="R5100" s="7" t="n">
        <v>-1</v>
      </c>
      <c r="S5100" s="7" t="n">
        <v>0</v>
      </c>
      <c r="T5100" s="7" t="n">
        <v>0</v>
      </c>
      <c r="U5100" s="7" t="n">
        <v>0</v>
      </c>
      <c r="V5100" s="7" t="n">
        <v>0</v>
      </c>
    </row>
    <row r="5101" spans="1:13">
      <c r="A5101" t="s">
        <v>4</v>
      </c>
      <c r="B5101" s="4" t="s">
        <v>5</v>
      </c>
      <c r="C5101" s="4" t="s">
        <v>16</v>
      </c>
      <c r="D5101" s="14" t="s">
        <v>26</v>
      </c>
      <c r="E5101" s="4" t="s">
        <v>5</v>
      </c>
      <c r="F5101" s="4" t="s">
        <v>16</v>
      </c>
      <c r="G5101" s="4" t="s">
        <v>10</v>
      </c>
      <c r="H5101" s="14" t="s">
        <v>27</v>
      </c>
      <c r="I5101" s="4" t="s">
        <v>16</v>
      </c>
      <c r="J5101" s="4" t="s">
        <v>16</v>
      </c>
      <c r="K5101" s="4" t="s">
        <v>25</v>
      </c>
    </row>
    <row r="5102" spans="1:13">
      <c r="A5102" t="n">
        <v>41468</v>
      </c>
      <c r="B5102" s="10" t="n">
        <v>5</v>
      </c>
      <c r="C5102" s="7" t="n">
        <v>28</v>
      </c>
      <c r="D5102" s="14" t="s">
        <v>3</v>
      </c>
      <c r="E5102" s="58" t="n">
        <v>64</v>
      </c>
      <c r="F5102" s="7" t="n">
        <v>5</v>
      </c>
      <c r="G5102" s="7" t="n">
        <v>2</v>
      </c>
      <c r="H5102" s="14" t="s">
        <v>3</v>
      </c>
      <c r="I5102" s="7" t="n">
        <v>8</v>
      </c>
      <c r="J5102" s="7" t="n">
        <v>1</v>
      </c>
      <c r="K5102" s="11" t="n">
        <f t="normal" ca="1">A5106</f>
        <v>0</v>
      </c>
    </row>
    <row r="5103" spans="1:13">
      <c r="A5103" t="s">
        <v>4</v>
      </c>
      <c r="B5103" s="4" t="s">
        <v>5</v>
      </c>
      <c r="C5103" s="4" t="s">
        <v>10</v>
      </c>
      <c r="D5103" s="4" t="s">
        <v>6</v>
      </c>
      <c r="E5103" s="4" t="s">
        <v>6</v>
      </c>
      <c r="F5103" s="4" t="s">
        <v>6</v>
      </c>
      <c r="G5103" s="4" t="s">
        <v>16</v>
      </c>
      <c r="H5103" s="4" t="s">
        <v>9</v>
      </c>
      <c r="I5103" s="4" t="s">
        <v>30</v>
      </c>
      <c r="J5103" s="4" t="s">
        <v>30</v>
      </c>
      <c r="K5103" s="4" t="s">
        <v>30</v>
      </c>
      <c r="L5103" s="4" t="s">
        <v>30</v>
      </c>
      <c r="M5103" s="4" t="s">
        <v>30</v>
      </c>
      <c r="N5103" s="4" t="s">
        <v>30</v>
      </c>
      <c r="O5103" s="4" t="s">
        <v>30</v>
      </c>
      <c r="P5103" s="4" t="s">
        <v>6</v>
      </c>
      <c r="Q5103" s="4" t="s">
        <v>6</v>
      </c>
      <c r="R5103" s="4" t="s">
        <v>9</v>
      </c>
      <c r="S5103" s="4" t="s">
        <v>16</v>
      </c>
      <c r="T5103" s="4" t="s">
        <v>9</v>
      </c>
      <c r="U5103" s="4" t="s">
        <v>9</v>
      </c>
      <c r="V5103" s="4" t="s">
        <v>10</v>
      </c>
    </row>
    <row r="5104" spans="1:13">
      <c r="A5104" t="n">
        <v>41480</v>
      </c>
      <c r="B5104" s="61" t="n">
        <v>19</v>
      </c>
      <c r="C5104" s="7" t="n">
        <v>2</v>
      </c>
      <c r="D5104" s="7" t="s">
        <v>170</v>
      </c>
      <c r="E5104" s="7" t="s">
        <v>171</v>
      </c>
      <c r="F5104" s="7" t="s">
        <v>15</v>
      </c>
      <c r="G5104" s="7" t="n">
        <v>0</v>
      </c>
      <c r="H5104" s="7" t="n">
        <v>1</v>
      </c>
      <c r="I5104" s="7" t="n">
        <v>0</v>
      </c>
      <c r="J5104" s="7" t="n">
        <v>0</v>
      </c>
      <c r="K5104" s="7" t="n">
        <v>0</v>
      </c>
      <c r="L5104" s="7" t="n">
        <v>0</v>
      </c>
      <c r="M5104" s="7" t="n">
        <v>1</v>
      </c>
      <c r="N5104" s="7" t="n">
        <v>1.60000002384186</v>
      </c>
      <c r="O5104" s="7" t="n">
        <v>0.0900000035762787</v>
      </c>
      <c r="P5104" s="7" t="s">
        <v>15</v>
      </c>
      <c r="Q5104" s="7" t="s">
        <v>15</v>
      </c>
      <c r="R5104" s="7" t="n">
        <v>-1</v>
      </c>
      <c r="S5104" s="7" t="n">
        <v>0</v>
      </c>
      <c r="T5104" s="7" t="n">
        <v>0</v>
      </c>
      <c r="U5104" s="7" t="n">
        <v>0</v>
      </c>
      <c r="V5104" s="7" t="n">
        <v>0</v>
      </c>
    </row>
    <row r="5105" spans="1:22">
      <c r="A5105" t="s">
        <v>4</v>
      </c>
      <c r="B5105" s="4" t="s">
        <v>5</v>
      </c>
      <c r="C5105" s="4" t="s">
        <v>16</v>
      </c>
      <c r="D5105" s="14" t="s">
        <v>26</v>
      </c>
      <c r="E5105" s="4" t="s">
        <v>5</v>
      </c>
      <c r="F5105" s="4" t="s">
        <v>16</v>
      </c>
      <c r="G5105" s="4" t="s">
        <v>10</v>
      </c>
      <c r="H5105" s="14" t="s">
        <v>27</v>
      </c>
      <c r="I5105" s="4" t="s">
        <v>16</v>
      </c>
      <c r="J5105" s="4" t="s">
        <v>16</v>
      </c>
      <c r="K5105" s="4" t="s">
        <v>25</v>
      </c>
    </row>
    <row r="5106" spans="1:22">
      <c r="A5106" t="n">
        <v>41554</v>
      </c>
      <c r="B5106" s="10" t="n">
        <v>5</v>
      </c>
      <c r="C5106" s="7" t="n">
        <v>28</v>
      </c>
      <c r="D5106" s="14" t="s">
        <v>3</v>
      </c>
      <c r="E5106" s="58" t="n">
        <v>64</v>
      </c>
      <c r="F5106" s="7" t="n">
        <v>5</v>
      </c>
      <c r="G5106" s="7" t="n">
        <v>3</v>
      </c>
      <c r="H5106" s="14" t="s">
        <v>3</v>
      </c>
      <c r="I5106" s="7" t="n">
        <v>8</v>
      </c>
      <c r="J5106" s="7" t="n">
        <v>1</v>
      </c>
      <c r="K5106" s="11" t="n">
        <f t="normal" ca="1">A5110</f>
        <v>0</v>
      </c>
    </row>
    <row r="5107" spans="1:22">
      <c r="A5107" t="s">
        <v>4</v>
      </c>
      <c r="B5107" s="4" t="s">
        <v>5</v>
      </c>
      <c r="C5107" s="4" t="s">
        <v>10</v>
      </c>
      <c r="D5107" s="4" t="s">
        <v>6</v>
      </c>
      <c r="E5107" s="4" t="s">
        <v>6</v>
      </c>
      <c r="F5107" s="4" t="s">
        <v>6</v>
      </c>
      <c r="G5107" s="4" t="s">
        <v>16</v>
      </c>
      <c r="H5107" s="4" t="s">
        <v>9</v>
      </c>
      <c r="I5107" s="4" t="s">
        <v>30</v>
      </c>
      <c r="J5107" s="4" t="s">
        <v>30</v>
      </c>
      <c r="K5107" s="4" t="s">
        <v>30</v>
      </c>
      <c r="L5107" s="4" t="s">
        <v>30</v>
      </c>
      <c r="M5107" s="4" t="s">
        <v>30</v>
      </c>
      <c r="N5107" s="4" t="s">
        <v>30</v>
      </c>
      <c r="O5107" s="4" t="s">
        <v>30</v>
      </c>
      <c r="P5107" s="4" t="s">
        <v>6</v>
      </c>
      <c r="Q5107" s="4" t="s">
        <v>6</v>
      </c>
      <c r="R5107" s="4" t="s">
        <v>9</v>
      </c>
      <c r="S5107" s="4" t="s">
        <v>16</v>
      </c>
      <c r="T5107" s="4" t="s">
        <v>9</v>
      </c>
      <c r="U5107" s="4" t="s">
        <v>9</v>
      </c>
      <c r="V5107" s="4" t="s">
        <v>10</v>
      </c>
    </row>
    <row r="5108" spans="1:22">
      <c r="A5108" t="n">
        <v>41566</v>
      </c>
      <c r="B5108" s="61" t="n">
        <v>19</v>
      </c>
      <c r="C5108" s="7" t="n">
        <v>3</v>
      </c>
      <c r="D5108" s="7" t="s">
        <v>172</v>
      </c>
      <c r="E5108" s="7" t="s">
        <v>173</v>
      </c>
      <c r="F5108" s="7" t="s">
        <v>15</v>
      </c>
      <c r="G5108" s="7" t="n">
        <v>0</v>
      </c>
      <c r="H5108" s="7" t="n">
        <v>1</v>
      </c>
      <c r="I5108" s="7" t="n">
        <v>0</v>
      </c>
      <c r="J5108" s="7" t="n">
        <v>0</v>
      </c>
      <c r="K5108" s="7" t="n">
        <v>0</v>
      </c>
      <c r="L5108" s="7" t="n">
        <v>0</v>
      </c>
      <c r="M5108" s="7" t="n">
        <v>1</v>
      </c>
      <c r="N5108" s="7" t="n">
        <v>1.60000002384186</v>
      </c>
      <c r="O5108" s="7" t="n">
        <v>0.0900000035762787</v>
      </c>
      <c r="P5108" s="7" t="s">
        <v>15</v>
      </c>
      <c r="Q5108" s="7" t="s">
        <v>15</v>
      </c>
      <c r="R5108" s="7" t="n">
        <v>-1</v>
      </c>
      <c r="S5108" s="7" t="n">
        <v>0</v>
      </c>
      <c r="T5108" s="7" t="n">
        <v>0</v>
      </c>
      <c r="U5108" s="7" t="n">
        <v>0</v>
      </c>
      <c r="V5108" s="7" t="n">
        <v>0</v>
      </c>
    </row>
    <row r="5109" spans="1:22">
      <c r="A5109" t="s">
        <v>4</v>
      </c>
      <c r="B5109" s="4" t="s">
        <v>5</v>
      </c>
      <c r="C5109" s="4" t="s">
        <v>16</v>
      </c>
      <c r="D5109" s="14" t="s">
        <v>26</v>
      </c>
      <c r="E5109" s="4" t="s">
        <v>5</v>
      </c>
      <c r="F5109" s="4" t="s">
        <v>16</v>
      </c>
      <c r="G5109" s="4" t="s">
        <v>10</v>
      </c>
      <c r="H5109" s="14" t="s">
        <v>27</v>
      </c>
      <c r="I5109" s="4" t="s">
        <v>16</v>
      </c>
      <c r="J5109" s="4" t="s">
        <v>16</v>
      </c>
      <c r="K5109" s="4" t="s">
        <v>25</v>
      </c>
    </row>
    <row r="5110" spans="1:22">
      <c r="A5110" t="n">
        <v>41639</v>
      </c>
      <c r="B5110" s="10" t="n">
        <v>5</v>
      </c>
      <c r="C5110" s="7" t="n">
        <v>28</v>
      </c>
      <c r="D5110" s="14" t="s">
        <v>3</v>
      </c>
      <c r="E5110" s="58" t="n">
        <v>64</v>
      </c>
      <c r="F5110" s="7" t="n">
        <v>5</v>
      </c>
      <c r="G5110" s="7" t="n">
        <v>4</v>
      </c>
      <c r="H5110" s="14" t="s">
        <v>3</v>
      </c>
      <c r="I5110" s="7" t="n">
        <v>8</v>
      </c>
      <c r="J5110" s="7" t="n">
        <v>1</v>
      </c>
      <c r="K5110" s="11" t="n">
        <f t="normal" ca="1">A5114</f>
        <v>0</v>
      </c>
    </row>
    <row r="5111" spans="1:22">
      <c r="A5111" t="s">
        <v>4</v>
      </c>
      <c r="B5111" s="4" t="s">
        <v>5</v>
      </c>
      <c r="C5111" s="4" t="s">
        <v>10</v>
      </c>
      <c r="D5111" s="4" t="s">
        <v>6</v>
      </c>
      <c r="E5111" s="4" t="s">
        <v>6</v>
      </c>
      <c r="F5111" s="4" t="s">
        <v>6</v>
      </c>
      <c r="G5111" s="4" t="s">
        <v>16</v>
      </c>
      <c r="H5111" s="4" t="s">
        <v>9</v>
      </c>
      <c r="I5111" s="4" t="s">
        <v>30</v>
      </c>
      <c r="J5111" s="4" t="s">
        <v>30</v>
      </c>
      <c r="K5111" s="4" t="s">
        <v>30</v>
      </c>
      <c r="L5111" s="4" t="s">
        <v>30</v>
      </c>
      <c r="M5111" s="4" t="s">
        <v>30</v>
      </c>
      <c r="N5111" s="4" t="s">
        <v>30</v>
      </c>
      <c r="O5111" s="4" t="s">
        <v>30</v>
      </c>
      <c r="P5111" s="4" t="s">
        <v>6</v>
      </c>
      <c r="Q5111" s="4" t="s">
        <v>6</v>
      </c>
      <c r="R5111" s="4" t="s">
        <v>9</v>
      </c>
      <c r="S5111" s="4" t="s">
        <v>16</v>
      </c>
      <c r="T5111" s="4" t="s">
        <v>9</v>
      </c>
      <c r="U5111" s="4" t="s">
        <v>9</v>
      </c>
      <c r="V5111" s="4" t="s">
        <v>10</v>
      </c>
    </row>
    <row r="5112" spans="1:22">
      <c r="A5112" t="n">
        <v>41651</v>
      </c>
      <c r="B5112" s="61" t="n">
        <v>19</v>
      </c>
      <c r="C5112" s="7" t="n">
        <v>4</v>
      </c>
      <c r="D5112" s="7" t="s">
        <v>174</v>
      </c>
      <c r="E5112" s="7" t="s">
        <v>175</v>
      </c>
      <c r="F5112" s="7" t="s">
        <v>15</v>
      </c>
      <c r="G5112" s="7" t="n">
        <v>0</v>
      </c>
      <c r="H5112" s="7" t="n">
        <v>1</v>
      </c>
      <c r="I5112" s="7" t="n">
        <v>0</v>
      </c>
      <c r="J5112" s="7" t="n">
        <v>0</v>
      </c>
      <c r="K5112" s="7" t="n">
        <v>0</v>
      </c>
      <c r="L5112" s="7" t="n">
        <v>0</v>
      </c>
      <c r="M5112" s="7" t="n">
        <v>1</v>
      </c>
      <c r="N5112" s="7" t="n">
        <v>1.60000002384186</v>
      </c>
      <c r="O5112" s="7" t="n">
        <v>0.0900000035762787</v>
      </c>
      <c r="P5112" s="7" t="s">
        <v>15</v>
      </c>
      <c r="Q5112" s="7" t="s">
        <v>15</v>
      </c>
      <c r="R5112" s="7" t="n">
        <v>-1</v>
      </c>
      <c r="S5112" s="7" t="n">
        <v>0</v>
      </c>
      <c r="T5112" s="7" t="n">
        <v>0</v>
      </c>
      <c r="U5112" s="7" t="n">
        <v>0</v>
      </c>
      <c r="V5112" s="7" t="n">
        <v>0</v>
      </c>
    </row>
    <row r="5113" spans="1:22">
      <c r="A5113" t="s">
        <v>4</v>
      </c>
      <c r="B5113" s="4" t="s">
        <v>5</v>
      </c>
      <c r="C5113" s="4" t="s">
        <v>16</v>
      </c>
      <c r="D5113" s="14" t="s">
        <v>26</v>
      </c>
      <c r="E5113" s="4" t="s">
        <v>5</v>
      </c>
      <c r="F5113" s="4" t="s">
        <v>16</v>
      </c>
      <c r="G5113" s="4" t="s">
        <v>10</v>
      </c>
      <c r="H5113" s="14" t="s">
        <v>27</v>
      </c>
      <c r="I5113" s="4" t="s">
        <v>16</v>
      </c>
      <c r="J5113" s="4" t="s">
        <v>16</v>
      </c>
      <c r="K5113" s="4" t="s">
        <v>25</v>
      </c>
    </row>
    <row r="5114" spans="1:22">
      <c r="A5114" t="n">
        <v>41726</v>
      </c>
      <c r="B5114" s="10" t="n">
        <v>5</v>
      </c>
      <c r="C5114" s="7" t="n">
        <v>28</v>
      </c>
      <c r="D5114" s="14" t="s">
        <v>3</v>
      </c>
      <c r="E5114" s="58" t="n">
        <v>64</v>
      </c>
      <c r="F5114" s="7" t="n">
        <v>5</v>
      </c>
      <c r="G5114" s="7" t="n">
        <v>5</v>
      </c>
      <c r="H5114" s="14" t="s">
        <v>3</v>
      </c>
      <c r="I5114" s="7" t="n">
        <v>8</v>
      </c>
      <c r="J5114" s="7" t="n">
        <v>1</v>
      </c>
      <c r="K5114" s="11" t="n">
        <f t="normal" ca="1">A5118</f>
        <v>0</v>
      </c>
    </row>
    <row r="5115" spans="1:22">
      <c r="A5115" t="s">
        <v>4</v>
      </c>
      <c r="B5115" s="4" t="s">
        <v>5</v>
      </c>
      <c r="C5115" s="4" t="s">
        <v>10</v>
      </c>
      <c r="D5115" s="4" t="s">
        <v>6</v>
      </c>
      <c r="E5115" s="4" t="s">
        <v>6</v>
      </c>
      <c r="F5115" s="4" t="s">
        <v>6</v>
      </c>
      <c r="G5115" s="4" t="s">
        <v>16</v>
      </c>
      <c r="H5115" s="4" t="s">
        <v>9</v>
      </c>
      <c r="I5115" s="4" t="s">
        <v>30</v>
      </c>
      <c r="J5115" s="4" t="s">
        <v>30</v>
      </c>
      <c r="K5115" s="4" t="s">
        <v>30</v>
      </c>
      <c r="L5115" s="4" t="s">
        <v>30</v>
      </c>
      <c r="M5115" s="4" t="s">
        <v>30</v>
      </c>
      <c r="N5115" s="4" t="s">
        <v>30</v>
      </c>
      <c r="O5115" s="4" t="s">
        <v>30</v>
      </c>
      <c r="P5115" s="4" t="s">
        <v>6</v>
      </c>
      <c r="Q5115" s="4" t="s">
        <v>6</v>
      </c>
      <c r="R5115" s="4" t="s">
        <v>9</v>
      </c>
      <c r="S5115" s="4" t="s">
        <v>16</v>
      </c>
      <c r="T5115" s="4" t="s">
        <v>9</v>
      </c>
      <c r="U5115" s="4" t="s">
        <v>9</v>
      </c>
      <c r="V5115" s="4" t="s">
        <v>10</v>
      </c>
    </row>
    <row r="5116" spans="1:22">
      <c r="A5116" t="n">
        <v>41738</v>
      </c>
      <c r="B5116" s="61" t="n">
        <v>19</v>
      </c>
      <c r="C5116" s="7" t="n">
        <v>5</v>
      </c>
      <c r="D5116" s="7" t="s">
        <v>176</v>
      </c>
      <c r="E5116" s="7" t="s">
        <v>177</v>
      </c>
      <c r="F5116" s="7" t="s">
        <v>15</v>
      </c>
      <c r="G5116" s="7" t="n">
        <v>0</v>
      </c>
      <c r="H5116" s="7" t="n">
        <v>1</v>
      </c>
      <c r="I5116" s="7" t="n">
        <v>0</v>
      </c>
      <c r="J5116" s="7" t="n">
        <v>0</v>
      </c>
      <c r="K5116" s="7" t="n">
        <v>0</v>
      </c>
      <c r="L5116" s="7" t="n">
        <v>0</v>
      </c>
      <c r="M5116" s="7" t="n">
        <v>1</v>
      </c>
      <c r="N5116" s="7" t="n">
        <v>1.60000002384186</v>
      </c>
      <c r="O5116" s="7" t="n">
        <v>0.0900000035762787</v>
      </c>
      <c r="P5116" s="7" t="s">
        <v>15</v>
      </c>
      <c r="Q5116" s="7" t="s">
        <v>15</v>
      </c>
      <c r="R5116" s="7" t="n">
        <v>-1</v>
      </c>
      <c r="S5116" s="7" t="n">
        <v>0</v>
      </c>
      <c r="T5116" s="7" t="n">
        <v>0</v>
      </c>
      <c r="U5116" s="7" t="n">
        <v>0</v>
      </c>
      <c r="V5116" s="7" t="n">
        <v>0</v>
      </c>
    </row>
    <row r="5117" spans="1:22">
      <c r="A5117" t="s">
        <v>4</v>
      </c>
      <c r="B5117" s="4" t="s">
        <v>5</v>
      </c>
      <c r="C5117" s="4" t="s">
        <v>16</v>
      </c>
      <c r="D5117" s="14" t="s">
        <v>26</v>
      </c>
      <c r="E5117" s="4" t="s">
        <v>5</v>
      </c>
      <c r="F5117" s="4" t="s">
        <v>16</v>
      </c>
      <c r="G5117" s="4" t="s">
        <v>10</v>
      </c>
      <c r="H5117" s="14" t="s">
        <v>27</v>
      </c>
      <c r="I5117" s="4" t="s">
        <v>16</v>
      </c>
      <c r="J5117" s="4" t="s">
        <v>16</v>
      </c>
      <c r="K5117" s="4" t="s">
        <v>25</v>
      </c>
    </row>
    <row r="5118" spans="1:22">
      <c r="A5118" t="n">
        <v>41810</v>
      </c>
      <c r="B5118" s="10" t="n">
        <v>5</v>
      </c>
      <c r="C5118" s="7" t="n">
        <v>28</v>
      </c>
      <c r="D5118" s="14" t="s">
        <v>3</v>
      </c>
      <c r="E5118" s="58" t="n">
        <v>64</v>
      </c>
      <c r="F5118" s="7" t="n">
        <v>5</v>
      </c>
      <c r="G5118" s="7" t="n">
        <v>6</v>
      </c>
      <c r="H5118" s="14" t="s">
        <v>3</v>
      </c>
      <c r="I5118" s="7" t="n">
        <v>8</v>
      </c>
      <c r="J5118" s="7" t="n">
        <v>1</v>
      </c>
      <c r="K5118" s="11" t="n">
        <f t="normal" ca="1">A5122</f>
        <v>0</v>
      </c>
    </row>
    <row r="5119" spans="1:22">
      <c r="A5119" t="s">
        <v>4</v>
      </c>
      <c r="B5119" s="4" t="s">
        <v>5</v>
      </c>
      <c r="C5119" s="4" t="s">
        <v>10</v>
      </c>
      <c r="D5119" s="4" t="s">
        <v>6</v>
      </c>
      <c r="E5119" s="4" t="s">
        <v>6</v>
      </c>
      <c r="F5119" s="4" t="s">
        <v>6</v>
      </c>
      <c r="G5119" s="4" t="s">
        <v>16</v>
      </c>
      <c r="H5119" s="4" t="s">
        <v>9</v>
      </c>
      <c r="I5119" s="4" t="s">
        <v>30</v>
      </c>
      <c r="J5119" s="4" t="s">
        <v>30</v>
      </c>
      <c r="K5119" s="4" t="s">
        <v>30</v>
      </c>
      <c r="L5119" s="4" t="s">
        <v>30</v>
      </c>
      <c r="M5119" s="4" t="s">
        <v>30</v>
      </c>
      <c r="N5119" s="4" t="s">
        <v>30</v>
      </c>
      <c r="O5119" s="4" t="s">
        <v>30</v>
      </c>
      <c r="P5119" s="4" t="s">
        <v>6</v>
      </c>
      <c r="Q5119" s="4" t="s">
        <v>6</v>
      </c>
      <c r="R5119" s="4" t="s">
        <v>9</v>
      </c>
      <c r="S5119" s="4" t="s">
        <v>16</v>
      </c>
      <c r="T5119" s="4" t="s">
        <v>9</v>
      </c>
      <c r="U5119" s="4" t="s">
        <v>9</v>
      </c>
      <c r="V5119" s="4" t="s">
        <v>10</v>
      </c>
    </row>
    <row r="5120" spans="1:22">
      <c r="A5120" t="n">
        <v>41822</v>
      </c>
      <c r="B5120" s="61" t="n">
        <v>19</v>
      </c>
      <c r="C5120" s="7" t="n">
        <v>6</v>
      </c>
      <c r="D5120" s="7" t="s">
        <v>178</v>
      </c>
      <c r="E5120" s="7" t="s">
        <v>179</v>
      </c>
      <c r="F5120" s="7" t="s">
        <v>15</v>
      </c>
      <c r="G5120" s="7" t="n">
        <v>0</v>
      </c>
      <c r="H5120" s="7" t="n">
        <v>1</v>
      </c>
      <c r="I5120" s="7" t="n">
        <v>0</v>
      </c>
      <c r="J5120" s="7" t="n">
        <v>0</v>
      </c>
      <c r="K5120" s="7" t="n">
        <v>0</v>
      </c>
      <c r="L5120" s="7" t="n">
        <v>0</v>
      </c>
      <c r="M5120" s="7" t="n">
        <v>1</v>
      </c>
      <c r="N5120" s="7" t="n">
        <v>1.60000002384186</v>
      </c>
      <c r="O5120" s="7" t="n">
        <v>0.0900000035762787</v>
      </c>
      <c r="P5120" s="7" t="s">
        <v>15</v>
      </c>
      <c r="Q5120" s="7" t="s">
        <v>15</v>
      </c>
      <c r="R5120" s="7" t="n">
        <v>-1</v>
      </c>
      <c r="S5120" s="7" t="n">
        <v>0</v>
      </c>
      <c r="T5120" s="7" t="n">
        <v>0</v>
      </c>
      <c r="U5120" s="7" t="n">
        <v>0</v>
      </c>
      <c r="V5120" s="7" t="n">
        <v>0</v>
      </c>
    </row>
    <row r="5121" spans="1:22">
      <c r="A5121" t="s">
        <v>4</v>
      </c>
      <c r="B5121" s="4" t="s">
        <v>5</v>
      </c>
      <c r="C5121" s="4" t="s">
        <v>16</v>
      </c>
      <c r="D5121" s="14" t="s">
        <v>26</v>
      </c>
      <c r="E5121" s="4" t="s">
        <v>5</v>
      </c>
      <c r="F5121" s="4" t="s">
        <v>16</v>
      </c>
      <c r="G5121" s="4" t="s">
        <v>10</v>
      </c>
      <c r="H5121" s="14" t="s">
        <v>27</v>
      </c>
      <c r="I5121" s="4" t="s">
        <v>16</v>
      </c>
      <c r="J5121" s="4" t="s">
        <v>16</v>
      </c>
      <c r="K5121" s="4" t="s">
        <v>25</v>
      </c>
    </row>
    <row r="5122" spans="1:22">
      <c r="A5122" t="n">
        <v>41895</v>
      </c>
      <c r="B5122" s="10" t="n">
        <v>5</v>
      </c>
      <c r="C5122" s="7" t="n">
        <v>28</v>
      </c>
      <c r="D5122" s="14" t="s">
        <v>3</v>
      </c>
      <c r="E5122" s="58" t="n">
        <v>64</v>
      </c>
      <c r="F5122" s="7" t="n">
        <v>5</v>
      </c>
      <c r="G5122" s="7" t="n">
        <v>7</v>
      </c>
      <c r="H5122" s="14" t="s">
        <v>3</v>
      </c>
      <c r="I5122" s="7" t="n">
        <v>8</v>
      </c>
      <c r="J5122" s="7" t="n">
        <v>1</v>
      </c>
      <c r="K5122" s="11" t="n">
        <f t="normal" ca="1">A5126</f>
        <v>0</v>
      </c>
    </row>
    <row r="5123" spans="1:22">
      <c r="A5123" t="s">
        <v>4</v>
      </c>
      <c r="B5123" s="4" t="s">
        <v>5</v>
      </c>
      <c r="C5123" s="4" t="s">
        <v>10</v>
      </c>
      <c r="D5123" s="4" t="s">
        <v>6</v>
      </c>
      <c r="E5123" s="4" t="s">
        <v>6</v>
      </c>
      <c r="F5123" s="4" t="s">
        <v>6</v>
      </c>
      <c r="G5123" s="4" t="s">
        <v>16</v>
      </c>
      <c r="H5123" s="4" t="s">
        <v>9</v>
      </c>
      <c r="I5123" s="4" t="s">
        <v>30</v>
      </c>
      <c r="J5123" s="4" t="s">
        <v>30</v>
      </c>
      <c r="K5123" s="4" t="s">
        <v>30</v>
      </c>
      <c r="L5123" s="4" t="s">
        <v>30</v>
      </c>
      <c r="M5123" s="4" t="s">
        <v>30</v>
      </c>
      <c r="N5123" s="4" t="s">
        <v>30</v>
      </c>
      <c r="O5123" s="4" t="s">
        <v>30</v>
      </c>
      <c r="P5123" s="4" t="s">
        <v>6</v>
      </c>
      <c r="Q5123" s="4" t="s">
        <v>6</v>
      </c>
      <c r="R5123" s="4" t="s">
        <v>9</v>
      </c>
      <c r="S5123" s="4" t="s">
        <v>16</v>
      </c>
      <c r="T5123" s="4" t="s">
        <v>9</v>
      </c>
      <c r="U5123" s="4" t="s">
        <v>9</v>
      </c>
      <c r="V5123" s="4" t="s">
        <v>10</v>
      </c>
    </row>
    <row r="5124" spans="1:22">
      <c r="A5124" t="n">
        <v>41907</v>
      </c>
      <c r="B5124" s="61" t="n">
        <v>19</v>
      </c>
      <c r="C5124" s="7" t="n">
        <v>7</v>
      </c>
      <c r="D5124" s="7" t="s">
        <v>180</v>
      </c>
      <c r="E5124" s="7" t="s">
        <v>181</v>
      </c>
      <c r="F5124" s="7" t="s">
        <v>15</v>
      </c>
      <c r="G5124" s="7" t="n">
        <v>0</v>
      </c>
      <c r="H5124" s="7" t="n">
        <v>1</v>
      </c>
      <c r="I5124" s="7" t="n">
        <v>0</v>
      </c>
      <c r="J5124" s="7" t="n">
        <v>0</v>
      </c>
      <c r="K5124" s="7" t="n">
        <v>0</v>
      </c>
      <c r="L5124" s="7" t="n">
        <v>0</v>
      </c>
      <c r="M5124" s="7" t="n">
        <v>1</v>
      </c>
      <c r="N5124" s="7" t="n">
        <v>1.60000002384186</v>
      </c>
      <c r="O5124" s="7" t="n">
        <v>0.0900000035762787</v>
      </c>
      <c r="P5124" s="7" t="s">
        <v>15</v>
      </c>
      <c r="Q5124" s="7" t="s">
        <v>15</v>
      </c>
      <c r="R5124" s="7" t="n">
        <v>-1</v>
      </c>
      <c r="S5124" s="7" t="n">
        <v>0</v>
      </c>
      <c r="T5124" s="7" t="n">
        <v>0</v>
      </c>
      <c r="U5124" s="7" t="n">
        <v>0</v>
      </c>
      <c r="V5124" s="7" t="n">
        <v>0</v>
      </c>
    </row>
    <row r="5125" spans="1:22">
      <c r="A5125" t="s">
        <v>4</v>
      </c>
      <c r="B5125" s="4" t="s">
        <v>5</v>
      </c>
      <c r="C5125" s="4" t="s">
        <v>16</v>
      </c>
      <c r="D5125" s="14" t="s">
        <v>26</v>
      </c>
      <c r="E5125" s="4" t="s">
        <v>5</v>
      </c>
      <c r="F5125" s="4" t="s">
        <v>16</v>
      </c>
      <c r="G5125" s="4" t="s">
        <v>10</v>
      </c>
      <c r="H5125" s="14" t="s">
        <v>27</v>
      </c>
      <c r="I5125" s="4" t="s">
        <v>16</v>
      </c>
      <c r="J5125" s="4" t="s">
        <v>16</v>
      </c>
      <c r="K5125" s="4" t="s">
        <v>25</v>
      </c>
    </row>
    <row r="5126" spans="1:22">
      <c r="A5126" t="n">
        <v>41978</v>
      </c>
      <c r="B5126" s="10" t="n">
        <v>5</v>
      </c>
      <c r="C5126" s="7" t="n">
        <v>28</v>
      </c>
      <c r="D5126" s="14" t="s">
        <v>3</v>
      </c>
      <c r="E5126" s="58" t="n">
        <v>64</v>
      </c>
      <c r="F5126" s="7" t="n">
        <v>5</v>
      </c>
      <c r="G5126" s="7" t="n">
        <v>8</v>
      </c>
      <c r="H5126" s="14" t="s">
        <v>3</v>
      </c>
      <c r="I5126" s="7" t="n">
        <v>8</v>
      </c>
      <c r="J5126" s="7" t="n">
        <v>1</v>
      </c>
      <c r="K5126" s="11" t="n">
        <f t="normal" ca="1">A5130</f>
        <v>0</v>
      </c>
    </row>
    <row r="5127" spans="1:22">
      <c r="A5127" t="s">
        <v>4</v>
      </c>
      <c r="B5127" s="4" t="s">
        <v>5</v>
      </c>
      <c r="C5127" s="4" t="s">
        <v>10</v>
      </c>
      <c r="D5127" s="4" t="s">
        <v>6</v>
      </c>
      <c r="E5127" s="4" t="s">
        <v>6</v>
      </c>
      <c r="F5127" s="4" t="s">
        <v>6</v>
      </c>
      <c r="G5127" s="4" t="s">
        <v>16</v>
      </c>
      <c r="H5127" s="4" t="s">
        <v>9</v>
      </c>
      <c r="I5127" s="4" t="s">
        <v>30</v>
      </c>
      <c r="J5127" s="4" t="s">
        <v>30</v>
      </c>
      <c r="K5127" s="4" t="s">
        <v>30</v>
      </c>
      <c r="L5127" s="4" t="s">
        <v>30</v>
      </c>
      <c r="M5127" s="4" t="s">
        <v>30</v>
      </c>
      <c r="N5127" s="4" t="s">
        <v>30</v>
      </c>
      <c r="O5127" s="4" t="s">
        <v>30</v>
      </c>
      <c r="P5127" s="4" t="s">
        <v>6</v>
      </c>
      <c r="Q5127" s="4" t="s">
        <v>6</v>
      </c>
      <c r="R5127" s="4" t="s">
        <v>9</v>
      </c>
      <c r="S5127" s="4" t="s">
        <v>16</v>
      </c>
      <c r="T5127" s="4" t="s">
        <v>9</v>
      </c>
      <c r="U5127" s="4" t="s">
        <v>9</v>
      </c>
      <c r="V5127" s="4" t="s">
        <v>10</v>
      </c>
    </row>
    <row r="5128" spans="1:22">
      <c r="A5128" t="n">
        <v>41990</v>
      </c>
      <c r="B5128" s="61" t="n">
        <v>19</v>
      </c>
      <c r="C5128" s="7" t="n">
        <v>8</v>
      </c>
      <c r="D5128" s="7" t="s">
        <v>182</v>
      </c>
      <c r="E5128" s="7" t="s">
        <v>183</v>
      </c>
      <c r="F5128" s="7" t="s">
        <v>15</v>
      </c>
      <c r="G5128" s="7" t="n">
        <v>0</v>
      </c>
      <c r="H5128" s="7" t="n">
        <v>1</v>
      </c>
      <c r="I5128" s="7" t="n">
        <v>0</v>
      </c>
      <c r="J5128" s="7" t="n">
        <v>0</v>
      </c>
      <c r="K5128" s="7" t="n">
        <v>0</v>
      </c>
      <c r="L5128" s="7" t="n">
        <v>0</v>
      </c>
      <c r="M5128" s="7" t="n">
        <v>1</v>
      </c>
      <c r="N5128" s="7" t="n">
        <v>1.60000002384186</v>
      </c>
      <c r="O5128" s="7" t="n">
        <v>0.0900000035762787</v>
      </c>
      <c r="P5128" s="7" t="s">
        <v>15</v>
      </c>
      <c r="Q5128" s="7" t="s">
        <v>15</v>
      </c>
      <c r="R5128" s="7" t="n">
        <v>-1</v>
      </c>
      <c r="S5128" s="7" t="n">
        <v>0</v>
      </c>
      <c r="T5128" s="7" t="n">
        <v>0</v>
      </c>
      <c r="U5128" s="7" t="n">
        <v>0</v>
      </c>
      <c r="V5128" s="7" t="n">
        <v>0</v>
      </c>
    </row>
    <row r="5129" spans="1:22">
      <c r="A5129" t="s">
        <v>4</v>
      </c>
      <c r="B5129" s="4" t="s">
        <v>5</v>
      </c>
      <c r="C5129" s="4" t="s">
        <v>16</v>
      </c>
      <c r="D5129" s="14" t="s">
        <v>26</v>
      </c>
      <c r="E5129" s="4" t="s">
        <v>5</v>
      </c>
      <c r="F5129" s="4" t="s">
        <v>16</v>
      </c>
      <c r="G5129" s="4" t="s">
        <v>10</v>
      </c>
      <c r="H5129" s="14" t="s">
        <v>27</v>
      </c>
      <c r="I5129" s="4" t="s">
        <v>16</v>
      </c>
      <c r="J5129" s="4" t="s">
        <v>16</v>
      </c>
      <c r="K5129" s="4" t="s">
        <v>25</v>
      </c>
    </row>
    <row r="5130" spans="1:22">
      <c r="A5130" t="n">
        <v>42063</v>
      </c>
      <c r="B5130" s="10" t="n">
        <v>5</v>
      </c>
      <c r="C5130" s="7" t="n">
        <v>28</v>
      </c>
      <c r="D5130" s="14" t="s">
        <v>3</v>
      </c>
      <c r="E5130" s="58" t="n">
        <v>64</v>
      </c>
      <c r="F5130" s="7" t="n">
        <v>5</v>
      </c>
      <c r="G5130" s="7" t="n">
        <v>9</v>
      </c>
      <c r="H5130" s="14" t="s">
        <v>3</v>
      </c>
      <c r="I5130" s="7" t="n">
        <v>8</v>
      </c>
      <c r="J5130" s="7" t="n">
        <v>1</v>
      </c>
      <c r="K5130" s="11" t="n">
        <f t="normal" ca="1">A5134</f>
        <v>0</v>
      </c>
    </row>
    <row r="5131" spans="1:22">
      <c r="A5131" t="s">
        <v>4</v>
      </c>
      <c r="B5131" s="4" t="s">
        <v>5</v>
      </c>
      <c r="C5131" s="4" t="s">
        <v>10</v>
      </c>
      <c r="D5131" s="4" t="s">
        <v>6</v>
      </c>
      <c r="E5131" s="4" t="s">
        <v>6</v>
      </c>
      <c r="F5131" s="4" t="s">
        <v>6</v>
      </c>
      <c r="G5131" s="4" t="s">
        <v>16</v>
      </c>
      <c r="H5131" s="4" t="s">
        <v>9</v>
      </c>
      <c r="I5131" s="4" t="s">
        <v>30</v>
      </c>
      <c r="J5131" s="4" t="s">
        <v>30</v>
      </c>
      <c r="K5131" s="4" t="s">
        <v>30</v>
      </c>
      <c r="L5131" s="4" t="s">
        <v>30</v>
      </c>
      <c r="M5131" s="4" t="s">
        <v>30</v>
      </c>
      <c r="N5131" s="4" t="s">
        <v>30</v>
      </c>
      <c r="O5131" s="4" t="s">
        <v>30</v>
      </c>
      <c r="P5131" s="4" t="s">
        <v>6</v>
      </c>
      <c r="Q5131" s="4" t="s">
        <v>6</v>
      </c>
      <c r="R5131" s="4" t="s">
        <v>9</v>
      </c>
      <c r="S5131" s="4" t="s">
        <v>16</v>
      </c>
      <c r="T5131" s="4" t="s">
        <v>9</v>
      </c>
      <c r="U5131" s="4" t="s">
        <v>9</v>
      </c>
      <c r="V5131" s="4" t="s">
        <v>10</v>
      </c>
    </row>
    <row r="5132" spans="1:22">
      <c r="A5132" t="n">
        <v>42075</v>
      </c>
      <c r="B5132" s="61" t="n">
        <v>19</v>
      </c>
      <c r="C5132" s="7" t="n">
        <v>9</v>
      </c>
      <c r="D5132" s="7" t="s">
        <v>184</v>
      </c>
      <c r="E5132" s="7" t="s">
        <v>185</v>
      </c>
      <c r="F5132" s="7" t="s">
        <v>15</v>
      </c>
      <c r="G5132" s="7" t="n">
        <v>0</v>
      </c>
      <c r="H5132" s="7" t="n">
        <v>1</v>
      </c>
      <c r="I5132" s="7" t="n">
        <v>0</v>
      </c>
      <c r="J5132" s="7" t="n">
        <v>0</v>
      </c>
      <c r="K5132" s="7" t="n">
        <v>0</v>
      </c>
      <c r="L5132" s="7" t="n">
        <v>0</v>
      </c>
      <c r="M5132" s="7" t="n">
        <v>1</v>
      </c>
      <c r="N5132" s="7" t="n">
        <v>1.60000002384186</v>
      </c>
      <c r="O5132" s="7" t="n">
        <v>0.0900000035762787</v>
      </c>
      <c r="P5132" s="7" t="s">
        <v>15</v>
      </c>
      <c r="Q5132" s="7" t="s">
        <v>15</v>
      </c>
      <c r="R5132" s="7" t="n">
        <v>-1</v>
      </c>
      <c r="S5132" s="7" t="n">
        <v>0</v>
      </c>
      <c r="T5132" s="7" t="n">
        <v>0</v>
      </c>
      <c r="U5132" s="7" t="n">
        <v>0</v>
      </c>
      <c r="V5132" s="7" t="n">
        <v>0</v>
      </c>
    </row>
    <row r="5133" spans="1:22">
      <c r="A5133" t="s">
        <v>4</v>
      </c>
      <c r="B5133" s="4" t="s">
        <v>5</v>
      </c>
      <c r="C5133" s="4" t="s">
        <v>16</v>
      </c>
      <c r="D5133" s="14" t="s">
        <v>26</v>
      </c>
      <c r="E5133" s="4" t="s">
        <v>5</v>
      </c>
      <c r="F5133" s="4" t="s">
        <v>16</v>
      </c>
      <c r="G5133" s="4" t="s">
        <v>10</v>
      </c>
      <c r="H5133" s="14" t="s">
        <v>27</v>
      </c>
      <c r="I5133" s="4" t="s">
        <v>16</v>
      </c>
      <c r="J5133" s="4" t="s">
        <v>16</v>
      </c>
      <c r="K5133" s="4" t="s">
        <v>25</v>
      </c>
    </row>
    <row r="5134" spans="1:22">
      <c r="A5134" t="n">
        <v>42150</v>
      </c>
      <c r="B5134" s="10" t="n">
        <v>5</v>
      </c>
      <c r="C5134" s="7" t="n">
        <v>28</v>
      </c>
      <c r="D5134" s="14" t="s">
        <v>3</v>
      </c>
      <c r="E5134" s="58" t="n">
        <v>64</v>
      </c>
      <c r="F5134" s="7" t="n">
        <v>5</v>
      </c>
      <c r="G5134" s="7" t="n">
        <v>13</v>
      </c>
      <c r="H5134" s="14" t="s">
        <v>3</v>
      </c>
      <c r="I5134" s="7" t="n">
        <v>8</v>
      </c>
      <c r="J5134" s="7" t="n">
        <v>1</v>
      </c>
      <c r="K5134" s="11" t="n">
        <f t="normal" ca="1">A5138</f>
        <v>0</v>
      </c>
    </row>
    <row r="5135" spans="1:22">
      <c r="A5135" t="s">
        <v>4</v>
      </c>
      <c r="B5135" s="4" t="s">
        <v>5</v>
      </c>
      <c r="C5135" s="4" t="s">
        <v>10</v>
      </c>
      <c r="D5135" s="4" t="s">
        <v>6</v>
      </c>
      <c r="E5135" s="4" t="s">
        <v>6</v>
      </c>
      <c r="F5135" s="4" t="s">
        <v>6</v>
      </c>
      <c r="G5135" s="4" t="s">
        <v>16</v>
      </c>
      <c r="H5135" s="4" t="s">
        <v>9</v>
      </c>
      <c r="I5135" s="4" t="s">
        <v>30</v>
      </c>
      <c r="J5135" s="4" t="s">
        <v>30</v>
      </c>
      <c r="K5135" s="4" t="s">
        <v>30</v>
      </c>
      <c r="L5135" s="4" t="s">
        <v>30</v>
      </c>
      <c r="M5135" s="4" t="s">
        <v>30</v>
      </c>
      <c r="N5135" s="4" t="s">
        <v>30</v>
      </c>
      <c r="O5135" s="4" t="s">
        <v>30</v>
      </c>
      <c r="P5135" s="4" t="s">
        <v>6</v>
      </c>
      <c r="Q5135" s="4" t="s">
        <v>6</v>
      </c>
      <c r="R5135" s="4" t="s">
        <v>9</v>
      </c>
      <c r="S5135" s="4" t="s">
        <v>16</v>
      </c>
      <c r="T5135" s="4" t="s">
        <v>9</v>
      </c>
      <c r="U5135" s="4" t="s">
        <v>9</v>
      </c>
      <c r="V5135" s="4" t="s">
        <v>10</v>
      </c>
    </row>
    <row r="5136" spans="1:22">
      <c r="A5136" t="n">
        <v>42162</v>
      </c>
      <c r="B5136" s="61" t="n">
        <v>19</v>
      </c>
      <c r="C5136" s="7" t="n">
        <v>13</v>
      </c>
      <c r="D5136" s="7" t="s">
        <v>186</v>
      </c>
      <c r="E5136" s="7" t="s">
        <v>187</v>
      </c>
      <c r="F5136" s="7" t="s">
        <v>15</v>
      </c>
      <c r="G5136" s="7" t="n">
        <v>0</v>
      </c>
      <c r="H5136" s="7" t="n">
        <v>1</v>
      </c>
      <c r="I5136" s="7" t="n">
        <v>0</v>
      </c>
      <c r="J5136" s="7" t="n">
        <v>0</v>
      </c>
      <c r="K5136" s="7" t="n">
        <v>0</v>
      </c>
      <c r="L5136" s="7" t="n">
        <v>0</v>
      </c>
      <c r="M5136" s="7" t="n">
        <v>1</v>
      </c>
      <c r="N5136" s="7" t="n">
        <v>1.60000002384186</v>
      </c>
      <c r="O5136" s="7" t="n">
        <v>0.0900000035762787</v>
      </c>
      <c r="P5136" s="7" t="s">
        <v>15</v>
      </c>
      <c r="Q5136" s="7" t="s">
        <v>15</v>
      </c>
      <c r="R5136" s="7" t="n">
        <v>-1</v>
      </c>
      <c r="S5136" s="7" t="n">
        <v>0</v>
      </c>
      <c r="T5136" s="7" t="n">
        <v>0</v>
      </c>
      <c r="U5136" s="7" t="n">
        <v>0</v>
      </c>
      <c r="V5136" s="7" t="n">
        <v>0</v>
      </c>
    </row>
    <row r="5137" spans="1:22">
      <c r="A5137" t="s">
        <v>4</v>
      </c>
      <c r="B5137" s="4" t="s">
        <v>5</v>
      </c>
      <c r="C5137" s="4" t="s">
        <v>10</v>
      </c>
      <c r="D5137" s="4" t="s">
        <v>6</v>
      </c>
      <c r="E5137" s="4" t="s">
        <v>6</v>
      </c>
      <c r="F5137" s="4" t="s">
        <v>6</v>
      </c>
      <c r="G5137" s="4" t="s">
        <v>16</v>
      </c>
      <c r="H5137" s="4" t="s">
        <v>9</v>
      </c>
      <c r="I5137" s="4" t="s">
        <v>30</v>
      </c>
      <c r="J5137" s="4" t="s">
        <v>30</v>
      </c>
      <c r="K5137" s="4" t="s">
        <v>30</v>
      </c>
      <c r="L5137" s="4" t="s">
        <v>30</v>
      </c>
      <c r="M5137" s="4" t="s">
        <v>30</v>
      </c>
      <c r="N5137" s="4" t="s">
        <v>30</v>
      </c>
      <c r="O5137" s="4" t="s">
        <v>30</v>
      </c>
      <c r="P5137" s="4" t="s">
        <v>6</v>
      </c>
      <c r="Q5137" s="4" t="s">
        <v>6</v>
      </c>
      <c r="R5137" s="4" t="s">
        <v>9</v>
      </c>
      <c r="S5137" s="4" t="s">
        <v>16</v>
      </c>
      <c r="T5137" s="4" t="s">
        <v>9</v>
      </c>
      <c r="U5137" s="4" t="s">
        <v>9</v>
      </c>
      <c r="V5137" s="4" t="s">
        <v>10</v>
      </c>
    </row>
    <row r="5138" spans="1:22">
      <c r="A5138" t="n">
        <v>42245</v>
      </c>
      <c r="B5138" s="61" t="n">
        <v>19</v>
      </c>
      <c r="C5138" s="7" t="n">
        <v>11</v>
      </c>
      <c r="D5138" s="7" t="s">
        <v>395</v>
      </c>
      <c r="E5138" s="7" t="s">
        <v>396</v>
      </c>
      <c r="F5138" s="7" t="s">
        <v>15</v>
      </c>
      <c r="G5138" s="7" t="n">
        <v>0</v>
      </c>
      <c r="H5138" s="7" t="n">
        <v>1</v>
      </c>
      <c r="I5138" s="7" t="n">
        <v>0</v>
      </c>
      <c r="J5138" s="7" t="n">
        <v>0</v>
      </c>
      <c r="K5138" s="7" t="n">
        <v>0</v>
      </c>
      <c r="L5138" s="7" t="n">
        <v>0</v>
      </c>
      <c r="M5138" s="7" t="n">
        <v>1</v>
      </c>
      <c r="N5138" s="7" t="n">
        <v>1.60000002384186</v>
      </c>
      <c r="O5138" s="7" t="n">
        <v>0.0900000035762787</v>
      </c>
      <c r="P5138" s="7" t="s">
        <v>15</v>
      </c>
      <c r="Q5138" s="7" t="s">
        <v>15</v>
      </c>
      <c r="R5138" s="7" t="n">
        <v>-1</v>
      </c>
      <c r="S5138" s="7" t="n">
        <v>0</v>
      </c>
      <c r="T5138" s="7" t="n">
        <v>0</v>
      </c>
      <c r="U5138" s="7" t="n">
        <v>0</v>
      </c>
      <c r="V5138" s="7" t="n">
        <v>0</v>
      </c>
    </row>
    <row r="5139" spans="1:22">
      <c r="A5139" t="s">
        <v>4</v>
      </c>
      <c r="B5139" s="4" t="s">
        <v>5</v>
      </c>
      <c r="C5139" s="4" t="s">
        <v>10</v>
      </c>
      <c r="D5139" s="4" t="s">
        <v>6</v>
      </c>
      <c r="E5139" s="4" t="s">
        <v>6</v>
      </c>
      <c r="F5139" s="4" t="s">
        <v>6</v>
      </c>
      <c r="G5139" s="4" t="s">
        <v>16</v>
      </c>
      <c r="H5139" s="4" t="s">
        <v>9</v>
      </c>
      <c r="I5139" s="4" t="s">
        <v>30</v>
      </c>
      <c r="J5139" s="4" t="s">
        <v>30</v>
      </c>
      <c r="K5139" s="4" t="s">
        <v>30</v>
      </c>
      <c r="L5139" s="4" t="s">
        <v>30</v>
      </c>
      <c r="M5139" s="4" t="s">
        <v>30</v>
      </c>
      <c r="N5139" s="4" t="s">
        <v>30</v>
      </c>
      <c r="O5139" s="4" t="s">
        <v>30</v>
      </c>
      <c r="P5139" s="4" t="s">
        <v>6</v>
      </c>
      <c r="Q5139" s="4" t="s">
        <v>6</v>
      </c>
      <c r="R5139" s="4" t="s">
        <v>9</v>
      </c>
      <c r="S5139" s="4" t="s">
        <v>16</v>
      </c>
      <c r="T5139" s="4" t="s">
        <v>9</v>
      </c>
      <c r="U5139" s="4" t="s">
        <v>9</v>
      </c>
      <c r="V5139" s="4" t="s">
        <v>10</v>
      </c>
    </row>
    <row r="5140" spans="1:22">
      <c r="A5140" t="n">
        <v>42324</v>
      </c>
      <c r="B5140" s="61" t="n">
        <v>19</v>
      </c>
      <c r="C5140" s="7" t="n">
        <v>12</v>
      </c>
      <c r="D5140" s="7" t="s">
        <v>188</v>
      </c>
      <c r="E5140" s="7" t="s">
        <v>189</v>
      </c>
      <c r="F5140" s="7" t="s">
        <v>15</v>
      </c>
      <c r="G5140" s="7" t="n">
        <v>0</v>
      </c>
      <c r="H5140" s="7" t="n">
        <v>1</v>
      </c>
      <c r="I5140" s="7" t="n">
        <v>0</v>
      </c>
      <c r="J5140" s="7" t="n">
        <v>0</v>
      </c>
      <c r="K5140" s="7" t="n">
        <v>0</v>
      </c>
      <c r="L5140" s="7" t="n">
        <v>0</v>
      </c>
      <c r="M5140" s="7" t="n">
        <v>1</v>
      </c>
      <c r="N5140" s="7" t="n">
        <v>1.60000002384186</v>
      </c>
      <c r="O5140" s="7" t="n">
        <v>0.0900000035762787</v>
      </c>
      <c r="P5140" s="7" t="s">
        <v>15</v>
      </c>
      <c r="Q5140" s="7" t="s">
        <v>15</v>
      </c>
      <c r="R5140" s="7" t="n">
        <v>-1</v>
      </c>
      <c r="S5140" s="7" t="n">
        <v>0</v>
      </c>
      <c r="T5140" s="7" t="n">
        <v>0</v>
      </c>
      <c r="U5140" s="7" t="n">
        <v>0</v>
      </c>
      <c r="V5140" s="7" t="n">
        <v>0</v>
      </c>
    </row>
    <row r="5141" spans="1:22">
      <c r="A5141" t="s">
        <v>4</v>
      </c>
      <c r="B5141" s="4" t="s">
        <v>5</v>
      </c>
      <c r="C5141" s="4" t="s">
        <v>10</v>
      </c>
      <c r="D5141" s="4" t="s">
        <v>6</v>
      </c>
      <c r="E5141" s="4" t="s">
        <v>6</v>
      </c>
      <c r="F5141" s="4" t="s">
        <v>6</v>
      </c>
      <c r="G5141" s="4" t="s">
        <v>16</v>
      </c>
      <c r="H5141" s="4" t="s">
        <v>9</v>
      </c>
      <c r="I5141" s="4" t="s">
        <v>30</v>
      </c>
      <c r="J5141" s="4" t="s">
        <v>30</v>
      </c>
      <c r="K5141" s="4" t="s">
        <v>30</v>
      </c>
      <c r="L5141" s="4" t="s">
        <v>30</v>
      </c>
      <c r="M5141" s="4" t="s">
        <v>30</v>
      </c>
      <c r="N5141" s="4" t="s">
        <v>30</v>
      </c>
      <c r="O5141" s="4" t="s">
        <v>30</v>
      </c>
      <c r="P5141" s="4" t="s">
        <v>6</v>
      </c>
      <c r="Q5141" s="4" t="s">
        <v>6</v>
      </c>
      <c r="R5141" s="4" t="s">
        <v>9</v>
      </c>
      <c r="S5141" s="4" t="s">
        <v>16</v>
      </c>
      <c r="T5141" s="4" t="s">
        <v>9</v>
      </c>
      <c r="U5141" s="4" t="s">
        <v>9</v>
      </c>
      <c r="V5141" s="4" t="s">
        <v>10</v>
      </c>
    </row>
    <row r="5142" spans="1:22">
      <c r="A5142" t="n">
        <v>42396</v>
      </c>
      <c r="B5142" s="61" t="n">
        <v>19</v>
      </c>
      <c r="C5142" s="7" t="n">
        <v>80</v>
      </c>
      <c r="D5142" s="7" t="s">
        <v>397</v>
      </c>
      <c r="E5142" s="7" t="s">
        <v>398</v>
      </c>
      <c r="F5142" s="7" t="s">
        <v>15</v>
      </c>
      <c r="G5142" s="7" t="n">
        <v>0</v>
      </c>
      <c r="H5142" s="7" t="n">
        <v>1</v>
      </c>
      <c r="I5142" s="7" t="n">
        <v>0</v>
      </c>
      <c r="J5142" s="7" t="n">
        <v>0</v>
      </c>
      <c r="K5142" s="7" t="n">
        <v>0</v>
      </c>
      <c r="L5142" s="7" t="n">
        <v>0</v>
      </c>
      <c r="M5142" s="7" t="n">
        <v>1</v>
      </c>
      <c r="N5142" s="7" t="n">
        <v>1.60000002384186</v>
      </c>
      <c r="O5142" s="7" t="n">
        <v>0.0900000035762787</v>
      </c>
      <c r="P5142" s="7" t="s">
        <v>15</v>
      </c>
      <c r="Q5142" s="7" t="s">
        <v>15</v>
      </c>
      <c r="R5142" s="7" t="n">
        <v>-1</v>
      </c>
      <c r="S5142" s="7" t="n">
        <v>0</v>
      </c>
      <c r="T5142" s="7" t="n">
        <v>0</v>
      </c>
      <c r="U5142" s="7" t="n">
        <v>0</v>
      </c>
      <c r="V5142" s="7" t="n">
        <v>0</v>
      </c>
    </row>
    <row r="5143" spans="1:22">
      <c r="A5143" t="s">
        <v>4</v>
      </c>
      <c r="B5143" s="4" t="s">
        <v>5</v>
      </c>
      <c r="C5143" s="4" t="s">
        <v>10</v>
      </c>
      <c r="D5143" s="4" t="s">
        <v>6</v>
      </c>
      <c r="E5143" s="4" t="s">
        <v>6</v>
      </c>
      <c r="F5143" s="4" t="s">
        <v>6</v>
      </c>
      <c r="G5143" s="4" t="s">
        <v>16</v>
      </c>
      <c r="H5143" s="4" t="s">
        <v>9</v>
      </c>
      <c r="I5143" s="4" t="s">
        <v>30</v>
      </c>
      <c r="J5143" s="4" t="s">
        <v>30</v>
      </c>
      <c r="K5143" s="4" t="s">
        <v>30</v>
      </c>
      <c r="L5143" s="4" t="s">
        <v>30</v>
      </c>
      <c r="M5143" s="4" t="s">
        <v>30</v>
      </c>
      <c r="N5143" s="4" t="s">
        <v>30</v>
      </c>
      <c r="O5143" s="4" t="s">
        <v>30</v>
      </c>
      <c r="P5143" s="4" t="s">
        <v>6</v>
      </c>
      <c r="Q5143" s="4" t="s">
        <v>6</v>
      </c>
      <c r="R5143" s="4" t="s">
        <v>9</v>
      </c>
      <c r="S5143" s="4" t="s">
        <v>16</v>
      </c>
      <c r="T5143" s="4" t="s">
        <v>9</v>
      </c>
      <c r="U5143" s="4" t="s">
        <v>9</v>
      </c>
      <c r="V5143" s="4" t="s">
        <v>10</v>
      </c>
    </row>
    <row r="5144" spans="1:22">
      <c r="A5144" t="n">
        <v>42466</v>
      </c>
      <c r="B5144" s="61" t="n">
        <v>19</v>
      </c>
      <c r="C5144" s="7" t="n">
        <v>30</v>
      </c>
      <c r="D5144" s="7" t="s">
        <v>190</v>
      </c>
      <c r="E5144" s="7" t="s">
        <v>191</v>
      </c>
      <c r="F5144" s="7" t="s">
        <v>15</v>
      </c>
      <c r="G5144" s="7" t="n">
        <v>0</v>
      </c>
      <c r="H5144" s="7" t="n">
        <v>1</v>
      </c>
      <c r="I5144" s="7" t="n">
        <v>0</v>
      </c>
      <c r="J5144" s="7" t="n">
        <v>0</v>
      </c>
      <c r="K5144" s="7" t="n">
        <v>0</v>
      </c>
      <c r="L5144" s="7" t="n">
        <v>0</v>
      </c>
      <c r="M5144" s="7" t="n">
        <v>1</v>
      </c>
      <c r="N5144" s="7" t="n">
        <v>1.60000002384186</v>
      </c>
      <c r="O5144" s="7" t="n">
        <v>0.0900000035762787</v>
      </c>
      <c r="P5144" s="7" t="s">
        <v>15</v>
      </c>
      <c r="Q5144" s="7" t="s">
        <v>15</v>
      </c>
      <c r="R5144" s="7" t="n">
        <v>-1</v>
      </c>
      <c r="S5144" s="7" t="n">
        <v>0</v>
      </c>
      <c r="T5144" s="7" t="n">
        <v>0</v>
      </c>
      <c r="U5144" s="7" t="n">
        <v>0</v>
      </c>
      <c r="V5144" s="7" t="n">
        <v>0</v>
      </c>
    </row>
    <row r="5145" spans="1:22">
      <c r="A5145" t="s">
        <v>4</v>
      </c>
      <c r="B5145" s="4" t="s">
        <v>5</v>
      </c>
      <c r="C5145" s="4" t="s">
        <v>10</v>
      </c>
      <c r="D5145" s="4" t="s">
        <v>6</v>
      </c>
      <c r="E5145" s="4" t="s">
        <v>6</v>
      </c>
      <c r="F5145" s="4" t="s">
        <v>6</v>
      </c>
      <c r="G5145" s="4" t="s">
        <v>16</v>
      </c>
      <c r="H5145" s="4" t="s">
        <v>9</v>
      </c>
      <c r="I5145" s="4" t="s">
        <v>30</v>
      </c>
      <c r="J5145" s="4" t="s">
        <v>30</v>
      </c>
      <c r="K5145" s="4" t="s">
        <v>30</v>
      </c>
      <c r="L5145" s="4" t="s">
        <v>30</v>
      </c>
      <c r="M5145" s="4" t="s">
        <v>30</v>
      </c>
      <c r="N5145" s="4" t="s">
        <v>30</v>
      </c>
      <c r="O5145" s="4" t="s">
        <v>30</v>
      </c>
      <c r="P5145" s="4" t="s">
        <v>6</v>
      </c>
      <c r="Q5145" s="4" t="s">
        <v>6</v>
      </c>
      <c r="R5145" s="4" t="s">
        <v>9</v>
      </c>
      <c r="S5145" s="4" t="s">
        <v>16</v>
      </c>
      <c r="T5145" s="4" t="s">
        <v>9</v>
      </c>
      <c r="U5145" s="4" t="s">
        <v>9</v>
      </c>
      <c r="V5145" s="4" t="s">
        <v>10</v>
      </c>
    </row>
    <row r="5146" spans="1:22">
      <c r="A5146" t="n">
        <v>42537</v>
      </c>
      <c r="B5146" s="61" t="n">
        <v>19</v>
      </c>
      <c r="C5146" s="7" t="n">
        <v>81</v>
      </c>
      <c r="D5146" s="7" t="s">
        <v>399</v>
      </c>
      <c r="E5146" s="7" t="s">
        <v>400</v>
      </c>
      <c r="F5146" s="7" t="s">
        <v>15</v>
      </c>
      <c r="G5146" s="7" t="n">
        <v>0</v>
      </c>
      <c r="H5146" s="7" t="n">
        <v>1</v>
      </c>
      <c r="I5146" s="7" t="n">
        <v>0</v>
      </c>
      <c r="J5146" s="7" t="n">
        <v>0</v>
      </c>
      <c r="K5146" s="7" t="n">
        <v>0</v>
      </c>
      <c r="L5146" s="7" t="n">
        <v>0</v>
      </c>
      <c r="M5146" s="7" t="n">
        <v>1</v>
      </c>
      <c r="N5146" s="7" t="n">
        <v>1.60000002384186</v>
      </c>
      <c r="O5146" s="7" t="n">
        <v>0.0900000035762787</v>
      </c>
      <c r="P5146" s="7" t="s">
        <v>15</v>
      </c>
      <c r="Q5146" s="7" t="s">
        <v>15</v>
      </c>
      <c r="R5146" s="7" t="n">
        <v>-1</v>
      </c>
      <c r="S5146" s="7" t="n">
        <v>0</v>
      </c>
      <c r="T5146" s="7" t="n">
        <v>0</v>
      </c>
      <c r="U5146" s="7" t="n">
        <v>0</v>
      </c>
      <c r="V5146" s="7" t="n">
        <v>0</v>
      </c>
    </row>
    <row r="5147" spans="1:22">
      <c r="A5147" t="s">
        <v>4</v>
      </c>
      <c r="B5147" s="4" t="s">
        <v>5</v>
      </c>
      <c r="C5147" s="4" t="s">
        <v>10</v>
      </c>
      <c r="D5147" s="4" t="s">
        <v>6</v>
      </c>
      <c r="E5147" s="4" t="s">
        <v>6</v>
      </c>
      <c r="F5147" s="4" t="s">
        <v>6</v>
      </c>
      <c r="G5147" s="4" t="s">
        <v>16</v>
      </c>
      <c r="H5147" s="4" t="s">
        <v>9</v>
      </c>
      <c r="I5147" s="4" t="s">
        <v>30</v>
      </c>
      <c r="J5147" s="4" t="s">
        <v>30</v>
      </c>
      <c r="K5147" s="4" t="s">
        <v>30</v>
      </c>
      <c r="L5147" s="4" t="s">
        <v>30</v>
      </c>
      <c r="M5147" s="4" t="s">
        <v>30</v>
      </c>
      <c r="N5147" s="4" t="s">
        <v>30</v>
      </c>
      <c r="O5147" s="4" t="s">
        <v>30</v>
      </c>
      <c r="P5147" s="4" t="s">
        <v>6</v>
      </c>
      <c r="Q5147" s="4" t="s">
        <v>6</v>
      </c>
      <c r="R5147" s="4" t="s">
        <v>9</v>
      </c>
      <c r="S5147" s="4" t="s">
        <v>16</v>
      </c>
      <c r="T5147" s="4" t="s">
        <v>9</v>
      </c>
      <c r="U5147" s="4" t="s">
        <v>9</v>
      </c>
      <c r="V5147" s="4" t="s">
        <v>10</v>
      </c>
    </row>
    <row r="5148" spans="1:22">
      <c r="A5148" t="n">
        <v>42618</v>
      </c>
      <c r="B5148" s="61" t="n">
        <v>19</v>
      </c>
      <c r="C5148" s="7" t="n">
        <v>83</v>
      </c>
      <c r="D5148" s="7" t="s">
        <v>401</v>
      </c>
      <c r="E5148" s="7" t="s">
        <v>402</v>
      </c>
      <c r="F5148" s="7" t="s">
        <v>15</v>
      </c>
      <c r="G5148" s="7" t="n">
        <v>0</v>
      </c>
      <c r="H5148" s="7" t="n">
        <v>1</v>
      </c>
      <c r="I5148" s="7" t="n">
        <v>0</v>
      </c>
      <c r="J5148" s="7" t="n">
        <v>0</v>
      </c>
      <c r="K5148" s="7" t="n">
        <v>0</v>
      </c>
      <c r="L5148" s="7" t="n">
        <v>0</v>
      </c>
      <c r="M5148" s="7" t="n">
        <v>1</v>
      </c>
      <c r="N5148" s="7" t="n">
        <v>1.60000002384186</v>
      </c>
      <c r="O5148" s="7" t="n">
        <v>0.0900000035762787</v>
      </c>
      <c r="P5148" s="7" t="s">
        <v>15</v>
      </c>
      <c r="Q5148" s="7" t="s">
        <v>15</v>
      </c>
      <c r="R5148" s="7" t="n">
        <v>-1</v>
      </c>
      <c r="S5148" s="7" t="n">
        <v>0</v>
      </c>
      <c r="T5148" s="7" t="n">
        <v>0</v>
      </c>
      <c r="U5148" s="7" t="n">
        <v>0</v>
      </c>
      <c r="V5148" s="7" t="n">
        <v>0</v>
      </c>
    </row>
    <row r="5149" spans="1:22">
      <c r="A5149" t="s">
        <v>4</v>
      </c>
      <c r="B5149" s="4" t="s">
        <v>5</v>
      </c>
      <c r="C5149" s="4" t="s">
        <v>10</v>
      </c>
      <c r="D5149" s="4" t="s">
        <v>6</v>
      </c>
      <c r="E5149" s="4" t="s">
        <v>6</v>
      </c>
      <c r="F5149" s="4" t="s">
        <v>6</v>
      </c>
      <c r="G5149" s="4" t="s">
        <v>16</v>
      </c>
      <c r="H5149" s="4" t="s">
        <v>9</v>
      </c>
      <c r="I5149" s="4" t="s">
        <v>30</v>
      </c>
      <c r="J5149" s="4" t="s">
        <v>30</v>
      </c>
      <c r="K5149" s="4" t="s">
        <v>30</v>
      </c>
      <c r="L5149" s="4" t="s">
        <v>30</v>
      </c>
      <c r="M5149" s="4" t="s">
        <v>30</v>
      </c>
      <c r="N5149" s="4" t="s">
        <v>30</v>
      </c>
      <c r="O5149" s="4" t="s">
        <v>30</v>
      </c>
      <c r="P5149" s="4" t="s">
        <v>6</v>
      </c>
      <c r="Q5149" s="4" t="s">
        <v>6</v>
      </c>
      <c r="R5149" s="4" t="s">
        <v>9</v>
      </c>
      <c r="S5149" s="4" t="s">
        <v>16</v>
      </c>
      <c r="T5149" s="4" t="s">
        <v>9</v>
      </c>
      <c r="U5149" s="4" t="s">
        <v>9</v>
      </c>
      <c r="V5149" s="4" t="s">
        <v>10</v>
      </c>
    </row>
    <row r="5150" spans="1:22">
      <c r="A5150" t="n">
        <v>42699</v>
      </c>
      <c r="B5150" s="61" t="n">
        <v>19</v>
      </c>
      <c r="C5150" s="7" t="n">
        <v>7032</v>
      </c>
      <c r="D5150" s="7" t="s">
        <v>192</v>
      </c>
      <c r="E5150" s="7" t="s">
        <v>193</v>
      </c>
      <c r="F5150" s="7" t="s">
        <v>15</v>
      </c>
      <c r="G5150" s="7" t="n">
        <v>0</v>
      </c>
      <c r="H5150" s="7" t="n">
        <v>1</v>
      </c>
      <c r="I5150" s="7" t="n">
        <v>0</v>
      </c>
      <c r="J5150" s="7" t="n">
        <v>0</v>
      </c>
      <c r="K5150" s="7" t="n">
        <v>0</v>
      </c>
      <c r="L5150" s="7" t="n">
        <v>0</v>
      </c>
      <c r="M5150" s="7" t="n">
        <v>1</v>
      </c>
      <c r="N5150" s="7" t="n">
        <v>1.60000002384186</v>
      </c>
      <c r="O5150" s="7" t="n">
        <v>0.0900000035762787</v>
      </c>
      <c r="P5150" s="7" t="s">
        <v>15</v>
      </c>
      <c r="Q5150" s="7" t="s">
        <v>15</v>
      </c>
      <c r="R5150" s="7" t="n">
        <v>-1</v>
      </c>
      <c r="S5150" s="7" t="n">
        <v>0</v>
      </c>
      <c r="T5150" s="7" t="n">
        <v>0</v>
      </c>
      <c r="U5150" s="7" t="n">
        <v>0</v>
      </c>
      <c r="V5150" s="7" t="n">
        <v>0</v>
      </c>
    </row>
    <row r="5151" spans="1:22">
      <c r="A5151" t="s">
        <v>4</v>
      </c>
      <c r="B5151" s="4" t="s">
        <v>5</v>
      </c>
      <c r="C5151" s="4" t="s">
        <v>10</v>
      </c>
      <c r="D5151" s="4" t="s">
        <v>6</v>
      </c>
      <c r="E5151" s="4" t="s">
        <v>6</v>
      </c>
      <c r="F5151" s="4" t="s">
        <v>6</v>
      </c>
      <c r="G5151" s="4" t="s">
        <v>16</v>
      </c>
      <c r="H5151" s="4" t="s">
        <v>9</v>
      </c>
      <c r="I5151" s="4" t="s">
        <v>30</v>
      </c>
      <c r="J5151" s="4" t="s">
        <v>30</v>
      </c>
      <c r="K5151" s="4" t="s">
        <v>30</v>
      </c>
      <c r="L5151" s="4" t="s">
        <v>30</v>
      </c>
      <c r="M5151" s="4" t="s">
        <v>30</v>
      </c>
      <c r="N5151" s="4" t="s">
        <v>30</v>
      </c>
      <c r="O5151" s="4" t="s">
        <v>30</v>
      </c>
      <c r="P5151" s="4" t="s">
        <v>6</v>
      </c>
      <c r="Q5151" s="4" t="s">
        <v>6</v>
      </c>
      <c r="R5151" s="4" t="s">
        <v>9</v>
      </c>
      <c r="S5151" s="4" t="s">
        <v>16</v>
      </c>
      <c r="T5151" s="4" t="s">
        <v>9</v>
      </c>
      <c r="U5151" s="4" t="s">
        <v>9</v>
      </c>
      <c r="V5151" s="4" t="s">
        <v>10</v>
      </c>
    </row>
    <row r="5152" spans="1:22">
      <c r="A5152" t="n">
        <v>42769</v>
      </c>
      <c r="B5152" s="61" t="n">
        <v>19</v>
      </c>
      <c r="C5152" s="7" t="n">
        <v>100</v>
      </c>
      <c r="D5152" s="7" t="s">
        <v>194</v>
      </c>
      <c r="E5152" s="7" t="s">
        <v>195</v>
      </c>
      <c r="F5152" s="7" t="s">
        <v>15</v>
      </c>
      <c r="G5152" s="7" t="n">
        <v>0</v>
      </c>
      <c r="H5152" s="7" t="n">
        <v>1</v>
      </c>
      <c r="I5152" s="7" t="n">
        <v>0</v>
      </c>
      <c r="J5152" s="7" t="n">
        <v>0</v>
      </c>
      <c r="K5152" s="7" t="n">
        <v>0</v>
      </c>
      <c r="L5152" s="7" t="n">
        <v>0</v>
      </c>
      <c r="M5152" s="7" t="n">
        <v>1</v>
      </c>
      <c r="N5152" s="7" t="n">
        <v>1.60000002384186</v>
      </c>
      <c r="O5152" s="7" t="n">
        <v>0.0900000035762787</v>
      </c>
      <c r="P5152" s="7" t="s">
        <v>15</v>
      </c>
      <c r="Q5152" s="7" t="s">
        <v>15</v>
      </c>
      <c r="R5152" s="7" t="n">
        <v>-1</v>
      </c>
      <c r="S5152" s="7" t="n">
        <v>0</v>
      </c>
      <c r="T5152" s="7" t="n">
        <v>0</v>
      </c>
      <c r="U5152" s="7" t="n">
        <v>0</v>
      </c>
      <c r="V5152" s="7" t="n">
        <v>0</v>
      </c>
    </row>
    <row r="5153" spans="1:22">
      <c r="A5153" t="s">
        <v>4</v>
      </c>
      <c r="B5153" s="4" t="s">
        <v>5</v>
      </c>
      <c r="C5153" s="4" t="s">
        <v>10</v>
      </c>
      <c r="D5153" s="4" t="s">
        <v>6</v>
      </c>
      <c r="E5153" s="4" t="s">
        <v>6</v>
      </c>
      <c r="F5153" s="4" t="s">
        <v>6</v>
      </c>
      <c r="G5153" s="4" t="s">
        <v>16</v>
      </c>
      <c r="H5153" s="4" t="s">
        <v>9</v>
      </c>
      <c r="I5153" s="4" t="s">
        <v>30</v>
      </c>
      <c r="J5153" s="4" t="s">
        <v>30</v>
      </c>
      <c r="K5153" s="4" t="s">
        <v>30</v>
      </c>
      <c r="L5153" s="4" t="s">
        <v>30</v>
      </c>
      <c r="M5153" s="4" t="s">
        <v>30</v>
      </c>
      <c r="N5153" s="4" t="s">
        <v>30</v>
      </c>
      <c r="O5153" s="4" t="s">
        <v>30</v>
      </c>
      <c r="P5153" s="4" t="s">
        <v>6</v>
      </c>
      <c r="Q5153" s="4" t="s">
        <v>6</v>
      </c>
      <c r="R5153" s="4" t="s">
        <v>9</v>
      </c>
      <c r="S5153" s="4" t="s">
        <v>16</v>
      </c>
      <c r="T5153" s="4" t="s">
        <v>9</v>
      </c>
      <c r="U5153" s="4" t="s">
        <v>9</v>
      </c>
      <c r="V5153" s="4" t="s">
        <v>10</v>
      </c>
    </row>
    <row r="5154" spans="1:22">
      <c r="A5154" t="n">
        <v>42840</v>
      </c>
      <c r="B5154" s="61" t="n">
        <v>19</v>
      </c>
      <c r="C5154" s="7" t="n">
        <v>101</v>
      </c>
      <c r="D5154" s="7" t="s">
        <v>196</v>
      </c>
      <c r="E5154" s="7" t="s">
        <v>197</v>
      </c>
      <c r="F5154" s="7" t="s">
        <v>15</v>
      </c>
      <c r="G5154" s="7" t="n">
        <v>0</v>
      </c>
      <c r="H5154" s="7" t="n">
        <v>1</v>
      </c>
      <c r="I5154" s="7" t="n">
        <v>0</v>
      </c>
      <c r="J5154" s="7" t="n">
        <v>0</v>
      </c>
      <c r="K5154" s="7" t="n">
        <v>0</v>
      </c>
      <c r="L5154" s="7" t="n">
        <v>0</v>
      </c>
      <c r="M5154" s="7" t="n">
        <v>1</v>
      </c>
      <c r="N5154" s="7" t="n">
        <v>1.60000002384186</v>
      </c>
      <c r="O5154" s="7" t="n">
        <v>0.0900000035762787</v>
      </c>
      <c r="P5154" s="7" t="s">
        <v>15</v>
      </c>
      <c r="Q5154" s="7" t="s">
        <v>15</v>
      </c>
      <c r="R5154" s="7" t="n">
        <v>-1</v>
      </c>
      <c r="S5154" s="7" t="n">
        <v>0</v>
      </c>
      <c r="T5154" s="7" t="n">
        <v>0</v>
      </c>
      <c r="U5154" s="7" t="n">
        <v>0</v>
      </c>
      <c r="V5154" s="7" t="n">
        <v>0</v>
      </c>
    </row>
    <row r="5155" spans="1:22">
      <c r="A5155" t="s">
        <v>4</v>
      </c>
      <c r="B5155" s="4" t="s">
        <v>5</v>
      </c>
      <c r="C5155" s="4" t="s">
        <v>10</v>
      </c>
      <c r="D5155" s="4" t="s">
        <v>6</v>
      </c>
      <c r="E5155" s="4" t="s">
        <v>6</v>
      </c>
      <c r="F5155" s="4" t="s">
        <v>6</v>
      </c>
      <c r="G5155" s="4" t="s">
        <v>16</v>
      </c>
      <c r="H5155" s="4" t="s">
        <v>9</v>
      </c>
      <c r="I5155" s="4" t="s">
        <v>30</v>
      </c>
      <c r="J5155" s="4" t="s">
        <v>30</v>
      </c>
      <c r="K5155" s="4" t="s">
        <v>30</v>
      </c>
      <c r="L5155" s="4" t="s">
        <v>30</v>
      </c>
      <c r="M5155" s="4" t="s">
        <v>30</v>
      </c>
      <c r="N5155" s="4" t="s">
        <v>30</v>
      </c>
      <c r="O5155" s="4" t="s">
        <v>30</v>
      </c>
      <c r="P5155" s="4" t="s">
        <v>6</v>
      </c>
      <c r="Q5155" s="4" t="s">
        <v>6</v>
      </c>
      <c r="R5155" s="4" t="s">
        <v>9</v>
      </c>
      <c r="S5155" s="4" t="s">
        <v>16</v>
      </c>
      <c r="T5155" s="4" t="s">
        <v>9</v>
      </c>
      <c r="U5155" s="4" t="s">
        <v>9</v>
      </c>
      <c r="V5155" s="4" t="s">
        <v>10</v>
      </c>
    </row>
    <row r="5156" spans="1:22">
      <c r="A5156" t="n">
        <v>42911</v>
      </c>
      <c r="B5156" s="61" t="n">
        <v>19</v>
      </c>
      <c r="C5156" s="7" t="n">
        <v>116</v>
      </c>
      <c r="D5156" s="7" t="s">
        <v>198</v>
      </c>
      <c r="E5156" s="7" t="s">
        <v>199</v>
      </c>
      <c r="F5156" s="7" t="s">
        <v>15</v>
      </c>
      <c r="G5156" s="7" t="n">
        <v>0</v>
      </c>
      <c r="H5156" s="7" t="n">
        <v>1</v>
      </c>
      <c r="I5156" s="7" t="n">
        <v>0</v>
      </c>
      <c r="J5156" s="7" t="n">
        <v>0</v>
      </c>
      <c r="K5156" s="7" t="n">
        <v>0</v>
      </c>
      <c r="L5156" s="7" t="n">
        <v>0</v>
      </c>
      <c r="M5156" s="7" t="n">
        <v>1</v>
      </c>
      <c r="N5156" s="7" t="n">
        <v>1.60000002384186</v>
      </c>
      <c r="O5156" s="7" t="n">
        <v>0.0900000035762787</v>
      </c>
      <c r="P5156" s="7" t="s">
        <v>15</v>
      </c>
      <c r="Q5156" s="7" t="s">
        <v>15</v>
      </c>
      <c r="R5156" s="7" t="n">
        <v>-1</v>
      </c>
      <c r="S5156" s="7" t="n">
        <v>0</v>
      </c>
      <c r="T5156" s="7" t="n">
        <v>0</v>
      </c>
      <c r="U5156" s="7" t="n">
        <v>0</v>
      </c>
      <c r="V5156" s="7" t="n">
        <v>0</v>
      </c>
    </row>
    <row r="5157" spans="1:22">
      <c r="A5157" t="s">
        <v>4</v>
      </c>
      <c r="B5157" s="4" t="s">
        <v>5</v>
      </c>
      <c r="C5157" s="4" t="s">
        <v>10</v>
      </c>
      <c r="D5157" s="4" t="s">
        <v>6</v>
      </c>
      <c r="E5157" s="4" t="s">
        <v>6</v>
      </c>
      <c r="F5157" s="4" t="s">
        <v>6</v>
      </c>
      <c r="G5157" s="4" t="s">
        <v>16</v>
      </c>
      <c r="H5157" s="4" t="s">
        <v>9</v>
      </c>
      <c r="I5157" s="4" t="s">
        <v>30</v>
      </c>
      <c r="J5157" s="4" t="s">
        <v>30</v>
      </c>
      <c r="K5157" s="4" t="s">
        <v>30</v>
      </c>
      <c r="L5157" s="4" t="s">
        <v>30</v>
      </c>
      <c r="M5157" s="4" t="s">
        <v>30</v>
      </c>
      <c r="N5157" s="4" t="s">
        <v>30</v>
      </c>
      <c r="O5157" s="4" t="s">
        <v>30</v>
      </c>
      <c r="P5157" s="4" t="s">
        <v>6</v>
      </c>
      <c r="Q5157" s="4" t="s">
        <v>6</v>
      </c>
      <c r="R5157" s="4" t="s">
        <v>9</v>
      </c>
      <c r="S5157" s="4" t="s">
        <v>16</v>
      </c>
      <c r="T5157" s="4" t="s">
        <v>9</v>
      </c>
      <c r="U5157" s="4" t="s">
        <v>9</v>
      </c>
      <c r="V5157" s="4" t="s">
        <v>10</v>
      </c>
    </row>
    <row r="5158" spans="1:22">
      <c r="A5158" t="n">
        <v>42981</v>
      </c>
      <c r="B5158" s="61" t="n">
        <v>19</v>
      </c>
      <c r="C5158" s="7" t="n">
        <v>118</v>
      </c>
      <c r="D5158" s="7" t="s">
        <v>200</v>
      </c>
      <c r="E5158" s="7" t="s">
        <v>201</v>
      </c>
      <c r="F5158" s="7" t="s">
        <v>15</v>
      </c>
      <c r="G5158" s="7" t="n">
        <v>0</v>
      </c>
      <c r="H5158" s="7" t="n">
        <v>1</v>
      </c>
      <c r="I5158" s="7" t="n">
        <v>0</v>
      </c>
      <c r="J5158" s="7" t="n">
        <v>0</v>
      </c>
      <c r="K5158" s="7" t="n">
        <v>0</v>
      </c>
      <c r="L5158" s="7" t="n">
        <v>0</v>
      </c>
      <c r="M5158" s="7" t="n">
        <v>1</v>
      </c>
      <c r="N5158" s="7" t="n">
        <v>1.60000002384186</v>
      </c>
      <c r="O5158" s="7" t="n">
        <v>0.0900000035762787</v>
      </c>
      <c r="P5158" s="7" t="s">
        <v>15</v>
      </c>
      <c r="Q5158" s="7" t="s">
        <v>15</v>
      </c>
      <c r="R5158" s="7" t="n">
        <v>-1</v>
      </c>
      <c r="S5158" s="7" t="n">
        <v>0</v>
      </c>
      <c r="T5158" s="7" t="n">
        <v>0</v>
      </c>
      <c r="U5158" s="7" t="n">
        <v>0</v>
      </c>
      <c r="V5158" s="7" t="n">
        <v>0</v>
      </c>
    </row>
    <row r="5159" spans="1:22">
      <c r="A5159" t="s">
        <v>4</v>
      </c>
      <c r="B5159" s="4" t="s">
        <v>5</v>
      </c>
      <c r="C5159" s="4" t="s">
        <v>10</v>
      </c>
      <c r="D5159" s="4" t="s">
        <v>6</v>
      </c>
      <c r="E5159" s="4" t="s">
        <v>6</v>
      </c>
      <c r="F5159" s="4" t="s">
        <v>6</v>
      </c>
      <c r="G5159" s="4" t="s">
        <v>16</v>
      </c>
      <c r="H5159" s="4" t="s">
        <v>9</v>
      </c>
      <c r="I5159" s="4" t="s">
        <v>30</v>
      </c>
      <c r="J5159" s="4" t="s">
        <v>30</v>
      </c>
      <c r="K5159" s="4" t="s">
        <v>30</v>
      </c>
      <c r="L5159" s="4" t="s">
        <v>30</v>
      </c>
      <c r="M5159" s="4" t="s">
        <v>30</v>
      </c>
      <c r="N5159" s="4" t="s">
        <v>30</v>
      </c>
      <c r="O5159" s="4" t="s">
        <v>30</v>
      </c>
      <c r="P5159" s="4" t="s">
        <v>6</v>
      </c>
      <c r="Q5159" s="4" t="s">
        <v>6</v>
      </c>
      <c r="R5159" s="4" t="s">
        <v>9</v>
      </c>
      <c r="S5159" s="4" t="s">
        <v>16</v>
      </c>
      <c r="T5159" s="4" t="s">
        <v>9</v>
      </c>
      <c r="U5159" s="4" t="s">
        <v>9</v>
      </c>
      <c r="V5159" s="4" t="s">
        <v>10</v>
      </c>
    </row>
    <row r="5160" spans="1:22">
      <c r="A5160" t="n">
        <v>43052</v>
      </c>
      <c r="B5160" s="61" t="n">
        <v>19</v>
      </c>
      <c r="C5160" s="7" t="n">
        <v>120</v>
      </c>
      <c r="D5160" s="7" t="s">
        <v>202</v>
      </c>
      <c r="E5160" s="7" t="s">
        <v>203</v>
      </c>
      <c r="F5160" s="7" t="s">
        <v>15</v>
      </c>
      <c r="G5160" s="7" t="n">
        <v>0</v>
      </c>
      <c r="H5160" s="7" t="n">
        <v>1</v>
      </c>
      <c r="I5160" s="7" t="n">
        <v>0</v>
      </c>
      <c r="J5160" s="7" t="n">
        <v>0</v>
      </c>
      <c r="K5160" s="7" t="n">
        <v>0</v>
      </c>
      <c r="L5160" s="7" t="n">
        <v>0</v>
      </c>
      <c r="M5160" s="7" t="n">
        <v>1</v>
      </c>
      <c r="N5160" s="7" t="n">
        <v>1.60000002384186</v>
      </c>
      <c r="O5160" s="7" t="n">
        <v>0.0900000035762787</v>
      </c>
      <c r="P5160" s="7" t="s">
        <v>15</v>
      </c>
      <c r="Q5160" s="7" t="s">
        <v>15</v>
      </c>
      <c r="R5160" s="7" t="n">
        <v>-1</v>
      </c>
      <c r="S5160" s="7" t="n">
        <v>0</v>
      </c>
      <c r="T5160" s="7" t="n">
        <v>0</v>
      </c>
      <c r="U5160" s="7" t="n">
        <v>0</v>
      </c>
      <c r="V5160" s="7" t="n">
        <v>0</v>
      </c>
    </row>
    <row r="5161" spans="1:22">
      <c r="A5161" t="s">
        <v>4</v>
      </c>
      <c r="B5161" s="4" t="s">
        <v>5</v>
      </c>
      <c r="C5161" s="4" t="s">
        <v>10</v>
      </c>
      <c r="D5161" s="4" t="s">
        <v>6</v>
      </c>
      <c r="E5161" s="4" t="s">
        <v>6</v>
      </c>
      <c r="F5161" s="4" t="s">
        <v>6</v>
      </c>
      <c r="G5161" s="4" t="s">
        <v>16</v>
      </c>
      <c r="H5161" s="4" t="s">
        <v>9</v>
      </c>
      <c r="I5161" s="4" t="s">
        <v>30</v>
      </c>
      <c r="J5161" s="4" t="s">
        <v>30</v>
      </c>
      <c r="K5161" s="4" t="s">
        <v>30</v>
      </c>
      <c r="L5161" s="4" t="s">
        <v>30</v>
      </c>
      <c r="M5161" s="4" t="s">
        <v>30</v>
      </c>
      <c r="N5161" s="4" t="s">
        <v>30</v>
      </c>
      <c r="O5161" s="4" t="s">
        <v>30</v>
      </c>
      <c r="P5161" s="4" t="s">
        <v>6</v>
      </c>
      <c r="Q5161" s="4" t="s">
        <v>6</v>
      </c>
      <c r="R5161" s="4" t="s">
        <v>9</v>
      </c>
      <c r="S5161" s="4" t="s">
        <v>16</v>
      </c>
      <c r="T5161" s="4" t="s">
        <v>9</v>
      </c>
      <c r="U5161" s="4" t="s">
        <v>9</v>
      </c>
      <c r="V5161" s="4" t="s">
        <v>10</v>
      </c>
    </row>
    <row r="5162" spans="1:22">
      <c r="A5162" t="n">
        <v>43120</v>
      </c>
      <c r="B5162" s="61" t="n">
        <v>19</v>
      </c>
      <c r="C5162" s="7" t="n">
        <v>84</v>
      </c>
      <c r="D5162" s="7" t="s">
        <v>403</v>
      </c>
      <c r="E5162" s="7" t="s">
        <v>404</v>
      </c>
      <c r="F5162" s="7" t="s">
        <v>15</v>
      </c>
      <c r="G5162" s="7" t="n">
        <v>0</v>
      </c>
      <c r="H5162" s="7" t="n">
        <v>1</v>
      </c>
      <c r="I5162" s="7" t="n">
        <v>0</v>
      </c>
      <c r="J5162" s="7" t="n">
        <v>0</v>
      </c>
      <c r="K5162" s="7" t="n">
        <v>0</v>
      </c>
      <c r="L5162" s="7" t="n">
        <v>0</v>
      </c>
      <c r="M5162" s="7" t="n">
        <v>1</v>
      </c>
      <c r="N5162" s="7" t="n">
        <v>1.60000002384186</v>
      </c>
      <c r="O5162" s="7" t="n">
        <v>0.0900000035762787</v>
      </c>
      <c r="P5162" s="7" t="s">
        <v>15</v>
      </c>
      <c r="Q5162" s="7" t="s">
        <v>15</v>
      </c>
      <c r="R5162" s="7" t="n">
        <v>-1</v>
      </c>
      <c r="S5162" s="7" t="n">
        <v>0</v>
      </c>
      <c r="T5162" s="7" t="n">
        <v>0</v>
      </c>
      <c r="U5162" s="7" t="n">
        <v>0</v>
      </c>
      <c r="V5162" s="7" t="n">
        <v>0</v>
      </c>
    </row>
    <row r="5163" spans="1:22">
      <c r="A5163" t="s">
        <v>4</v>
      </c>
      <c r="B5163" s="4" t="s">
        <v>5</v>
      </c>
      <c r="C5163" s="4" t="s">
        <v>10</v>
      </c>
      <c r="D5163" s="4" t="s">
        <v>6</v>
      </c>
      <c r="E5163" s="4" t="s">
        <v>6</v>
      </c>
      <c r="F5163" s="4" t="s">
        <v>6</v>
      </c>
      <c r="G5163" s="4" t="s">
        <v>16</v>
      </c>
      <c r="H5163" s="4" t="s">
        <v>9</v>
      </c>
      <c r="I5163" s="4" t="s">
        <v>30</v>
      </c>
      <c r="J5163" s="4" t="s">
        <v>30</v>
      </c>
      <c r="K5163" s="4" t="s">
        <v>30</v>
      </c>
      <c r="L5163" s="4" t="s">
        <v>30</v>
      </c>
      <c r="M5163" s="4" t="s">
        <v>30</v>
      </c>
      <c r="N5163" s="4" t="s">
        <v>30</v>
      </c>
      <c r="O5163" s="4" t="s">
        <v>30</v>
      </c>
      <c r="P5163" s="4" t="s">
        <v>6</v>
      </c>
      <c r="Q5163" s="4" t="s">
        <v>6</v>
      </c>
      <c r="R5163" s="4" t="s">
        <v>9</v>
      </c>
      <c r="S5163" s="4" t="s">
        <v>16</v>
      </c>
      <c r="T5163" s="4" t="s">
        <v>9</v>
      </c>
      <c r="U5163" s="4" t="s">
        <v>9</v>
      </c>
      <c r="V5163" s="4" t="s">
        <v>10</v>
      </c>
    </row>
    <row r="5164" spans="1:22">
      <c r="A5164" t="n">
        <v>43202</v>
      </c>
      <c r="B5164" s="61" t="n">
        <v>19</v>
      </c>
      <c r="C5164" s="7" t="n">
        <v>86</v>
      </c>
      <c r="D5164" s="7" t="s">
        <v>405</v>
      </c>
      <c r="E5164" s="7" t="s">
        <v>406</v>
      </c>
      <c r="F5164" s="7" t="s">
        <v>15</v>
      </c>
      <c r="G5164" s="7" t="n">
        <v>0</v>
      </c>
      <c r="H5164" s="7" t="n">
        <v>1</v>
      </c>
      <c r="I5164" s="7" t="n">
        <v>0</v>
      </c>
      <c r="J5164" s="7" t="n">
        <v>0</v>
      </c>
      <c r="K5164" s="7" t="n">
        <v>0</v>
      </c>
      <c r="L5164" s="7" t="n">
        <v>0</v>
      </c>
      <c r="M5164" s="7" t="n">
        <v>1</v>
      </c>
      <c r="N5164" s="7" t="n">
        <v>1.60000002384186</v>
      </c>
      <c r="O5164" s="7" t="n">
        <v>0.0900000035762787</v>
      </c>
      <c r="P5164" s="7" t="s">
        <v>15</v>
      </c>
      <c r="Q5164" s="7" t="s">
        <v>15</v>
      </c>
      <c r="R5164" s="7" t="n">
        <v>-1</v>
      </c>
      <c r="S5164" s="7" t="n">
        <v>0</v>
      </c>
      <c r="T5164" s="7" t="n">
        <v>0</v>
      </c>
      <c r="U5164" s="7" t="n">
        <v>0</v>
      </c>
      <c r="V5164" s="7" t="n">
        <v>0</v>
      </c>
    </row>
    <row r="5165" spans="1:22">
      <c r="A5165" t="s">
        <v>4</v>
      </c>
      <c r="B5165" s="4" t="s">
        <v>5</v>
      </c>
      <c r="C5165" s="4" t="s">
        <v>10</v>
      </c>
      <c r="D5165" s="4" t="s">
        <v>6</v>
      </c>
      <c r="E5165" s="4" t="s">
        <v>6</v>
      </c>
      <c r="F5165" s="4" t="s">
        <v>6</v>
      </c>
      <c r="G5165" s="4" t="s">
        <v>16</v>
      </c>
      <c r="H5165" s="4" t="s">
        <v>9</v>
      </c>
      <c r="I5165" s="4" t="s">
        <v>30</v>
      </c>
      <c r="J5165" s="4" t="s">
        <v>30</v>
      </c>
      <c r="K5165" s="4" t="s">
        <v>30</v>
      </c>
      <c r="L5165" s="4" t="s">
        <v>30</v>
      </c>
      <c r="M5165" s="4" t="s">
        <v>30</v>
      </c>
      <c r="N5165" s="4" t="s">
        <v>30</v>
      </c>
      <c r="O5165" s="4" t="s">
        <v>30</v>
      </c>
      <c r="P5165" s="4" t="s">
        <v>6</v>
      </c>
      <c r="Q5165" s="4" t="s">
        <v>6</v>
      </c>
      <c r="R5165" s="4" t="s">
        <v>9</v>
      </c>
      <c r="S5165" s="4" t="s">
        <v>16</v>
      </c>
      <c r="T5165" s="4" t="s">
        <v>9</v>
      </c>
      <c r="U5165" s="4" t="s">
        <v>9</v>
      </c>
      <c r="V5165" s="4" t="s">
        <v>10</v>
      </c>
    </row>
    <row r="5166" spans="1:22">
      <c r="A5166" t="n">
        <v>43284</v>
      </c>
      <c r="B5166" s="61" t="n">
        <v>19</v>
      </c>
      <c r="C5166" s="7" t="n">
        <v>87</v>
      </c>
      <c r="D5166" s="7" t="s">
        <v>407</v>
      </c>
      <c r="E5166" s="7" t="s">
        <v>408</v>
      </c>
      <c r="F5166" s="7" t="s">
        <v>15</v>
      </c>
      <c r="G5166" s="7" t="n">
        <v>0</v>
      </c>
      <c r="H5166" s="7" t="n">
        <v>1</v>
      </c>
      <c r="I5166" s="7" t="n">
        <v>0</v>
      </c>
      <c r="J5166" s="7" t="n">
        <v>0</v>
      </c>
      <c r="K5166" s="7" t="n">
        <v>0</v>
      </c>
      <c r="L5166" s="7" t="n">
        <v>0</v>
      </c>
      <c r="M5166" s="7" t="n">
        <v>1</v>
      </c>
      <c r="N5166" s="7" t="n">
        <v>1.60000002384186</v>
      </c>
      <c r="O5166" s="7" t="n">
        <v>0.0900000035762787</v>
      </c>
      <c r="P5166" s="7" t="s">
        <v>15</v>
      </c>
      <c r="Q5166" s="7" t="s">
        <v>15</v>
      </c>
      <c r="R5166" s="7" t="n">
        <v>-1</v>
      </c>
      <c r="S5166" s="7" t="n">
        <v>0</v>
      </c>
      <c r="T5166" s="7" t="n">
        <v>0</v>
      </c>
      <c r="U5166" s="7" t="n">
        <v>0</v>
      </c>
      <c r="V5166" s="7" t="n">
        <v>0</v>
      </c>
    </row>
    <row r="5167" spans="1:22">
      <c r="A5167" t="s">
        <v>4</v>
      </c>
      <c r="B5167" s="4" t="s">
        <v>5</v>
      </c>
      <c r="C5167" s="4" t="s">
        <v>10</v>
      </c>
      <c r="D5167" s="4" t="s">
        <v>6</v>
      </c>
      <c r="E5167" s="4" t="s">
        <v>6</v>
      </c>
      <c r="F5167" s="4" t="s">
        <v>6</v>
      </c>
      <c r="G5167" s="4" t="s">
        <v>16</v>
      </c>
      <c r="H5167" s="4" t="s">
        <v>9</v>
      </c>
      <c r="I5167" s="4" t="s">
        <v>30</v>
      </c>
      <c r="J5167" s="4" t="s">
        <v>30</v>
      </c>
      <c r="K5167" s="4" t="s">
        <v>30</v>
      </c>
      <c r="L5167" s="4" t="s">
        <v>30</v>
      </c>
      <c r="M5167" s="4" t="s">
        <v>30</v>
      </c>
      <c r="N5167" s="4" t="s">
        <v>30</v>
      </c>
      <c r="O5167" s="4" t="s">
        <v>30</v>
      </c>
      <c r="P5167" s="4" t="s">
        <v>6</v>
      </c>
      <c r="Q5167" s="4" t="s">
        <v>6</v>
      </c>
      <c r="R5167" s="4" t="s">
        <v>9</v>
      </c>
      <c r="S5167" s="4" t="s">
        <v>16</v>
      </c>
      <c r="T5167" s="4" t="s">
        <v>9</v>
      </c>
      <c r="U5167" s="4" t="s">
        <v>9</v>
      </c>
      <c r="V5167" s="4" t="s">
        <v>10</v>
      </c>
    </row>
    <row r="5168" spans="1:22">
      <c r="A5168" t="n">
        <v>43371</v>
      </c>
      <c r="B5168" s="61" t="n">
        <v>19</v>
      </c>
      <c r="C5168" s="7" t="n">
        <v>88</v>
      </c>
      <c r="D5168" s="7" t="s">
        <v>204</v>
      </c>
      <c r="E5168" s="7" t="s">
        <v>205</v>
      </c>
      <c r="F5168" s="7" t="s">
        <v>15</v>
      </c>
      <c r="G5168" s="7" t="n">
        <v>0</v>
      </c>
      <c r="H5168" s="7" t="n">
        <v>1</v>
      </c>
      <c r="I5168" s="7" t="n">
        <v>0</v>
      </c>
      <c r="J5168" s="7" t="n">
        <v>0</v>
      </c>
      <c r="K5168" s="7" t="n">
        <v>0</v>
      </c>
      <c r="L5168" s="7" t="n">
        <v>0</v>
      </c>
      <c r="M5168" s="7" t="n">
        <v>1</v>
      </c>
      <c r="N5168" s="7" t="n">
        <v>1.60000002384186</v>
      </c>
      <c r="O5168" s="7" t="n">
        <v>0.0900000035762787</v>
      </c>
      <c r="P5168" s="7" t="s">
        <v>15</v>
      </c>
      <c r="Q5168" s="7" t="s">
        <v>15</v>
      </c>
      <c r="R5168" s="7" t="n">
        <v>-1</v>
      </c>
      <c r="S5168" s="7" t="n">
        <v>0</v>
      </c>
      <c r="T5168" s="7" t="n">
        <v>0</v>
      </c>
      <c r="U5168" s="7" t="n">
        <v>0</v>
      </c>
      <c r="V5168" s="7" t="n">
        <v>0</v>
      </c>
    </row>
    <row r="5169" spans="1:22">
      <c r="A5169" t="s">
        <v>4</v>
      </c>
      <c r="B5169" s="4" t="s">
        <v>5</v>
      </c>
      <c r="C5169" s="4" t="s">
        <v>10</v>
      </c>
      <c r="D5169" s="4" t="s">
        <v>6</v>
      </c>
      <c r="E5169" s="4" t="s">
        <v>6</v>
      </c>
      <c r="F5169" s="4" t="s">
        <v>6</v>
      </c>
      <c r="G5169" s="4" t="s">
        <v>16</v>
      </c>
      <c r="H5169" s="4" t="s">
        <v>9</v>
      </c>
      <c r="I5169" s="4" t="s">
        <v>30</v>
      </c>
      <c r="J5169" s="4" t="s">
        <v>30</v>
      </c>
      <c r="K5169" s="4" t="s">
        <v>30</v>
      </c>
      <c r="L5169" s="4" t="s">
        <v>30</v>
      </c>
      <c r="M5169" s="4" t="s">
        <v>30</v>
      </c>
      <c r="N5169" s="4" t="s">
        <v>30</v>
      </c>
      <c r="O5169" s="4" t="s">
        <v>30</v>
      </c>
      <c r="P5169" s="4" t="s">
        <v>6</v>
      </c>
      <c r="Q5169" s="4" t="s">
        <v>6</v>
      </c>
      <c r="R5169" s="4" t="s">
        <v>9</v>
      </c>
      <c r="S5169" s="4" t="s">
        <v>16</v>
      </c>
      <c r="T5169" s="4" t="s">
        <v>9</v>
      </c>
      <c r="U5169" s="4" t="s">
        <v>9</v>
      </c>
      <c r="V5169" s="4" t="s">
        <v>10</v>
      </c>
    </row>
    <row r="5170" spans="1:22">
      <c r="A5170" t="n">
        <v>43446</v>
      </c>
      <c r="B5170" s="61" t="n">
        <v>19</v>
      </c>
      <c r="C5170" s="7" t="n">
        <v>89</v>
      </c>
      <c r="D5170" s="7" t="s">
        <v>206</v>
      </c>
      <c r="E5170" s="7" t="s">
        <v>207</v>
      </c>
      <c r="F5170" s="7" t="s">
        <v>15</v>
      </c>
      <c r="G5170" s="7" t="n">
        <v>0</v>
      </c>
      <c r="H5170" s="7" t="n">
        <v>1</v>
      </c>
      <c r="I5170" s="7" t="n">
        <v>0</v>
      </c>
      <c r="J5170" s="7" t="n">
        <v>0</v>
      </c>
      <c r="K5170" s="7" t="n">
        <v>0</v>
      </c>
      <c r="L5170" s="7" t="n">
        <v>0</v>
      </c>
      <c r="M5170" s="7" t="n">
        <v>1</v>
      </c>
      <c r="N5170" s="7" t="n">
        <v>1.60000002384186</v>
      </c>
      <c r="O5170" s="7" t="n">
        <v>0.0900000035762787</v>
      </c>
      <c r="P5170" s="7" t="s">
        <v>15</v>
      </c>
      <c r="Q5170" s="7" t="s">
        <v>15</v>
      </c>
      <c r="R5170" s="7" t="n">
        <v>-1</v>
      </c>
      <c r="S5170" s="7" t="n">
        <v>0</v>
      </c>
      <c r="T5170" s="7" t="n">
        <v>0</v>
      </c>
      <c r="U5170" s="7" t="n">
        <v>0</v>
      </c>
      <c r="V5170" s="7" t="n">
        <v>0</v>
      </c>
    </row>
    <row r="5171" spans="1:22">
      <c r="A5171" t="s">
        <v>4</v>
      </c>
      <c r="B5171" s="4" t="s">
        <v>5</v>
      </c>
      <c r="C5171" s="4" t="s">
        <v>10</v>
      </c>
      <c r="D5171" s="4" t="s">
        <v>6</v>
      </c>
      <c r="E5171" s="4" t="s">
        <v>6</v>
      </c>
      <c r="F5171" s="4" t="s">
        <v>6</v>
      </c>
      <c r="G5171" s="4" t="s">
        <v>16</v>
      </c>
      <c r="H5171" s="4" t="s">
        <v>9</v>
      </c>
      <c r="I5171" s="4" t="s">
        <v>30</v>
      </c>
      <c r="J5171" s="4" t="s">
        <v>30</v>
      </c>
      <c r="K5171" s="4" t="s">
        <v>30</v>
      </c>
      <c r="L5171" s="4" t="s">
        <v>30</v>
      </c>
      <c r="M5171" s="4" t="s">
        <v>30</v>
      </c>
      <c r="N5171" s="4" t="s">
        <v>30</v>
      </c>
      <c r="O5171" s="4" t="s">
        <v>30</v>
      </c>
      <c r="P5171" s="4" t="s">
        <v>6</v>
      </c>
      <c r="Q5171" s="4" t="s">
        <v>6</v>
      </c>
      <c r="R5171" s="4" t="s">
        <v>9</v>
      </c>
      <c r="S5171" s="4" t="s">
        <v>16</v>
      </c>
      <c r="T5171" s="4" t="s">
        <v>9</v>
      </c>
      <c r="U5171" s="4" t="s">
        <v>9</v>
      </c>
      <c r="V5171" s="4" t="s">
        <v>10</v>
      </c>
    </row>
    <row r="5172" spans="1:22">
      <c r="A5172" t="n">
        <v>43525</v>
      </c>
      <c r="B5172" s="61" t="n">
        <v>19</v>
      </c>
      <c r="C5172" s="7" t="n">
        <v>1600</v>
      </c>
      <c r="D5172" s="7" t="s">
        <v>208</v>
      </c>
      <c r="E5172" s="7" t="s">
        <v>209</v>
      </c>
      <c r="F5172" s="7" t="s">
        <v>15</v>
      </c>
      <c r="G5172" s="7" t="n">
        <v>0</v>
      </c>
      <c r="H5172" s="7" t="n">
        <v>1</v>
      </c>
      <c r="I5172" s="7" t="n">
        <v>0</v>
      </c>
      <c r="J5172" s="7" t="n">
        <v>0</v>
      </c>
      <c r="K5172" s="7" t="n">
        <v>0</v>
      </c>
      <c r="L5172" s="7" t="n">
        <v>0</v>
      </c>
      <c r="M5172" s="7" t="n">
        <v>1</v>
      </c>
      <c r="N5172" s="7" t="n">
        <v>1.60000002384186</v>
      </c>
      <c r="O5172" s="7" t="n">
        <v>0.0900000035762787</v>
      </c>
      <c r="P5172" s="7" t="s">
        <v>210</v>
      </c>
      <c r="Q5172" s="7" t="s">
        <v>15</v>
      </c>
      <c r="R5172" s="7" t="n">
        <v>-1</v>
      </c>
      <c r="S5172" s="7" t="n">
        <v>0</v>
      </c>
      <c r="T5172" s="7" t="n">
        <v>0</v>
      </c>
      <c r="U5172" s="7" t="n">
        <v>0</v>
      </c>
      <c r="V5172" s="7" t="n">
        <v>0</v>
      </c>
    </row>
    <row r="5173" spans="1:22">
      <c r="A5173" t="s">
        <v>4</v>
      </c>
      <c r="B5173" s="4" t="s">
        <v>5</v>
      </c>
      <c r="C5173" s="4" t="s">
        <v>10</v>
      </c>
      <c r="D5173" s="4" t="s">
        <v>6</v>
      </c>
      <c r="E5173" s="4" t="s">
        <v>6</v>
      </c>
      <c r="F5173" s="4" t="s">
        <v>6</v>
      </c>
      <c r="G5173" s="4" t="s">
        <v>16</v>
      </c>
      <c r="H5173" s="4" t="s">
        <v>9</v>
      </c>
      <c r="I5173" s="4" t="s">
        <v>30</v>
      </c>
      <c r="J5173" s="4" t="s">
        <v>30</v>
      </c>
      <c r="K5173" s="4" t="s">
        <v>30</v>
      </c>
      <c r="L5173" s="4" t="s">
        <v>30</v>
      </c>
      <c r="M5173" s="4" t="s">
        <v>30</v>
      </c>
      <c r="N5173" s="4" t="s">
        <v>30</v>
      </c>
      <c r="O5173" s="4" t="s">
        <v>30</v>
      </c>
      <c r="P5173" s="4" t="s">
        <v>6</v>
      </c>
      <c r="Q5173" s="4" t="s">
        <v>6</v>
      </c>
      <c r="R5173" s="4" t="s">
        <v>9</v>
      </c>
      <c r="S5173" s="4" t="s">
        <v>16</v>
      </c>
      <c r="T5173" s="4" t="s">
        <v>9</v>
      </c>
      <c r="U5173" s="4" t="s">
        <v>9</v>
      </c>
      <c r="V5173" s="4" t="s">
        <v>10</v>
      </c>
    </row>
    <row r="5174" spans="1:22">
      <c r="A5174" t="n">
        <v>43600</v>
      </c>
      <c r="B5174" s="61" t="n">
        <v>19</v>
      </c>
      <c r="C5174" s="7" t="n">
        <v>1025</v>
      </c>
      <c r="D5174" s="7" t="s">
        <v>409</v>
      </c>
      <c r="E5174" s="7" t="s">
        <v>209</v>
      </c>
      <c r="F5174" s="7" t="s">
        <v>15</v>
      </c>
      <c r="G5174" s="7" t="n">
        <v>0</v>
      </c>
      <c r="H5174" s="7" t="n">
        <v>1</v>
      </c>
      <c r="I5174" s="7" t="n">
        <v>0</v>
      </c>
      <c r="J5174" s="7" t="n">
        <v>0</v>
      </c>
      <c r="K5174" s="7" t="n">
        <v>0</v>
      </c>
      <c r="L5174" s="7" t="n">
        <v>0</v>
      </c>
      <c r="M5174" s="7" t="n">
        <v>1</v>
      </c>
      <c r="N5174" s="7" t="n">
        <v>1.60000002384186</v>
      </c>
      <c r="O5174" s="7" t="n">
        <v>0.0900000035762787</v>
      </c>
      <c r="P5174" s="7" t="s">
        <v>15</v>
      </c>
      <c r="Q5174" s="7" t="s">
        <v>15</v>
      </c>
      <c r="R5174" s="7" t="n">
        <v>-1</v>
      </c>
      <c r="S5174" s="7" t="n">
        <v>0</v>
      </c>
      <c r="T5174" s="7" t="n">
        <v>0</v>
      </c>
      <c r="U5174" s="7" t="n">
        <v>0</v>
      </c>
      <c r="V5174" s="7" t="n">
        <v>0</v>
      </c>
    </row>
    <row r="5175" spans="1:22">
      <c r="A5175" t="s">
        <v>4</v>
      </c>
      <c r="B5175" s="4" t="s">
        <v>5</v>
      </c>
      <c r="C5175" s="4" t="s">
        <v>10</v>
      </c>
      <c r="D5175" s="4" t="s">
        <v>6</v>
      </c>
      <c r="E5175" s="4" t="s">
        <v>6</v>
      </c>
      <c r="F5175" s="4" t="s">
        <v>6</v>
      </c>
      <c r="G5175" s="4" t="s">
        <v>16</v>
      </c>
      <c r="H5175" s="4" t="s">
        <v>9</v>
      </c>
      <c r="I5175" s="4" t="s">
        <v>30</v>
      </c>
      <c r="J5175" s="4" t="s">
        <v>30</v>
      </c>
      <c r="K5175" s="4" t="s">
        <v>30</v>
      </c>
      <c r="L5175" s="4" t="s">
        <v>30</v>
      </c>
      <c r="M5175" s="4" t="s">
        <v>30</v>
      </c>
      <c r="N5175" s="4" t="s">
        <v>30</v>
      </c>
      <c r="O5175" s="4" t="s">
        <v>30</v>
      </c>
      <c r="P5175" s="4" t="s">
        <v>6</v>
      </c>
      <c r="Q5175" s="4" t="s">
        <v>6</v>
      </c>
      <c r="R5175" s="4" t="s">
        <v>9</v>
      </c>
      <c r="S5175" s="4" t="s">
        <v>16</v>
      </c>
      <c r="T5175" s="4" t="s">
        <v>9</v>
      </c>
      <c r="U5175" s="4" t="s">
        <v>9</v>
      </c>
      <c r="V5175" s="4" t="s">
        <v>10</v>
      </c>
    </row>
    <row r="5176" spans="1:22">
      <c r="A5176" t="n">
        <v>43669</v>
      </c>
      <c r="B5176" s="61" t="n">
        <v>19</v>
      </c>
      <c r="C5176" s="7" t="n">
        <v>1026</v>
      </c>
      <c r="D5176" s="7" t="s">
        <v>410</v>
      </c>
      <c r="E5176" s="7" t="s">
        <v>209</v>
      </c>
      <c r="F5176" s="7" t="s">
        <v>15</v>
      </c>
      <c r="G5176" s="7" t="n">
        <v>0</v>
      </c>
      <c r="H5176" s="7" t="n">
        <v>1</v>
      </c>
      <c r="I5176" s="7" t="n">
        <v>0</v>
      </c>
      <c r="J5176" s="7" t="n">
        <v>0</v>
      </c>
      <c r="K5176" s="7" t="n">
        <v>0</v>
      </c>
      <c r="L5176" s="7" t="n">
        <v>0</v>
      </c>
      <c r="M5176" s="7" t="n">
        <v>1</v>
      </c>
      <c r="N5176" s="7" t="n">
        <v>1.60000002384186</v>
      </c>
      <c r="O5176" s="7" t="n">
        <v>0.0900000035762787</v>
      </c>
      <c r="P5176" s="7" t="s">
        <v>15</v>
      </c>
      <c r="Q5176" s="7" t="s">
        <v>15</v>
      </c>
      <c r="R5176" s="7" t="n">
        <v>-1</v>
      </c>
      <c r="S5176" s="7" t="n">
        <v>0</v>
      </c>
      <c r="T5176" s="7" t="n">
        <v>0</v>
      </c>
      <c r="U5176" s="7" t="n">
        <v>0</v>
      </c>
      <c r="V5176" s="7" t="n">
        <v>0</v>
      </c>
    </row>
    <row r="5177" spans="1:22">
      <c r="A5177" t="s">
        <v>4</v>
      </c>
      <c r="B5177" s="4" t="s">
        <v>5</v>
      </c>
      <c r="C5177" s="4" t="s">
        <v>10</v>
      </c>
      <c r="D5177" s="4" t="s">
        <v>6</v>
      </c>
      <c r="E5177" s="4" t="s">
        <v>6</v>
      </c>
      <c r="F5177" s="4" t="s">
        <v>6</v>
      </c>
      <c r="G5177" s="4" t="s">
        <v>16</v>
      </c>
      <c r="H5177" s="4" t="s">
        <v>9</v>
      </c>
      <c r="I5177" s="4" t="s">
        <v>30</v>
      </c>
      <c r="J5177" s="4" t="s">
        <v>30</v>
      </c>
      <c r="K5177" s="4" t="s">
        <v>30</v>
      </c>
      <c r="L5177" s="4" t="s">
        <v>30</v>
      </c>
      <c r="M5177" s="4" t="s">
        <v>30</v>
      </c>
      <c r="N5177" s="4" t="s">
        <v>30</v>
      </c>
      <c r="O5177" s="4" t="s">
        <v>30</v>
      </c>
      <c r="P5177" s="4" t="s">
        <v>6</v>
      </c>
      <c r="Q5177" s="4" t="s">
        <v>6</v>
      </c>
      <c r="R5177" s="4" t="s">
        <v>9</v>
      </c>
      <c r="S5177" s="4" t="s">
        <v>16</v>
      </c>
      <c r="T5177" s="4" t="s">
        <v>9</v>
      </c>
      <c r="U5177" s="4" t="s">
        <v>9</v>
      </c>
      <c r="V5177" s="4" t="s">
        <v>10</v>
      </c>
    </row>
    <row r="5178" spans="1:22">
      <c r="A5178" t="n">
        <v>43738</v>
      </c>
      <c r="B5178" s="61" t="n">
        <v>19</v>
      </c>
      <c r="C5178" s="7" t="n">
        <v>1027</v>
      </c>
      <c r="D5178" s="7" t="s">
        <v>411</v>
      </c>
      <c r="E5178" s="7" t="s">
        <v>209</v>
      </c>
      <c r="F5178" s="7" t="s">
        <v>15</v>
      </c>
      <c r="G5178" s="7" t="n">
        <v>0</v>
      </c>
      <c r="H5178" s="7" t="n">
        <v>1</v>
      </c>
      <c r="I5178" s="7" t="n">
        <v>0</v>
      </c>
      <c r="J5178" s="7" t="n">
        <v>0</v>
      </c>
      <c r="K5178" s="7" t="n">
        <v>0</v>
      </c>
      <c r="L5178" s="7" t="n">
        <v>0</v>
      </c>
      <c r="M5178" s="7" t="n">
        <v>1</v>
      </c>
      <c r="N5178" s="7" t="n">
        <v>1.60000002384186</v>
      </c>
      <c r="O5178" s="7" t="n">
        <v>0.0900000035762787</v>
      </c>
      <c r="P5178" s="7" t="s">
        <v>15</v>
      </c>
      <c r="Q5178" s="7" t="s">
        <v>15</v>
      </c>
      <c r="R5178" s="7" t="n">
        <v>-1</v>
      </c>
      <c r="S5178" s="7" t="n">
        <v>0</v>
      </c>
      <c r="T5178" s="7" t="n">
        <v>0</v>
      </c>
      <c r="U5178" s="7" t="n">
        <v>0</v>
      </c>
      <c r="V5178" s="7" t="n">
        <v>0</v>
      </c>
    </row>
    <row r="5179" spans="1:22">
      <c r="A5179" t="s">
        <v>4</v>
      </c>
      <c r="B5179" s="4" t="s">
        <v>5</v>
      </c>
      <c r="C5179" s="4" t="s">
        <v>10</v>
      </c>
      <c r="D5179" s="4" t="s">
        <v>6</v>
      </c>
      <c r="E5179" s="4" t="s">
        <v>6</v>
      </c>
      <c r="F5179" s="4" t="s">
        <v>6</v>
      </c>
      <c r="G5179" s="4" t="s">
        <v>16</v>
      </c>
      <c r="H5179" s="4" t="s">
        <v>9</v>
      </c>
      <c r="I5179" s="4" t="s">
        <v>30</v>
      </c>
      <c r="J5179" s="4" t="s">
        <v>30</v>
      </c>
      <c r="K5179" s="4" t="s">
        <v>30</v>
      </c>
      <c r="L5179" s="4" t="s">
        <v>30</v>
      </c>
      <c r="M5179" s="4" t="s">
        <v>30</v>
      </c>
      <c r="N5179" s="4" t="s">
        <v>30</v>
      </c>
      <c r="O5179" s="4" t="s">
        <v>30</v>
      </c>
      <c r="P5179" s="4" t="s">
        <v>6</v>
      </c>
      <c r="Q5179" s="4" t="s">
        <v>6</v>
      </c>
      <c r="R5179" s="4" t="s">
        <v>9</v>
      </c>
      <c r="S5179" s="4" t="s">
        <v>16</v>
      </c>
      <c r="T5179" s="4" t="s">
        <v>9</v>
      </c>
      <c r="U5179" s="4" t="s">
        <v>9</v>
      </c>
      <c r="V5179" s="4" t="s">
        <v>10</v>
      </c>
    </row>
    <row r="5180" spans="1:22">
      <c r="A5180" t="n">
        <v>43807</v>
      </c>
      <c r="B5180" s="61" t="n">
        <v>19</v>
      </c>
      <c r="C5180" s="7" t="n">
        <v>1028</v>
      </c>
      <c r="D5180" s="7" t="s">
        <v>412</v>
      </c>
      <c r="E5180" s="7" t="s">
        <v>209</v>
      </c>
      <c r="F5180" s="7" t="s">
        <v>15</v>
      </c>
      <c r="G5180" s="7" t="n">
        <v>0</v>
      </c>
      <c r="H5180" s="7" t="n">
        <v>1</v>
      </c>
      <c r="I5180" s="7" t="n">
        <v>0</v>
      </c>
      <c r="J5180" s="7" t="n">
        <v>0</v>
      </c>
      <c r="K5180" s="7" t="n">
        <v>0</v>
      </c>
      <c r="L5180" s="7" t="n">
        <v>0</v>
      </c>
      <c r="M5180" s="7" t="n">
        <v>1</v>
      </c>
      <c r="N5180" s="7" t="n">
        <v>1.60000002384186</v>
      </c>
      <c r="O5180" s="7" t="n">
        <v>0.0900000035762787</v>
      </c>
      <c r="P5180" s="7" t="s">
        <v>15</v>
      </c>
      <c r="Q5180" s="7" t="s">
        <v>15</v>
      </c>
      <c r="R5180" s="7" t="n">
        <v>-1</v>
      </c>
      <c r="S5180" s="7" t="n">
        <v>0</v>
      </c>
      <c r="T5180" s="7" t="n">
        <v>0</v>
      </c>
      <c r="U5180" s="7" t="n">
        <v>0</v>
      </c>
      <c r="V5180" s="7" t="n">
        <v>0</v>
      </c>
    </row>
    <row r="5181" spans="1:22">
      <c r="A5181" t="s">
        <v>4</v>
      </c>
      <c r="B5181" s="4" t="s">
        <v>5</v>
      </c>
      <c r="C5181" s="4" t="s">
        <v>10</v>
      </c>
      <c r="D5181" s="4" t="s">
        <v>6</v>
      </c>
      <c r="E5181" s="4" t="s">
        <v>6</v>
      </c>
      <c r="F5181" s="4" t="s">
        <v>6</v>
      </c>
      <c r="G5181" s="4" t="s">
        <v>16</v>
      </c>
      <c r="H5181" s="4" t="s">
        <v>9</v>
      </c>
      <c r="I5181" s="4" t="s">
        <v>30</v>
      </c>
      <c r="J5181" s="4" t="s">
        <v>30</v>
      </c>
      <c r="K5181" s="4" t="s">
        <v>30</v>
      </c>
      <c r="L5181" s="4" t="s">
        <v>30</v>
      </c>
      <c r="M5181" s="4" t="s">
        <v>30</v>
      </c>
      <c r="N5181" s="4" t="s">
        <v>30</v>
      </c>
      <c r="O5181" s="4" t="s">
        <v>30</v>
      </c>
      <c r="P5181" s="4" t="s">
        <v>6</v>
      </c>
      <c r="Q5181" s="4" t="s">
        <v>6</v>
      </c>
      <c r="R5181" s="4" t="s">
        <v>9</v>
      </c>
      <c r="S5181" s="4" t="s">
        <v>16</v>
      </c>
      <c r="T5181" s="4" t="s">
        <v>9</v>
      </c>
      <c r="U5181" s="4" t="s">
        <v>9</v>
      </c>
      <c r="V5181" s="4" t="s">
        <v>10</v>
      </c>
    </row>
    <row r="5182" spans="1:22">
      <c r="A5182" t="n">
        <v>43876</v>
      </c>
      <c r="B5182" s="61" t="n">
        <v>19</v>
      </c>
      <c r="C5182" s="7" t="n">
        <v>1029</v>
      </c>
      <c r="D5182" s="7" t="s">
        <v>413</v>
      </c>
      <c r="E5182" s="7" t="s">
        <v>209</v>
      </c>
      <c r="F5182" s="7" t="s">
        <v>15</v>
      </c>
      <c r="G5182" s="7" t="n">
        <v>0</v>
      </c>
      <c r="H5182" s="7" t="n">
        <v>1</v>
      </c>
      <c r="I5182" s="7" t="n">
        <v>0</v>
      </c>
      <c r="J5182" s="7" t="n">
        <v>0</v>
      </c>
      <c r="K5182" s="7" t="n">
        <v>0</v>
      </c>
      <c r="L5182" s="7" t="n">
        <v>0</v>
      </c>
      <c r="M5182" s="7" t="n">
        <v>1</v>
      </c>
      <c r="N5182" s="7" t="n">
        <v>1.60000002384186</v>
      </c>
      <c r="O5182" s="7" t="n">
        <v>0.0900000035762787</v>
      </c>
      <c r="P5182" s="7" t="s">
        <v>15</v>
      </c>
      <c r="Q5182" s="7" t="s">
        <v>15</v>
      </c>
      <c r="R5182" s="7" t="n">
        <v>-1</v>
      </c>
      <c r="S5182" s="7" t="n">
        <v>0</v>
      </c>
      <c r="T5182" s="7" t="n">
        <v>0</v>
      </c>
      <c r="U5182" s="7" t="n">
        <v>0</v>
      </c>
      <c r="V5182" s="7" t="n">
        <v>0</v>
      </c>
    </row>
    <row r="5183" spans="1:22">
      <c r="A5183" t="s">
        <v>4</v>
      </c>
      <c r="B5183" s="4" t="s">
        <v>5</v>
      </c>
      <c r="C5183" s="4" t="s">
        <v>10</v>
      </c>
      <c r="D5183" s="4" t="s">
        <v>6</v>
      </c>
      <c r="E5183" s="4" t="s">
        <v>6</v>
      </c>
      <c r="F5183" s="4" t="s">
        <v>6</v>
      </c>
      <c r="G5183" s="4" t="s">
        <v>16</v>
      </c>
      <c r="H5183" s="4" t="s">
        <v>9</v>
      </c>
      <c r="I5183" s="4" t="s">
        <v>30</v>
      </c>
      <c r="J5183" s="4" t="s">
        <v>30</v>
      </c>
      <c r="K5183" s="4" t="s">
        <v>30</v>
      </c>
      <c r="L5183" s="4" t="s">
        <v>30</v>
      </c>
      <c r="M5183" s="4" t="s">
        <v>30</v>
      </c>
      <c r="N5183" s="4" t="s">
        <v>30</v>
      </c>
      <c r="O5183" s="4" t="s">
        <v>30</v>
      </c>
      <c r="P5183" s="4" t="s">
        <v>6</v>
      </c>
      <c r="Q5183" s="4" t="s">
        <v>6</v>
      </c>
      <c r="R5183" s="4" t="s">
        <v>9</v>
      </c>
      <c r="S5183" s="4" t="s">
        <v>16</v>
      </c>
      <c r="T5183" s="4" t="s">
        <v>9</v>
      </c>
      <c r="U5183" s="4" t="s">
        <v>9</v>
      </c>
      <c r="V5183" s="4" t="s">
        <v>10</v>
      </c>
    </row>
    <row r="5184" spans="1:22">
      <c r="A5184" t="n">
        <v>43945</v>
      </c>
      <c r="B5184" s="61" t="n">
        <v>19</v>
      </c>
      <c r="C5184" s="7" t="n">
        <v>1030</v>
      </c>
      <c r="D5184" s="7" t="s">
        <v>414</v>
      </c>
      <c r="E5184" s="7" t="s">
        <v>209</v>
      </c>
      <c r="F5184" s="7" t="s">
        <v>15</v>
      </c>
      <c r="G5184" s="7" t="n">
        <v>0</v>
      </c>
      <c r="H5184" s="7" t="n">
        <v>1</v>
      </c>
      <c r="I5184" s="7" t="n">
        <v>0</v>
      </c>
      <c r="J5184" s="7" t="n">
        <v>0</v>
      </c>
      <c r="K5184" s="7" t="n">
        <v>0</v>
      </c>
      <c r="L5184" s="7" t="n">
        <v>0</v>
      </c>
      <c r="M5184" s="7" t="n">
        <v>1</v>
      </c>
      <c r="N5184" s="7" t="n">
        <v>1.60000002384186</v>
      </c>
      <c r="O5184" s="7" t="n">
        <v>0.0900000035762787</v>
      </c>
      <c r="P5184" s="7" t="s">
        <v>15</v>
      </c>
      <c r="Q5184" s="7" t="s">
        <v>15</v>
      </c>
      <c r="R5184" s="7" t="n">
        <v>-1</v>
      </c>
      <c r="S5184" s="7" t="n">
        <v>0</v>
      </c>
      <c r="T5184" s="7" t="n">
        <v>0</v>
      </c>
      <c r="U5184" s="7" t="n">
        <v>0</v>
      </c>
      <c r="V5184" s="7" t="n">
        <v>0</v>
      </c>
    </row>
    <row r="5185" spans="1:22">
      <c r="A5185" t="s">
        <v>4</v>
      </c>
      <c r="B5185" s="4" t="s">
        <v>5</v>
      </c>
      <c r="C5185" s="4" t="s">
        <v>10</v>
      </c>
      <c r="D5185" s="4" t="s">
        <v>6</v>
      </c>
      <c r="E5185" s="4" t="s">
        <v>6</v>
      </c>
      <c r="F5185" s="4" t="s">
        <v>6</v>
      </c>
      <c r="G5185" s="4" t="s">
        <v>16</v>
      </c>
      <c r="H5185" s="4" t="s">
        <v>9</v>
      </c>
      <c r="I5185" s="4" t="s">
        <v>30</v>
      </c>
      <c r="J5185" s="4" t="s">
        <v>30</v>
      </c>
      <c r="K5185" s="4" t="s">
        <v>30</v>
      </c>
      <c r="L5185" s="4" t="s">
        <v>30</v>
      </c>
      <c r="M5185" s="4" t="s">
        <v>30</v>
      </c>
      <c r="N5185" s="4" t="s">
        <v>30</v>
      </c>
      <c r="O5185" s="4" t="s">
        <v>30</v>
      </c>
      <c r="P5185" s="4" t="s">
        <v>6</v>
      </c>
      <c r="Q5185" s="4" t="s">
        <v>6</v>
      </c>
      <c r="R5185" s="4" t="s">
        <v>9</v>
      </c>
      <c r="S5185" s="4" t="s">
        <v>16</v>
      </c>
      <c r="T5185" s="4" t="s">
        <v>9</v>
      </c>
      <c r="U5185" s="4" t="s">
        <v>9</v>
      </c>
      <c r="V5185" s="4" t="s">
        <v>10</v>
      </c>
    </row>
    <row r="5186" spans="1:22">
      <c r="A5186" t="n">
        <v>44014</v>
      </c>
      <c r="B5186" s="61" t="n">
        <v>19</v>
      </c>
      <c r="C5186" s="7" t="n">
        <v>1031</v>
      </c>
      <c r="D5186" s="7" t="s">
        <v>415</v>
      </c>
      <c r="E5186" s="7" t="s">
        <v>209</v>
      </c>
      <c r="F5186" s="7" t="s">
        <v>15</v>
      </c>
      <c r="G5186" s="7" t="n">
        <v>0</v>
      </c>
      <c r="H5186" s="7" t="n">
        <v>1</v>
      </c>
      <c r="I5186" s="7" t="n">
        <v>0</v>
      </c>
      <c r="J5186" s="7" t="n">
        <v>0</v>
      </c>
      <c r="K5186" s="7" t="n">
        <v>0</v>
      </c>
      <c r="L5186" s="7" t="n">
        <v>0</v>
      </c>
      <c r="M5186" s="7" t="n">
        <v>1</v>
      </c>
      <c r="N5186" s="7" t="n">
        <v>1.60000002384186</v>
      </c>
      <c r="O5186" s="7" t="n">
        <v>0.0900000035762787</v>
      </c>
      <c r="P5186" s="7" t="s">
        <v>15</v>
      </c>
      <c r="Q5186" s="7" t="s">
        <v>15</v>
      </c>
      <c r="R5186" s="7" t="n">
        <v>-1</v>
      </c>
      <c r="S5186" s="7" t="n">
        <v>0</v>
      </c>
      <c r="T5186" s="7" t="n">
        <v>0</v>
      </c>
      <c r="U5186" s="7" t="n">
        <v>0</v>
      </c>
      <c r="V5186" s="7" t="n">
        <v>0</v>
      </c>
    </row>
    <row r="5187" spans="1:22">
      <c r="A5187" t="s">
        <v>4</v>
      </c>
      <c r="B5187" s="4" t="s">
        <v>5</v>
      </c>
      <c r="C5187" s="4" t="s">
        <v>10</v>
      </c>
      <c r="D5187" s="4" t="s">
        <v>6</v>
      </c>
      <c r="E5187" s="4" t="s">
        <v>6</v>
      </c>
      <c r="F5187" s="4" t="s">
        <v>6</v>
      </c>
      <c r="G5187" s="4" t="s">
        <v>16</v>
      </c>
      <c r="H5187" s="4" t="s">
        <v>9</v>
      </c>
      <c r="I5187" s="4" t="s">
        <v>30</v>
      </c>
      <c r="J5187" s="4" t="s">
        <v>30</v>
      </c>
      <c r="K5187" s="4" t="s">
        <v>30</v>
      </c>
      <c r="L5187" s="4" t="s">
        <v>30</v>
      </c>
      <c r="M5187" s="4" t="s">
        <v>30</v>
      </c>
      <c r="N5187" s="4" t="s">
        <v>30</v>
      </c>
      <c r="O5187" s="4" t="s">
        <v>30</v>
      </c>
      <c r="P5187" s="4" t="s">
        <v>6</v>
      </c>
      <c r="Q5187" s="4" t="s">
        <v>6</v>
      </c>
      <c r="R5187" s="4" t="s">
        <v>9</v>
      </c>
      <c r="S5187" s="4" t="s">
        <v>16</v>
      </c>
      <c r="T5187" s="4" t="s">
        <v>9</v>
      </c>
      <c r="U5187" s="4" t="s">
        <v>9</v>
      </c>
      <c r="V5187" s="4" t="s">
        <v>10</v>
      </c>
    </row>
    <row r="5188" spans="1:22">
      <c r="A5188" t="n">
        <v>44083</v>
      </c>
      <c r="B5188" s="61" t="n">
        <v>19</v>
      </c>
      <c r="C5188" s="7" t="n">
        <v>1032</v>
      </c>
      <c r="D5188" s="7" t="s">
        <v>416</v>
      </c>
      <c r="E5188" s="7" t="s">
        <v>209</v>
      </c>
      <c r="F5188" s="7" t="s">
        <v>15</v>
      </c>
      <c r="G5188" s="7" t="n">
        <v>0</v>
      </c>
      <c r="H5188" s="7" t="n">
        <v>1</v>
      </c>
      <c r="I5188" s="7" t="n">
        <v>0</v>
      </c>
      <c r="J5188" s="7" t="n">
        <v>0</v>
      </c>
      <c r="K5188" s="7" t="n">
        <v>0</v>
      </c>
      <c r="L5188" s="7" t="n">
        <v>0</v>
      </c>
      <c r="M5188" s="7" t="n">
        <v>1</v>
      </c>
      <c r="N5188" s="7" t="n">
        <v>1.60000002384186</v>
      </c>
      <c r="O5188" s="7" t="n">
        <v>0.0900000035762787</v>
      </c>
      <c r="P5188" s="7" t="s">
        <v>15</v>
      </c>
      <c r="Q5188" s="7" t="s">
        <v>15</v>
      </c>
      <c r="R5188" s="7" t="n">
        <v>-1</v>
      </c>
      <c r="S5188" s="7" t="n">
        <v>0</v>
      </c>
      <c r="T5188" s="7" t="n">
        <v>0</v>
      </c>
      <c r="U5188" s="7" t="n">
        <v>0</v>
      </c>
      <c r="V5188" s="7" t="n">
        <v>0</v>
      </c>
    </row>
    <row r="5189" spans="1:22">
      <c r="A5189" t="s">
        <v>4</v>
      </c>
      <c r="B5189" s="4" t="s">
        <v>5</v>
      </c>
      <c r="C5189" s="4" t="s">
        <v>10</v>
      </c>
      <c r="D5189" s="4" t="s">
        <v>6</v>
      </c>
      <c r="E5189" s="4" t="s">
        <v>6</v>
      </c>
      <c r="F5189" s="4" t="s">
        <v>6</v>
      </c>
      <c r="G5189" s="4" t="s">
        <v>16</v>
      </c>
      <c r="H5189" s="4" t="s">
        <v>9</v>
      </c>
      <c r="I5189" s="4" t="s">
        <v>30</v>
      </c>
      <c r="J5189" s="4" t="s">
        <v>30</v>
      </c>
      <c r="K5189" s="4" t="s">
        <v>30</v>
      </c>
      <c r="L5189" s="4" t="s">
        <v>30</v>
      </c>
      <c r="M5189" s="4" t="s">
        <v>30</v>
      </c>
      <c r="N5189" s="4" t="s">
        <v>30</v>
      </c>
      <c r="O5189" s="4" t="s">
        <v>30</v>
      </c>
      <c r="P5189" s="4" t="s">
        <v>6</v>
      </c>
      <c r="Q5189" s="4" t="s">
        <v>6</v>
      </c>
      <c r="R5189" s="4" t="s">
        <v>9</v>
      </c>
      <c r="S5189" s="4" t="s">
        <v>16</v>
      </c>
      <c r="T5189" s="4" t="s">
        <v>9</v>
      </c>
      <c r="U5189" s="4" t="s">
        <v>9</v>
      </c>
      <c r="V5189" s="4" t="s">
        <v>10</v>
      </c>
    </row>
    <row r="5190" spans="1:22">
      <c r="A5190" t="n">
        <v>44152</v>
      </c>
      <c r="B5190" s="61" t="n">
        <v>19</v>
      </c>
      <c r="C5190" s="7" t="n">
        <v>1033</v>
      </c>
      <c r="D5190" s="7" t="s">
        <v>417</v>
      </c>
      <c r="E5190" s="7" t="s">
        <v>209</v>
      </c>
      <c r="F5190" s="7" t="s">
        <v>15</v>
      </c>
      <c r="G5190" s="7" t="n">
        <v>0</v>
      </c>
      <c r="H5190" s="7" t="n">
        <v>1</v>
      </c>
      <c r="I5190" s="7" t="n">
        <v>0</v>
      </c>
      <c r="J5190" s="7" t="n">
        <v>0</v>
      </c>
      <c r="K5190" s="7" t="n">
        <v>0</v>
      </c>
      <c r="L5190" s="7" t="n">
        <v>0</v>
      </c>
      <c r="M5190" s="7" t="n">
        <v>1</v>
      </c>
      <c r="N5190" s="7" t="n">
        <v>1.60000002384186</v>
      </c>
      <c r="O5190" s="7" t="n">
        <v>0.0900000035762787</v>
      </c>
      <c r="P5190" s="7" t="s">
        <v>15</v>
      </c>
      <c r="Q5190" s="7" t="s">
        <v>15</v>
      </c>
      <c r="R5190" s="7" t="n">
        <v>-1</v>
      </c>
      <c r="S5190" s="7" t="n">
        <v>0</v>
      </c>
      <c r="T5190" s="7" t="n">
        <v>0</v>
      </c>
      <c r="U5190" s="7" t="n">
        <v>0</v>
      </c>
      <c r="V5190" s="7" t="n">
        <v>0</v>
      </c>
    </row>
    <row r="5191" spans="1:22">
      <c r="A5191" t="s">
        <v>4</v>
      </c>
      <c r="B5191" s="4" t="s">
        <v>5</v>
      </c>
      <c r="C5191" s="4" t="s">
        <v>10</v>
      </c>
      <c r="D5191" s="4" t="s">
        <v>6</v>
      </c>
      <c r="E5191" s="4" t="s">
        <v>6</v>
      </c>
      <c r="F5191" s="4" t="s">
        <v>6</v>
      </c>
      <c r="G5191" s="4" t="s">
        <v>16</v>
      </c>
      <c r="H5191" s="4" t="s">
        <v>9</v>
      </c>
      <c r="I5191" s="4" t="s">
        <v>30</v>
      </c>
      <c r="J5191" s="4" t="s">
        <v>30</v>
      </c>
      <c r="K5191" s="4" t="s">
        <v>30</v>
      </c>
      <c r="L5191" s="4" t="s">
        <v>30</v>
      </c>
      <c r="M5191" s="4" t="s">
        <v>30</v>
      </c>
      <c r="N5191" s="4" t="s">
        <v>30</v>
      </c>
      <c r="O5191" s="4" t="s">
        <v>30</v>
      </c>
      <c r="P5191" s="4" t="s">
        <v>6</v>
      </c>
      <c r="Q5191" s="4" t="s">
        <v>6</v>
      </c>
      <c r="R5191" s="4" t="s">
        <v>9</v>
      </c>
      <c r="S5191" s="4" t="s">
        <v>16</v>
      </c>
      <c r="T5191" s="4" t="s">
        <v>9</v>
      </c>
      <c r="U5191" s="4" t="s">
        <v>9</v>
      </c>
      <c r="V5191" s="4" t="s">
        <v>10</v>
      </c>
    </row>
    <row r="5192" spans="1:22">
      <c r="A5192" t="n">
        <v>44221</v>
      </c>
      <c r="B5192" s="61" t="n">
        <v>19</v>
      </c>
      <c r="C5192" s="7" t="n">
        <v>1034</v>
      </c>
      <c r="D5192" s="7" t="s">
        <v>413</v>
      </c>
      <c r="E5192" s="7" t="s">
        <v>209</v>
      </c>
      <c r="F5192" s="7" t="s">
        <v>15</v>
      </c>
      <c r="G5192" s="7" t="n">
        <v>0</v>
      </c>
      <c r="H5192" s="7" t="n">
        <v>1</v>
      </c>
      <c r="I5192" s="7" t="n">
        <v>0</v>
      </c>
      <c r="J5192" s="7" t="n">
        <v>0</v>
      </c>
      <c r="K5192" s="7" t="n">
        <v>0</v>
      </c>
      <c r="L5192" s="7" t="n">
        <v>0</v>
      </c>
      <c r="M5192" s="7" t="n">
        <v>1</v>
      </c>
      <c r="N5192" s="7" t="n">
        <v>1.60000002384186</v>
      </c>
      <c r="O5192" s="7" t="n">
        <v>0.0900000035762787</v>
      </c>
      <c r="P5192" s="7" t="s">
        <v>15</v>
      </c>
      <c r="Q5192" s="7" t="s">
        <v>15</v>
      </c>
      <c r="R5192" s="7" t="n">
        <v>-1</v>
      </c>
      <c r="S5192" s="7" t="n">
        <v>0</v>
      </c>
      <c r="T5192" s="7" t="n">
        <v>0</v>
      </c>
      <c r="U5192" s="7" t="n">
        <v>0</v>
      </c>
      <c r="V5192" s="7" t="n">
        <v>0</v>
      </c>
    </row>
    <row r="5193" spans="1:22">
      <c r="A5193" t="s">
        <v>4</v>
      </c>
      <c r="B5193" s="4" t="s">
        <v>5</v>
      </c>
      <c r="C5193" s="4" t="s">
        <v>10</v>
      </c>
      <c r="D5193" s="4" t="s">
        <v>6</v>
      </c>
      <c r="E5193" s="4" t="s">
        <v>6</v>
      </c>
      <c r="F5193" s="4" t="s">
        <v>6</v>
      </c>
      <c r="G5193" s="4" t="s">
        <v>16</v>
      </c>
      <c r="H5193" s="4" t="s">
        <v>9</v>
      </c>
      <c r="I5193" s="4" t="s">
        <v>30</v>
      </c>
      <c r="J5193" s="4" t="s">
        <v>30</v>
      </c>
      <c r="K5193" s="4" t="s">
        <v>30</v>
      </c>
      <c r="L5193" s="4" t="s">
        <v>30</v>
      </c>
      <c r="M5193" s="4" t="s">
        <v>30</v>
      </c>
      <c r="N5193" s="4" t="s">
        <v>30</v>
      </c>
      <c r="O5193" s="4" t="s">
        <v>30</v>
      </c>
      <c r="P5193" s="4" t="s">
        <v>6</v>
      </c>
      <c r="Q5193" s="4" t="s">
        <v>6</v>
      </c>
      <c r="R5193" s="4" t="s">
        <v>9</v>
      </c>
      <c r="S5193" s="4" t="s">
        <v>16</v>
      </c>
      <c r="T5193" s="4" t="s">
        <v>9</v>
      </c>
      <c r="U5193" s="4" t="s">
        <v>9</v>
      </c>
      <c r="V5193" s="4" t="s">
        <v>10</v>
      </c>
    </row>
    <row r="5194" spans="1:22">
      <c r="A5194" t="n">
        <v>44290</v>
      </c>
      <c r="B5194" s="61" t="n">
        <v>19</v>
      </c>
      <c r="C5194" s="7" t="n">
        <v>1035</v>
      </c>
      <c r="D5194" s="7" t="s">
        <v>410</v>
      </c>
      <c r="E5194" s="7" t="s">
        <v>209</v>
      </c>
      <c r="F5194" s="7" t="s">
        <v>15</v>
      </c>
      <c r="G5194" s="7" t="n">
        <v>0</v>
      </c>
      <c r="H5194" s="7" t="n">
        <v>1</v>
      </c>
      <c r="I5194" s="7" t="n">
        <v>0</v>
      </c>
      <c r="J5194" s="7" t="n">
        <v>0</v>
      </c>
      <c r="K5194" s="7" t="n">
        <v>0</v>
      </c>
      <c r="L5194" s="7" t="n">
        <v>0</v>
      </c>
      <c r="M5194" s="7" t="n">
        <v>1</v>
      </c>
      <c r="N5194" s="7" t="n">
        <v>1.60000002384186</v>
      </c>
      <c r="O5194" s="7" t="n">
        <v>0.0900000035762787</v>
      </c>
      <c r="P5194" s="7" t="s">
        <v>15</v>
      </c>
      <c r="Q5194" s="7" t="s">
        <v>15</v>
      </c>
      <c r="R5194" s="7" t="n">
        <v>-1</v>
      </c>
      <c r="S5194" s="7" t="n">
        <v>0</v>
      </c>
      <c r="T5194" s="7" t="n">
        <v>0</v>
      </c>
      <c r="U5194" s="7" t="n">
        <v>0</v>
      </c>
      <c r="V5194" s="7" t="n">
        <v>0</v>
      </c>
    </row>
    <row r="5195" spans="1:22">
      <c r="A5195" t="s">
        <v>4</v>
      </c>
      <c r="B5195" s="4" t="s">
        <v>5</v>
      </c>
      <c r="C5195" s="4" t="s">
        <v>10</v>
      </c>
      <c r="D5195" s="4" t="s">
        <v>6</v>
      </c>
      <c r="E5195" s="4" t="s">
        <v>6</v>
      </c>
      <c r="F5195" s="4" t="s">
        <v>6</v>
      </c>
      <c r="G5195" s="4" t="s">
        <v>16</v>
      </c>
      <c r="H5195" s="4" t="s">
        <v>9</v>
      </c>
      <c r="I5195" s="4" t="s">
        <v>30</v>
      </c>
      <c r="J5195" s="4" t="s">
        <v>30</v>
      </c>
      <c r="K5195" s="4" t="s">
        <v>30</v>
      </c>
      <c r="L5195" s="4" t="s">
        <v>30</v>
      </c>
      <c r="M5195" s="4" t="s">
        <v>30</v>
      </c>
      <c r="N5195" s="4" t="s">
        <v>30</v>
      </c>
      <c r="O5195" s="4" t="s">
        <v>30</v>
      </c>
      <c r="P5195" s="4" t="s">
        <v>6</v>
      </c>
      <c r="Q5195" s="4" t="s">
        <v>6</v>
      </c>
      <c r="R5195" s="4" t="s">
        <v>9</v>
      </c>
      <c r="S5195" s="4" t="s">
        <v>16</v>
      </c>
      <c r="T5195" s="4" t="s">
        <v>9</v>
      </c>
      <c r="U5195" s="4" t="s">
        <v>9</v>
      </c>
      <c r="V5195" s="4" t="s">
        <v>10</v>
      </c>
    </row>
    <row r="5196" spans="1:22">
      <c r="A5196" t="n">
        <v>44359</v>
      </c>
      <c r="B5196" s="61" t="n">
        <v>19</v>
      </c>
      <c r="C5196" s="7" t="n">
        <v>1036</v>
      </c>
      <c r="D5196" s="7" t="s">
        <v>411</v>
      </c>
      <c r="E5196" s="7" t="s">
        <v>209</v>
      </c>
      <c r="F5196" s="7" t="s">
        <v>15</v>
      </c>
      <c r="G5196" s="7" t="n">
        <v>0</v>
      </c>
      <c r="H5196" s="7" t="n">
        <v>1</v>
      </c>
      <c r="I5196" s="7" t="n">
        <v>0</v>
      </c>
      <c r="J5196" s="7" t="n">
        <v>0</v>
      </c>
      <c r="K5196" s="7" t="n">
        <v>0</v>
      </c>
      <c r="L5196" s="7" t="n">
        <v>0</v>
      </c>
      <c r="M5196" s="7" t="n">
        <v>1</v>
      </c>
      <c r="N5196" s="7" t="n">
        <v>1.60000002384186</v>
      </c>
      <c r="O5196" s="7" t="n">
        <v>0.0900000035762787</v>
      </c>
      <c r="P5196" s="7" t="s">
        <v>15</v>
      </c>
      <c r="Q5196" s="7" t="s">
        <v>15</v>
      </c>
      <c r="R5196" s="7" t="n">
        <v>-1</v>
      </c>
      <c r="S5196" s="7" t="n">
        <v>0</v>
      </c>
      <c r="T5196" s="7" t="n">
        <v>0</v>
      </c>
      <c r="U5196" s="7" t="n">
        <v>0</v>
      </c>
      <c r="V5196" s="7" t="n">
        <v>0</v>
      </c>
    </row>
    <row r="5197" spans="1:22">
      <c r="A5197" t="s">
        <v>4</v>
      </c>
      <c r="B5197" s="4" t="s">
        <v>5</v>
      </c>
      <c r="C5197" s="4" t="s">
        <v>10</v>
      </c>
      <c r="D5197" s="4" t="s">
        <v>6</v>
      </c>
      <c r="E5197" s="4" t="s">
        <v>6</v>
      </c>
      <c r="F5197" s="4" t="s">
        <v>6</v>
      </c>
      <c r="G5197" s="4" t="s">
        <v>16</v>
      </c>
      <c r="H5197" s="4" t="s">
        <v>9</v>
      </c>
      <c r="I5197" s="4" t="s">
        <v>30</v>
      </c>
      <c r="J5197" s="4" t="s">
        <v>30</v>
      </c>
      <c r="K5197" s="4" t="s">
        <v>30</v>
      </c>
      <c r="L5197" s="4" t="s">
        <v>30</v>
      </c>
      <c r="M5197" s="4" t="s">
        <v>30</v>
      </c>
      <c r="N5197" s="4" t="s">
        <v>30</v>
      </c>
      <c r="O5197" s="4" t="s">
        <v>30</v>
      </c>
      <c r="P5197" s="4" t="s">
        <v>6</v>
      </c>
      <c r="Q5197" s="4" t="s">
        <v>6</v>
      </c>
      <c r="R5197" s="4" t="s">
        <v>9</v>
      </c>
      <c r="S5197" s="4" t="s">
        <v>16</v>
      </c>
      <c r="T5197" s="4" t="s">
        <v>9</v>
      </c>
      <c r="U5197" s="4" t="s">
        <v>9</v>
      </c>
      <c r="V5197" s="4" t="s">
        <v>10</v>
      </c>
    </row>
    <row r="5198" spans="1:22">
      <c r="A5198" t="n">
        <v>44428</v>
      </c>
      <c r="B5198" s="61" t="n">
        <v>19</v>
      </c>
      <c r="C5198" s="7" t="n">
        <v>1037</v>
      </c>
      <c r="D5198" s="7" t="s">
        <v>418</v>
      </c>
      <c r="E5198" s="7" t="s">
        <v>209</v>
      </c>
      <c r="F5198" s="7" t="s">
        <v>15</v>
      </c>
      <c r="G5198" s="7" t="n">
        <v>0</v>
      </c>
      <c r="H5198" s="7" t="n">
        <v>1</v>
      </c>
      <c r="I5198" s="7" t="n">
        <v>0</v>
      </c>
      <c r="J5198" s="7" t="n">
        <v>0</v>
      </c>
      <c r="K5198" s="7" t="n">
        <v>0</v>
      </c>
      <c r="L5198" s="7" t="n">
        <v>0</v>
      </c>
      <c r="M5198" s="7" t="n">
        <v>1</v>
      </c>
      <c r="N5198" s="7" t="n">
        <v>1.60000002384186</v>
      </c>
      <c r="O5198" s="7" t="n">
        <v>0.0900000035762787</v>
      </c>
      <c r="P5198" s="7" t="s">
        <v>15</v>
      </c>
      <c r="Q5198" s="7" t="s">
        <v>15</v>
      </c>
      <c r="R5198" s="7" t="n">
        <v>-1</v>
      </c>
      <c r="S5198" s="7" t="n">
        <v>0</v>
      </c>
      <c r="T5198" s="7" t="n">
        <v>0</v>
      </c>
      <c r="U5198" s="7" t="n">
        <v>0</v>
      </c>
      <c r="V5198" s="7" t="n">
        <v>0</v>
      </c>
    </row>
    <row r="5199" spans="1:22">
      <c r="A5199" t="s">
        <v>4</v>
      </c>
      <c r="B5199" s="4" t="s">
        <v>5</v>
      </c>
      <c r="C5199" s="4" t="s">
        <v>10</v>
      </c>
      <c r="D5199" s="4" t="s">
        <v>6</v>
      </c>
      <c r="E5199" s="4" t="s">
        <v>6</v>
      </c>
      <c r="F5199" s="4" t="s">
        <v>6</v>
      </c>
      <c r="G5199" s="4" t="s">
        <v>16</v>
      </c>
      <c r="H5199" s="4" t="s">
        <v>9</v>
      </c>
      <c r="I5199" s="4" t="s">
        <v>30</v>
      </c>
      <c r="J5199" s="4" t="s">
        <v>30</v>
      </c>
      <c r="K5199" s="4" t="s">
        <v>30</v>
      </c>
      <c r="L5199" s="4" t="s">
        <v>30</v>
      </c>
      <c r="M5199" s="4" t="s">
        <v>30</v>
      </c>
      <c r="N5199" s="4" t="s">
        <v>30</v>
      </c>
      <c r="O5199" s="4" t="s">
        <v>30</v>
      </c>
      <c r="P5199" s="4" t="s">
        <v>6</v>
      </c>
      <c r="Q5199" s="4" t="s">
        <v>6</v>
      </c>
      <c r="R5199" s="4" t="s">
        <v>9</v>
      </c>
      <c r="S5199" s="4" t="s">
        <v>16</v>
      </c>
      <c r="T5199" s="4" t="s">
        <v>9</v>
      </c>
      <c r="U5199" s="4" t="s">
        <v>9</v>
      </c>
      <c r="V5199" s="4" t="s">
        <v>10</v>
      </c>
    </row>
    <row r="5200" spans="1:22">
      <c r="A5200" t="n">
        <v>44497</v>
      </c>
      <c r="B5200" s="61" t="n">
        <v>19</v>
      </c>
      <c r="C5200" s="7" t="n">
        <v>1038</v>
      </c>
      <c r="D5200" s="7" t="s">
        <v>409</v>
      </c>
      <c r="E5200" s="7" t="s">
        <v>209</v>
      </c>
      <c r="F5200" s="7" t="s">
        <v>15</v>
      </c>
      <c r="G5200" s="7" t="n">
        <v>0</v>
      </c>
      <c r="H5200" s="7" t="n">
        <v>1</v>
      </c>
      <c r="I5200" s="7" t="n">
        <v>0</v>
      </c>
      <c r="J5200" s="7" t="n">
        <v>0</v>
      </c>
      <c r="K5200" s="7" t="n">
        <v>0</v>
      </c>
      <c r="L5200" s="7" t="n">
        <v>0</v>
      </c>
      <c r="M5200" s="7" t="n">
        <v>1</v>
      </c>
      <c r="N5200" s="7" t="n">
        <v>1.60000002384186</v>
      </c>
      <c r="O5200" s="7" t="n">
        <v>0.0900000035762787</v>
      </c>
      <c r="P5200" s="7" t="s">
        <v>15</v>
      </c>
      <c r="Q5200" s="7" t="s">
        <v>15</v>
      </c>
      <c r="R5200" s="7" t="n">
        <v>-1</v>
      </c>
      <c r="S5200" s="7" t="n">
        <v>0</v>
      </c>
      <c r="T5200" s="7" t="n">
        <v>0</v>
      </c>
      <c r="U5200" s="7" t="n">
        <v>0</v>
      </c>
      <c r="V5200" s="7" t="n">
        <v>0</v>
      </c>
    </row>
    <row r="5201" spans="1:22">
      <c r="A5201" t="s">
        <v>4</v>
      </c>
      <c r="B5201" s="4" t="s">
        <v>5</v>
      </c>
      <c r="C5201" s="4" t="s">
        <v>10</v>
      </c>
      <c r="D5201" s="4" t="s">
        <v>6</v>
      </c>
      <c r="E5201" s="4" t="s">
        <v>6</v>
      </c>
      <c r="F5201" s="4" t="s">
        <v>6</v>
      </c>
      <c r="G5201" s="4" t="s">
        <v>16</v>
      </c>
      <c r="H5201" s="4" t="s">
        <v>9</v>
      </c>
      <c r="I5201" s="4" t="s">
        <v>30</v>
      </c>
      <c r="J5201" s="4" t="s">
        <v>30</v>
      </c>
      <c r="K5201" s="4" t="s">
        <v>30</v>
      </c>
      <c r="L5201" s="4" t="s">
        <v>30</v>
      </c>
      <c r="M5201" s="4" t="s">
        <v>30</v>
      </c>
      <c r="N5201" s="4" t="s">
        <v>30</v>
      </c>
      <c r="O5201" s="4" t="s">
        <v>30</v>
      </c>
      <c r="P5201" s="4" t="s">
        <v>6</v>
      </c>
      <c r="Q5201" s="4" t="s">
        <v>6</v>
      </c>
      <c r="R5201" s="4" t="s">
        <v>9</v>
      </c>
      <c r="S5201" s="4" t="s">
        <v>16</v>
      </c>
      <c r="T5201" s="4" t="s">
        <v>9</v>
      </c>
      <c r="U5201" s="4" t="s">
        <v>9</v>
      </c>
      <c r="V5201" s="4" t="s">
        <v>10</v>
      </c>
    </row>
    <row r="5202" spans="1:22">
      <c r="A5202" t="n">
        <v>44566</v>
      </c>
      <c r="B5202" s="61" t="n">
        <v>19</v>
      </c>
      <c r="C5202" s="7" t="n">
        <v>107</v>
      </c>
      <c r="D5202" s="7" t="s">
        <v>419</v>
      </c>
      <c r="E5202" s="7" t="s">
        <v>420</v>
      </c>
      <c r="F5202" s="7" t="s">
        <v>15</v>
      </c>
      <c r="G5202" s="7" t="n">
        <v>0</v>
      </c>
      <c r="H5202" s="7" t="n">
        <v>1</v>
      </c>
      <c r="I5202" s="7" t="n">
        <v>0</v>
      </c>
      <c r="J5202" s="7" t="n">
        <v>0</v>
      </c>
      <c r="K5202" s="7" t="n">
        <v>0</v>
      </c>
      <c r="L5202" s="7" t="n">
        <v>0</v>
      </c>
      <c r="M5202" s="7" t="n">
        <v>1</v>
      </c>
      <c r="N5202" s="7" t="n">
        <v>1.60000002384186</v>
      </c>
      <c r="O5202" s="7" t="n">
        <v>0.0900000035762787</v>
      </c>
      <c r="P5202" s="7" t="s">
        <v>15</v>
      </c>
      <c r="Q5202" s="7" t="s">
        <v>15</v>
      </c>
      <c r="R5202" s="7" t="n">
        <v>-1</v>
      </c>
      <c r="S5202" s="7" t="n">
        <v>0</v>
      </c>
      <c r="T5202" s="7" t="n">
        <v>0</v>
      </c>
      <c r="U5202" s="7" t="n">
        <v>0</v>
      </c>
      <c r="V5202" s="7" t="n">
        <v>0</v>
      </c>
    </row>
    <row r="5203" spans="1:22">
      <c r="A5203" t="s">
        <v>4</v>
      </c>
      <c r="B5203" s="4" t="s">
        <v>5</v>
      </c>
      <c r="C5203" s="4" t="s">
        <v>10</v>
      </c>
      <c r="D5203" s="4" t="s">
        <v>6</v>
      </c>
      <c r="E5203" s="4" t="s">
        <v>6</v>
      </c>
      <c r="F5203" s="4" t="s">
        <v>6</v>
      </c>
      <c r="G5203" s="4" t="s">
        <v>16</v>
      </c>
      <c r="H5203" s="4" t="s">
        <v>9</v>
      </c>
      <c r="I5203" s="4" t="s">
        <v>30</v>
      </c>
      <c r="J5203" s="4" t="s">
        <v>30</v>
      </c>
      <c r="K5203" s="4" t="s">
        <v>30</v>
      </c>
      <c r="L5203" s="4" t="s">
        <v>30</v>
      </c>
      <c r="M5203" s="4" t="s">
        <v>30</v>
      </c>
      <c r="N5203" s="4" t="s">
        <v>30</v>
      </c>
      <c r="O5203" s="4" t="s">
        <v>30</v>
      </c>
      <c r="P5203" s="4" t="s">
        <v>6</v>
      </c>
      <c r="Q5203" s="4" t="s">
        <v>6</v>
      </c>
      <c r="R5203" s="4" t="s">
        <v>9</v>
      </c>
      <c r="S5203" s="4" t="s">
        <v>16</v>
      </c>
      <c r="T5203" s="4" t="s">
        <v>9</v>
      </c>
      <c r="U5203" s="4" t="s">
        <v>9</v>
      </c>
      <c r="V5203" s="4" t="s">
        <v>10</v>
      </c>
    </row>
    <row r="5204" spans="1:22">
      <c r="A5204" t="n">
        <v>44635</v>
      </c>
      <c r="B5204" s="61" t="n">
        <v>19</v>
      </c>
      <c r="C5204" s="7" t="n">
        <v>108</v>
      </c>
      <c r="D5204" s="7" t="s">
        <v>421</v>
      </c>
      <c r="E5204" s="7" t="s">
        <v>422</v>
      </c>
      <c r="F5204" s="7" t="s">
        <v>15</v>
      </c>
      <c r="G5204" s="7" t="n">
        <v>0</v>
      </c>
      <c r="H5204" s="7" t="n">
        <v>1</v>
      </c>
      <c r="I5204" s="7" t="n">
        <v>0</v>
      </c>
      <c r="J5204" s="7" t="n">
        <v>0</v>
      </c>
      <c r="K5204" s="7" t="n">
        <v>0</v>
      </c>
      <c r="L5204" s="7" t="n">
        <v>0</v>
      </c>
      <c r="M5204" s="7" t="n">
        <v>1</v>
      </c>
      <c r="N5204" s="7" t="n">
        <v>1.60000002384186</v>
      </c>
      <c r="O5204" s="7" t="n">
        <v>0.0900000035762787</v>
      </c>
      <c r="P5204" s="7" t="s">
        <v>15</v>
      </c>
      <c r="Q5204" s="7" t="s">
        <v>15</v>
      </c>
      <c r="R5204" s="7" t="n">
        <v>-1</v>
      </c>
      <c r="S5204" s="7" t="n">
        <v>0</v>
      </c>
      <c r="T5204" s="7" t="n">
        <v>0</v>
      </c>
      <c r="U5204" s="7" t="n">
        <v>0</v>
      </c>
      <c r="V5204" s="7" t="n">
        <v>0</v>
      </c>
    </row>
    <row r="5205" spans="1:22">
      <c r="A5205" t="s">
        <v>4</v>
      </c>
      <c r="B5205" s="4" t="s">
        <v>5</v>
      </c>
      <c r="C5205" s="4" t="s">
        <v>10</v>
      </c>
      <c r="D5205" s="4" t="s">
        <v>6</v>
      </c>
      <c r="E5205" s="4" t="s">
        <v>6</v>
      </c>
      <c r="F5205" s="4" t="s">
        <v>6</v>
      </c>
      <c r="G5205" s="4" t="s">
        <v>16</v>
      </c>
      <c r="H5205" s="4" t="s">
        <v>9</v>
      </c>
      <c r="I5205" s="4" t="s">
        <v>30</v>
      </c>
      <c r="J5205" s="4" t="s">
        <v>30</v>
      </c>
      <c r="K5205" s="4" t="s">
        <v>30</v>
      </c>
      <c r="L5205" s="4" t="s">
        <v>30</v>
      </c>
      <c r="M5205" s="4" t="s">
        <v>30</v>
      </c>
      <c r="N5205" s="4" t="s">
        <v>30</v>
      </c>
      <c r="O5205" s="4" t="s">
        <v>30</v>
      </c>
      <c r="P5205" s="4" t="s">
        <v>6</v>
      </c>
      <c r="Q5205" s="4" t="s">
        <v>6</v>
      </c>
      <c r="R5205" s="4" t="s">
        <v>9</v>
      </c>
      <c r="S5205" s="4" t="s">
        <v>16</v>
      </c>
      <c r="T5205" s="4" t="s">
        <v>9</v>
      </c>
      <c r="U5205" s="4" t="s">
        <v>9</v>
      </c>
      <c r="V5205" s="4" t="s">
        <v>10</v>
      </c>
    </row>
    <row r="5206" spans="1:22">
      <c r="A5206" t="n">
        <v>44703</v>
      </c>
      <c r="B5206" s="61" t="n">
        <v>19</v>
      </c>
      <c r="C5206" s="7" t="n">
        <v>90</v>
      </c>
      <c r="D5206" s="7" t="s">
        <v>423</v>
      </c>
      <c r="E5206" s="7" t="s">
        <v>424</v>
      </c>
      <c r="F5206" s="7" t="s">
        <v>15</v>
      </c>
      <c r="G5206" s="7" t="n">
        <v>0</v>
      </c>
      <c r="H5206" s="7" t="n">
        <v>1</v>
      </c>
      <c r="I5206" s="7" t="n">
        <v>0</v>
      </c>
      <c r="J5206" s="7" t="n">
        <v>0</v>
      </c>
      <c r="K5206" s="7" t="n">
        <v>0</v>
      </c>
      <c r="L5206" s="7" t="n">
        <v>0</v>
      </c>
      <c r="M5206" s="7" t="n">
        <v>1</v>
      </c>
      <c r="N5206" s="7" t="n">
        <v>1.60000002384186</v>
      </c>
      <c r="O5206" s="7" t="n">
        <v>0.0900000035762787</v>
      </c>
      <c r="P5206" s="7" t="s">
        <v>15</v>
      </c>
      <c r="Q5206" s="7" t="s">
        <v>15</v>
      </c>
      <c r="R5206" s="7" t="n">
        <v>-1</v>
      </c>
      <c r="S5206" s="7" t="n">
        <v>0</v>
      </c>
      <c r="T5206" s="7" t="n">
        <v>0</v>
      </c>
      <c r="U5206" s="7" t="n">
        <v>0</v>
      </c>
      <c r="V5206" s="7" t="n">
        <v>0</v>
      </c>
    </row>
    <row r="5207" spans="1:22">
      <c r="A5207" t="s">
        <v>4</v>
      </c>
      <c r="B5207" s="4" t="s">
        <v>5</v>
      </c>
      <c r="C5207" s="4" t="s">
        <v>10</v>
      </c>
      <c r="D5207" s="4" t="s">
        <v>6</v>
      </c>
      <c r="E5207" s="4" t="s">
        <v>6</v>
      </c>
      <c r="F5207" s="4" t="s">
        <v>6</v>
      </c>
      <c r="G5207" s="4" t="s">
        <v>16</v>
      </c>
      <c r="H5207" s="4" t="s">
        <v>9</v>
      </c>
      <c r="I5207" s="4" t="s">
        <v>30</v>
      </c>
      <c r="J5207" s="4" t="s">
        <v>30</v>
      </c>
      <c r="K5207" s="4" t="s">
        <v>30</v>
      </c>
      <c r="L5207" s="4" t="s">
        <v>30</v>
      </c>
      <c r="M5207" s="4" t="s">
        <v>30</v>
      </c>
      <c r="N5207" s="4" t="s">
        <v>30</v>
      </c>
      <c r="O5207" s="4" t="s">
        <v>30</v>
      </c>
      <c r="P5207" s="4" t="s">
        <v>6</v>
      </c>
      <c r="Q5207" s="4" t="s">
        <v>6</v>
      </c>
      <c r="R5207" s="4" t="s">
        <v>9</v>
      </c>
      <c r="S5207" s="4" t="s">
        <v>16</v>
      </c>
      <c r="T5207" s="4" t="s">
        <v>9</v>
      </c>
      <c r="U5207" s="4" t="s">
        <v>9</v>
      </c>
      <c r="V5207" s="4" t="s">
        <v>10</v>
      </c>
    </row>
    <row r="5208" spans="1:22">
      <c r="A5208" t="n">
        <v>44771</v>
      </c>
      <c r="B5208" s="61" t="n">
        <v>19</v>
      </c>
      <c r="C5208" s="7" t="n">
        <v>117</v>
      </c>
      <c r="D5208" s="7" t="s">
        <v>425</v>
      </c>
      <c r="E5208" s="7" t="s">
        <v>426</v>
      </c>
      <c r="F5208" s="7" t="s">
        <v>15</v>
      </c>
      <c r="G5208" s="7" t="n">
        <v>0</v>
      </c>
      <c r="H5208" s="7" t="n">
        <v>1</v>
      </c>
      <c r="I5208" s="7" t="n">
        <v>0</v>
      </c>
      <c r="J5208" s="7" t="n">
        <v>0</v>
      </c>
      <c r="K5208" s="7" t="n">
        <v>0</v>
      </c>
      <c r="L5208" s="7" t="n">
        <v>0</v>
      </c>
      <c r="M5208" s="7" t="n">
        <v>1</v>
      </c>
      <c r="N5208" s="7" t="n">
        <v>1.60000002384186</v>
      </c>
      <c r="O5208" s="7" t="n">
        <v>0.0900000035762787</v>
      </c>
      <c r="P5208" s="7" t="s">
        <v>15</v>
      </c>
      <c r="Q5208" s="7" t="s">
        <v>15</v>
      </c>
      <c r="R5208" s="7" t="n">
        <v>-1</v>
      </c>
      <c r="S5208" s="7" t="n">
        <v>0</v>
      </c>
      <c r="T5208" s="7" t="n">
        <v>0</v>
      </c>
      <c r="U5208" s="7" t="n">
        <v>0</v>
      </c>
      <c r="V5208" s="7" t="n">
        <v>0</v>
      </c>
    </row>
    <row r="5209" spans="1:22">
      <c r="A5209" t="s">
        <v>4</v>
      </c>
      <c r="B5209" s="4" t="s">
        <v>5</v>
      </c>
      <c r="C5209" s="4" t="s">
        <v>10</v>
      </c>
      <c r="D5209" s="4" t="s">
        <v>6</v>
      </c>
      <c r="E5209" s="4" t="s">
        <v>6</v>
      </c>
      <c r="F5209" s="4" t="s">
        <v>6</v>
      </c>
      <c r="G5209" s="4" t="s">
        <v>16</v>
      </c>
      <c r="H5209" s="4" t="s">
        <v>9</v>
      </c>
      <c r="I5209" s="4" t="s">
        <v>30</v>
      </c>
      <c r="J5209" s="4" t="s">
        <v>30</v>
      </c>
      <c r="K5209" s="4" t="s">
        <v>30</v>
      </c>
      <c r="L5209" s="4" t="s">
        <v>30</v>
      </c>
      <c r="M5209" s="4" t="s">
        <v>30</v>
      </c>
      <c r="N5209" s="4" t="s">
        <v>30</v>
      </c>
      <c r="O5209" s="4" t="s">
        <v>30</v>
      </c>
      <c r="P5209" s="4" t="s">
        <v>6</v>
      </c>
      <c r="Q5209" s="4" t="s">
        <v>6</v>
      </c>
      <c r="R5209" s="4" t="s">
        <v>9</v>
      </c>
      <c r="S5209" s="4" t="s">
        <v>16</v>
      </c>
      <c r="T5209" s="4" t="s">
        <v>9</v>
      </c>
      <c r="U5209" s="4" t="s">
        <v>9</v>
      </c>
      <c r="V5209" s="4" t="s">
        <v>10</v>
      </c>
    </row>
    <row r="5210" spans="1:22">
      <c r="A5210" t="n">
        <v>44842</v>
      </c>
      <c r="B5210" s="61" t="n">
        <v>19</v>
      </c>
      <c r="C5210" s="7" t="n">
        <v>106</v>
      </c>
      <c r="D5210" s="7" t="s">
        <v>427</v>
      </c>
      <c r="E5210" s="7" t="s">
        <v>428</v>
      </c>
      <c r="F5210" s="7" t="s">
        <v>15</v>
      </c>
      <c r="G5210" s="7" t="n">
        <v>0</v>
      </c>
      <c r="H5210" s="7" t="n">
        <v>1</v>
      </c>
      <c r="I5210" s="7" t="n">
        <v>0</v>
      </c>
      <c r="J5210" s="7" t="n">
        <v>0</v>
      </c>
      <c r="K5210" s="7" t="n">
        <v>0</v>
      </c>
      <c r="L5210" s="7" t="n">
        <v>0</v>
      </c>
      <c r="M5210" s="7" t="n">
        <v>1</v>
      </c>
      <c r="N5210" s="7" t="n">
        <v>1.60000002384186</v>
      </c>
      <c r="O5210" s="7" t="n">
        <v>0.0900000035762787</v>
      </c>
      <c r="P5210" s="7" t="s">
        <v>15</v>
      </c>
      <c r="Q5210" s="7" t="s">
        <v>15</v>
      </c>
      <c r="R5210" s="7" t="n">
        <v>-1</v>
      </c>
      <c r="S5210" s="7" t="n">
        <v>0</v>
      </c>
      <c r="T5210" s="7" t="n">
        <v>0</v>
      </c>
      <c r="U5210" s="7" t="n">
        <v>0</v>
      </c>
      <c r="V5210" s="7" t="n">
        <v>0</v>
      </c>
    </row>
    <row r="5211" spans="1:22">
      <c r="A5211" t="s">
        <v>4</v>
      </c>
      <c r="B5211" s="4" t="s">
        <v>5</v>
      </c>
      <c r="C5211" s="4" t="s">
        <v>10</v>
      </c>
      <c r="D5211" s="4" t="s">
        <v>6</v>
      </c>
      <c r="E5211" s="4" t="s">
        <v>6</v>
      </c>
      <c r="F5211" s="4" t="s">
        <v>6</v>
      </c>
      <c r="G5211" s="4" t="s">
        <v>16</v>
      </c>
      <c r="H5211" s="4" t="s">
        <v>9</v>
      </c>
      <c r="I5211" s="4" t="s">
        <v>30</v>
      </c>
      <c r="J5211" s="4" t="s">
        <v>30</v>
      </c>
      <c r="K5211" s="4" t="s">
        <v>30</v>
      </c>
      <c r="L5211" s="4" t="s">
        <v>30</v>
      </c>
      <c r="M5211" s="4" t="s">
        <v>30</v>
      </c>
      <c r="N5211" s="4" t="s">
        <v>30</v>
      </c>
      <c r="O5211" s="4" t="s">
        <v>30</v>
      </c>
      <c r="P5211" s="4" t="s">
        <v>6</v>
      </c>
      <c r="Q5211" s="4" t="s">
        <v>6</v>
      </c>
      <c r="R5211" s="4" t="s">
        <v>9</v>
      </c>
      <c r="S5211" s="4" t="s">
        <v>16</v>
      </c>
      <c r="T5211" s="4" t="s">
        <v>9</v>
      </c>
      <c r="U5211" s="4" t="s">
        <v>9</v>
      </c>
      <c r="V5211" s="4" t="s">
        <v>10</v>
      </c>
    </row>
    <row r="5212" spans="1:22">
      <c r="A5212" t="n">
        <v>44910</v>
      </c>
      <c r="B5212" s="61" t="n">
        <v>19</v>
      </c>
      <c r="C5212" s="7" t="n">
        <v>112</v>
      </c>
      <c r="D5212" s="7" t="s">
        <v>429</v>
      </c>
      <c r="E5212" s="7" t="s">
        <v>430</v>
      </c>
      <c r="F5212" s="7" t="s">
        <v>15</v>
      </c>
      <c r="G5212" s="7" t="n">
        <v>0</v>
      </c>
      <c r="H5212" s="7" t="n">
        <v>1</v>
      </c>
      <c r="I5212" s="7" t="n">
        <v>0</v>
      </c>
      <c r="J5212" s="7" t="n">
        <v>0</v>
      </c>
      <c r="K5212" s="7" t="n">
        <v>0</v>
      </c>
      <c r="L5212" s="7" t="n">
        <v>0</v>
      </c>
      <c r="M5212" s="7" t="n">
        <v>1</v>
      </c>
      <c r="N5212" s="7" t="n">
        <v>1.60000002384186</v>
      </c>
      <c r="O5212" s="7" t="n">
        <v>0.0900000035762787</v>
      </c>
      <c r="P5212" s="7" t="s">
        <v>15</v>
      </c>
      <c r="Q5212" s="7" t="s">
        <v>15</v>
      </c>
      <c r="R5212" s="7" t="n">
        <v>-1</v>
      </c>
      <c r="S5212" s="7" t="n">
        <v>0</v>
      </c>
      <c r="T5212" s="7" t="n">
        <v>0</v>
      </c>
      <c r="U5212" s="7" t="n">
        <v>0</v>
      </c>
      <c r="V5212" s="7" t="n">
        <v>0</v>
      </c>
    </row>
    <row r="5213" spans="1:22">
      <c r="A5213" t="s">
        <v>4</v>
      </c>
      <c r="B5213" s="4" t="s">
        <v>5</v>
      </c>
      <c r="C5213" s="4" t="s">
        <v>10</v>
      </c>
      <c r="D5213" s="4" t="s">
        <v>6</v>
      </c>
      <c r="E5213" s="4" t="s">
        <v>6</v>
      </c>
      <c r="F5213" s="4" t="s">
        <v>6</v>
      </c>
      <c r="G5213" s="4" t="s">
        <v>16</v>
      </c>
      <c r="H5213" s="4" t="s">
        <v>9</v>
      </c>
      <c r="I5213" s="4" t="s">
        <v>30</v>
      </c>
      <c r="J5213" s="4" t="s">
        <v>30</v>
      </c>
      <c r="K5213" s="4" t="s">
        <v>30</v>
      </c>
      <c r="L5213" s="4" t="s">
        <v>30</v>
      </c>
      <c r="M5213" s="4" t="s">
        <v>30</v>
      </c>
      <c r="N5213" s="4" t="s">
        <v>30</v>
      </c>
      <c r="O5213" s="4" t="s">
        <v>30</v>
      </c>
      <c r="P5213" s="4" t="s">
        <v>6</v>
      </c>
      <c r="Q5213" s="4" t="s">
        <v>6</v>
      </c>
      <c r="R5213" s="4" t="s">
        <v>9</v>
      </c>
      <c r="S5213" s="4" t="s">
        <v>16</v>
      </c>
      <c r="T5213" s="4" t="s">
        <v>9</v>
      </c>
      <c r="U5213" s="4" t="s">
        <v>9</v>
      </c>
      <c r="V5213" s="4" t="s">
        <v>10</v>
      </c>
    </row>
    <row r="5214" spans="1:22">
      <c r="A5214" t="n">
        <v>44980</v>
      </c>
      <c r="B5214" s="61" t="n">
        <v>19</v>
      </c>
      <c r="C5214" s="7" t="n">
        <v>96</v>
      </c>
      <c r="D5214" s="7" t="s">
        <v>431</v>
      </c>
      <c r="E5214" s="7" t="s">
        <v>432</v>
      </c>
      <c r="F5214" s="7" t="s">
        <v>15</v>
      </c>
      <c r="G5214" s="7" t="n">
        <v>0</v>
      </c>
      <c r="H5214" s="7" t="n">
        <v>1</v>
      </c>
      <c r="I5214" s="7" t="n">
        <v>0</v>
      </c>
      <c r="J5214" s="7" t="n">
        <v>0</v>
      </c>
      <c r="K5214" s="7" t="n">
        <v>0</v>
      </c>
      <c r="L5214" s="7" t="n">
        <v>0</v>
      </c>
      <c r="M5214" s="7" t="n">
        <v>1</v>
      </c>
      <c r="N5214" s="7" t="n">
        <v>1.60000002384186</v>
      </c>
      <c r="O5214" s="7" t="n">
        <v>0.0900000035762787</v>
      </c>
      <c r="P5214" s="7" t="s">
        <v>15</v>
      </c>
      <c r="Q5214" s="7" t="s">
        <v>15</v>
      </c>
      <c r="R5214" s="7" t="n">
        <v>-1</v>
      </c>
      <c r="S5214" s="7" t="n">
        <v>0</v>
      </c>
      <c r="T5214" s="7" t="n">
        <v>0</v>
      </c>
      <c r="U5214" s="7" t="n">
        <v>0</v>
      </c>
      <c r="V5214" s="7" t="n">
        <v>0</v>
      </c>
    </row>
    <row r="5215" spans="1:22">
      <c r="A5215" t="s">
        <v>4</v>
      </c>
      <c r="B5215" s="4" t="s">
        <v>5</v>
      </c>
      <c r="C5215" s="4" t="s">
        <v>10</v>
      </c>
      <c r="D5215" s="4" t="s">
        <v>6</v>
      </c>
      <c r="E5215" s="4" t="s">
        <v>6</v>
      </c>
      <c r="F5215" s="4" t="s">
        <v>6</v>
      </c>
      <c r="G5215" s="4" t="s">
        <v>16</v>
      </c>
      <c r="H5215" s="4" t="s">
        <v>9</v>
      </c>
      <c r="I5215" s="4" t="s">
        <v>30</v>
      </c>
      <c r="J5215" s="4" t="s">
        <v>30</v>
      </c>
      <c r="K5215" s="4" t="s">
        <v>30</v>
      </c>
      <c r="L5215" s="4" t="s">
        <v>30</v>
      </c>
      <c r="M5215" s="4" t="s">
        <v>30</v>
      </c>
      <c r="N5215" s="4" t="s">
        <v>30</v>
      </c>
      <c r="O5215" s="4" t="s">
        <v>30</v>
      </c>
      <c r="P5215" s="4" t="s">
        <v>6</v>
      </c>
      <c r="Q5215" s="4" t="s">
        <v>6</v>
      </c>
      <c r="R5215" s="4" t="s">
        <v>9</v>
      </c>
      <c r="S5215" s="4" t="s">
        <v>16</v>
      </c>
      <c r="T5215" s="4" t="s">
        <v>9</v>
      </c>
      <c r="U5215" s="4" t="s">
        <v>9</v>
      </c>
      <c r="V5215" s="4" t="s">
        <v>10</v>
      </c>
    </row>
    <row r="5216" spans="1:22">
      <c r="A5216" t="n">
        <v>45047</v>
      </c>
      <c r="B5216" s="61" t="n">
        <v>19</v>
      </c>
      <c r="C5216" s="7" t="n">
        <v>121</v>
      </c>
      <c r="D5216" s="7" t="s">
        <v>433</v>
      </c>
      <c r="E5216" s="7" t="s">
        <v>434</v>
      </c>
      <c r="F5216" s="7" t="s">
        <v>15</v>
      </c>
      <c r="G5216" s="7" t="n">
        <v>0</v>
      </c>
      <c r="H5216" s="7" t="n">
        <v>1</v>
      </c>
      <c r="I5216" s="7" t="n">
        <v>0</v>
      </c>
      <c r="J5216" s="7" t="n">
        <v>0</v>
      </c>
      <c r="K5216" s="7" t="n">
        <v>0</v>
      </c>
      <c r="L5216" s="7" t="n">
        <v>0</v>
      </c>
      <c r="M5216" s="7" t="n">
        <v>1</v>
      </c>
      <c r="N5216" s="7" t="n">
        <v>1.60000002384186</v>
      </c>
      <c r="O5216" s="7" t="n">
        <v>0.0900000035762787</v>
      </c>
      <c r="P5216" s="7" t="s">
        <v>15</v>
      </c>
      <c r="Q5216" s="7" t="s">
        <v>15</v>
      </c>
      <c r="R5216" s="7" t="n">
        <v>-1</v>
      </c>
      <c r="S5216" s="7" t="n">
        <v>0</v>
      </c>
      <c r="T5216" s="7" t="n">
        <v>0</v>
      </c>
      <c r="U5216" s="7" t="n">
        <v>0</v>
      </c>
      <c r="V5216" s="7" t="n">
        <v>0</v>
      </c>
    </row>
    <row r="5217" spans="1:22">
      <c r="A5217" t="s">
        <v>4</v>
      </c>
      <c r="B5217" s="4" t="s">
        <v>5</v>
      </c>
      <c r="C5217" s="4" t="s">
        <v>10</v>
      </c>
      <c r="D5217" s="4" t="s">
        <v>6</v>
      </c>
      <c r="E5217" s="4" t="s">
        <v>6</v>
      </c>
      <c r="F5217" s="4" t="s">
        <v>6</v>
      </c>
      <c r="G5217" s="4" t="s">
        <v>16</v>
      </c>
      <c r="H5217" s="4" t="s">
        <v>9</v>
      </c>
      <c r="I5217" s="4" t="s">
        <v>30</v>
      </c>
      <c r="J5217" s="4" t="s">
        <v>30</v>
      </c>
      <c r="K5217" s="4" t="s">
        <v>30</v>
      </c>
      <c r="L5217" s="4" t="s">
        <v>30</v>
      </c>
      <c r="M5217" s="4" t="s">
        <v>30</v>
      </c>
      <c r="N5217" s="4" t="s">
        <v>30</v>
      </c>
      <c r="O5217" s="4" t="s">
        <v>30</v>
      </c>
      <c r="P5217" s="4" t="s">
        <v>6</v>
      </c>
      <c r="Q5217" s="4" t="s">
        <v>6</v>
      </c>
      <c r="R5217" s="4" t="s">
        <v>9</v>
      </c>
      <c r="S5217" s="4" t="s">
        <v>16</v>
      </c>
      <c r="T5217" s="4" t="s">
        <v>9</v>
      </c>
      <c r="U5217" s="4" t="s">
        <v>9</v>
      </c>
      <c r="V5217" s="4" t="s">
        <v>10</v>
      </c>
    </row>
    <row r="5218" spans="1:22">
      <c r="A5218" t="n">
        <v>45120</v>
      </c>
      <c r="B5218" s="61" t="n">
        <v>19</v>
      </c>
      <c r="C5218" s="7" t="n">
        <v>93</v>
      </c>
      <c r="D5218" s="7" t="s">
        <v>435</v>
      </c>
      <c r="E5218" s="7" t="s">
        <v>436</v>
      </c>
      <c r="F5218" s="7" t="s">
        <v>15</v>
      </c>
      <c r="G5218" s="7" t="n">
        <v>0</v>
      </c>
      <c r="H5218" s="7" t="n">
        <v>1</v>
      </c>
      <c r="I5218" s="7" t="n">
        <v>0</v>
      </c>
      <c r="J5218" s="7" t="n">
        <v>0</v>
      </c>
      <c r="K5218" s="7" t="n">
        <v>0</v>
      </c>
      <c r="L5218" s="7" t="n">
        <v>0</v>
      </c>
      <c r="M5218" s="7" t="n">
        <v>1</v>
      </c>
      <c r="N5218" s="7" t="n">
        <v>1.60000002384186</v>
      </c>
      <c r="O5218" s="7" t="n">
        <v>0.0900000035762787</v>
      </c>
      <c r="P5218" s="7" t="s">
        <v>15</v>
      </c>
      <c r="Q5218" s="7" t="s">
        <v>15</v>
      </c>
      <c r="R5218" s="7" t="n">
        <v>-1</v>
      </c>
      <c r="S5218" s="7" t="n">
        <v>0</v>
      </c>
      <c r="T5218" s="7" t="n">
        <v>0</v>
      </c>
      <c r="U5218" s="7" t="n">
        <v>0</v>
      </c>
      <c r="V5218" s="7" t="n">
        <v>0</v>
      </c>
    </row>
    <row r="5219" spans="1:22">
      <c r="A5219" t="s">
        <v>4</v>
      </c>
      <c r="B5219" s="4" t="s">
        <v>5</v>
      </c>
      <c r="C5219" s="4" t="s">
        <v>10</v>
      </c>
      <c r="D5219" s="4" t="s">
        <v>6</v>
      </c>
      <c r="E5219" s="4" t="s">
        <v>6</v>
      </c>
      <c r="F5219" s="4" t="s">
        <v>6</v>
      </c>
      <c r="G5219" s="4" t="s">
        <v>16</v>
      </c>
      <c r="H5219" s="4" t="s">
        <v>9</v>
      </c>
      <c r="I5219" s="4" t="s">
        <v>30</v>
      </c>
      <c r="J5219" s="4" t="s">
        <v>30</v>
      </c>
      <c r="K5219" s="4" t="s">
        <v>30</v>
      </c>
      <c r="L5219" s="4" t="s">
        <v>30</v>
      </c>
      <c r="M5219" s="4" t="s">
        <v>30</v>
      </c>
      <c r="N5219" s="4" t="s">
        <v>30</v>
      </c>
      <c r="O5219" s="4" t="s">
        <v>30</v>
      </c>
      <c r="P5219" s="4" t="s">
        <v>6</v>
      </c>
      <c r="Q5219" s="4" t="s">
        <v>6</v>
      </c>
      <c r="R5219" s="4" t="s">
        <v>9</v>
      </c>
      <c r="S5219" s="4" t="s">
        <v>16</v>
      </c>
      <c r="T5219" s="4" t="s">
        <v>9</v>
      </c>
      <c r="U5219" s="4" t="s">
        <v>9</v>
      </c>
      <c r="V5219" s="4" t="s">
        <v>10</v>
      </c>
    </row>
    <row r="5220" spans="1:22">
      <c r="A5220" t="n">
        <v>45190</v>
      </c>
      <c r="B5220" s="61" t="n">
        <v>19</v>
      </c>
      <c r="C5220" s="7" t="n">
        <v>105</v>
      </c>
      <c r="D5220" s="7" t="s">
        <v>437</v>
      </c>
      <c r="E5220" s="7" t="s">
        <v>438</v>
      </c>
      <c r="F5220" s="7" t="s">
        <v>15</v>
      </c>
      <c r="G5220" s="7" t="n">
        <v>0</v>
      </c>
      <c r="H5220" s="7" t="n">
        <v>1</v>
      </c>
      <c r="I5220" s="7" t="n">
        <v>0</v>
      </c>
      <c r="J5220" s="7" t="n">
        <v>0</v>
      </c>
      <c r="K5220" s="7" t="n">
        <v>0</v>
      </c>
      <c r="L5220" s="7" t="n">
        <v>0</v>
      </c>
      <c r="M5220" s="7" t="n">
        <v>1</v>
      </c>
      <c r="N5220" s="7" t="n">
        <v>1.60000002384186</v>
      </c>
      <c r="O5220" s="7" t="n">
        <v>0.0900000035762787</v>
      </c>
      <c r="P5220" s="7" t="s">
        <v>15</v>
      </c>
      <c r="Q5220" s="7" t="s">
        <v>15</v>
      </c>
      <c r="R5220" s="7" t="n">
        <v>-1</v>
      </c>
      <c r="S5220" s="7" t="n">
        <v>0</v>
      </c>
      <c r="T5220" s="7" t="n">
        <v>0</v>
      </c>
      <c r="U5220" s="7" t="n">
        <v>0</v>
      </c>
      <c r="V5220" s="7" t="n">
        <v>0</v>
      </c>
    </row>
    <row r="5221" spans="1:22">
      <c r="A5221" t="s">
        <v>4</v>
      </c>
      <c r="B5221" s="4" t="s">
        <v>5</v>
      </c>
      <c r="C5221" s="4" t="s">
        <v>10</v>
      </c>
      <c r="D5221" s="4" t="s">
        <v>6</v>
      </c>
      <c r="E5221" s="4" t="s">
        <v>6</v>
      </c>
      <c r="F5221" s="4" t="s">
        <v>6</v>
      </c>
      <c r="G5221" s="4" t="s">
        <v>16</v>
      </c>
      <c r="H5221" s="4" t="s">
        <v>9</v>
      </c>
      <c r="I5221" s="4" t="s">
        <v>30</v>
      </c>
      <c r="J5221" s="4" t="s">
        <v>30</v>
      </c>
      <c r="K5221" s="4" t="s">
        <v>30</v>
      </c>
      <c r="L5221" s="4" t="s">
        <v>30</v>
      </c>
      <c r="M5221" s="4" t="s">
        <v>30</v>
      </c>
      <c r="N5221" s="4" t="s">
        <v>30</v>
      </c>
      <c r="O5221" s="4" t="s">
        <v>30</v>
      </c>
      <c r="P5221" s="4" t="s">
        <v>6</v>
      </c>
      <c r="Q5221" s="4" t="s">
        <v>6</v>
      </c>
      <c r="R5221" s="4" t="s">
        <v>9</v>
      </c>
      <c r="S5221" s="4" t="s">
        <v>16</v>
      </c>
      <c r="T5221" s="4" t="s">
        <v>9</v>
      </c>
      <c r="U5221" s="4" t="s">
        <v>9</v>
      </c>
      <c r="V5221" s="4" t="s">
        <v>10</v>
      </c>
    </row>
    <row r="5222" spans="1:22">
      <c r="A5222" t="n">
        <v>45260</v>
      </c>
      <c r="B5222" s="61" t="n">
        <v>19</v>
      </c>
      <c r="C5222" s="7" t="n">
        <v>97</v>
      </c>
      <c r="D5222" s="7" t="s">
        <v>439</v>
      </c>
      <c r="E5222" s="7" t="s">
        <v>440</v>
      </c>
      <c r="F5222" s="7" t="s">
        <v>15</v>
      </c>
      <c r="G5222" s="7" t="n">
        <v>0</v>
      </c>
      <c r="H5222" s="7" t="n">
        <v>1</v>
      </c>
      <c r="I5222" s="7" t="n">
        <v>0</v>
      </c>
      <c r="J5222" s="7" t="n">
        <v>0</v>
      </c>
      <c r="K5222" s="7" t="n">
        <v>0</v>
      </c>
      <c r="L5222" s="7" t="n">
        <v>0</v>
      </c>
      <c r="M5222" s="7" t="n">
        <v>1</v>
      </c>
      <c r="N5222" s="7" t="n">
        <v>1.60000002384186</v>
      </c>
      <c r="O5222" s="7" t="n">
        <v>0.0900000035762787</v>
      </c>
      <c r="P5222" s="7" t="s">
        <v>15</v>
      </c>
      <c r="Q5222" s="7" t="s">
        <v>15</v>
      </c>
      <c r="R5222" s="7" t="n">
        <v>-1</v>
      </c>
      <c r="S5222" s="7" t="n">
        <v>0</v>
      </c>
      <c r="T5222" s="7" t="n">
        <v>0</v>
      </c>
      <c r="U5222" s="7" t="n">
        <v>0</v>
      </c>
      <c r="V5222" s="7" t="n">
        <v>0</v>
      </c>
    </row>
    <row r="5223" spans="1:22">
      <c r="A5223" t="s">
        <v>4</v>
      </c>
      <c r="B5223" s="4" t="s">
        <v>5</v>
      </c>
      <c r="C5223" s="4" t="s">
        <v>10</v>
      </c>
      <c r="D5223" s="4" t="s">
        <v>6</v>
      </c>
      <c r="E5223" s="4" t="s">
        <v>6</v>
      </c>
      <c r="F5223" s="4" t="s">
        <v>6</v>
      </c>
      <c r="G5223" s="4" t="s">
        <v>16</v>
      </c>
      <c r="H5223" s="4" t="s">
        <v>9</v>
      </c>
      <c r="I5223" s="4" t="s">
        <v>30</v>
      </c>
      <c r="J5223" s="4" t="s">
        <v>30</v>
      </c>
      <c r="K5223" s="4" t="s">
        <v>30</v>
      </c>
      <c r="L5223" s="4" t="s">
        <v>30</v>
      </c>
      <c r="M5223" s="4" t="s">
        <v>30</v>
      </c>
      <c r="N5223" s="4" t="s">
        <v>30</v>
      </c>
      <c r="O5223" s="4" t="s">
        <v>30</v>
      </c>
      <c r="P5223" s="4" t="s">
        <v>6</v>
      </c>
      <c r="Q5223" s="4" t="s">
        <v>6</v>
      </c>
      <c r="R5223" s="4" t="s">
        <v>9</v>
      </c>
      <c r="S5223" s="4" t="s">
        <v>16</v>
      </c>
      <c r="T5223" s="4" t="s">
        <v>9</v>
      </c>
      <c r="U5223" s="4" t="s">
        <v>9</v>
      </c>
      <c r="V5223" s="4" t="s">
        <v>10</v>
      </c>
    </row>
    <row r="5224" spans="1:22">
      <c r="A5224" t="n">
        <v>45328</v>
      </c>
      <c r="B5224" s="61" t="n">
        <v>19</v>
      </c>
      <c r="C5224" s="7" t="n">
        <v>104</v>
      </c>
      <c r="D5224" s="7" t="s">
        <v>441</v>
      </c>
      <c r="E5224" s="7" t="s">
        <v>442</v>
      </c>
      <c r="F5224" s="7" t="s">
        <v>15</v>
      </c>
      <c r="G5224" s="7" t="n">
        <v>0</v>
      </c>
      <c r="H5224" s="7" t="n">
        <v>1</v>
      </c>
      <c r="I5224" s="7" t="n">
        <v>0</v>
      </c>
      <c r="J5224" s="7" t="n">
        <v>0</v>
      </c>
      <c r="K5224" s="7" t="n">
        <v>0</v>
      </c>
      <c r="L5224" s="7" t="n">
        <v>0</v>
      </c>
      <c r="M5224" s="7" t="n">
        <v>1</v>
      </c>
      <c r="N5224" s="7" t="n">
        <v>1.60000002384186</v>
      </c>
      <c r="O5224" s="7" t="n">
        <v>0.0900000035762787</v>
      </c>
      <c r="P5224" s="7" t="s">
        <v>15</v>
      </c>
      <c r="Q5224" s="7" t="s">
        <v>15</v>
      </c>
      <c r="R5224" s="7" t="n">
        <v>-1</v>
      </c>
      <c r="S5224" s="7" t="n">
        <v>0</v>
      </c>
      <c r="T5224" s="7" t="n">
        <v>0</v>
      </c>
      <c r="U5224" s="7" t="n">
        <v>0</v>
      </c>
      <c r="V5224" s="7" t="n">
        <v>0</v>
      </c>
    </row>
    <row r="5225" spans="1:22">
      <c r="A5225" t="s">
        <v>4</v>
      </c>
      <c r="B5225" s="4" t="s">
        <v>5</v>
      </c>
      <c r="C5225" s="4" t="s">
        <v>10</v>
      </c>
      <c r="D5225" s="4" t="s">
        <v>6</v>
      </c>
      <c r="E5225" s="4" t="s">
        <v>6</v>
      </c>
      <c r="F5225" s="4" t="s">
        <v>6</v>
      </c>
      <c r="G5225" s="4" t="s">
        <v>16</v>
      </c>
      <c r="H5225" s="4" t="s">
        <v>9</v>
      </c>
      <c r="I5225" s="4" t="s">
        <v>30</v>
      </c>
      <c r="J5225" s="4" t="s">
        <v>30</v>
      </c>
      <c r="K5225" s="4" t="s">
        <v>30</v>
      </c>
      <c r="L5225" s="4" t="s">
        <v>30</v>
      </c>
      <c r="M5225" s="4" t="s">
        <v>30</v>
      </c>
      <c r="N5225" s="4" t="s">
        <v>30</v>
      </c>
      <c r="O5225" s="4" t="s">
        <v>30</v>
      </c>
      <c r="P5225" s="4" t="s">
        <v>6</v>
      </c>
      <c r="Q5225" s="4" t="s">
        <v>6</v>
      </c>
      <c r="R5225" s="4" t="s">
        <v>9</v>
      </c>
      <c r="S5225" s="4" t="s">
        <v>16</v>
      </c>
      <c r="T5225" s="4" t="s">
        <v>9</v>
      </c>
      <c r="U5225" s="4" t="s">
        <v>9</v>
      </c>
      <c r="V5225" s="4" t="s">
        <v>10</v>
      </c>
    </row>
    <row r="5226" spans="1:22">
      <c r="A5226" t="n">
        <v>45399</v>
      </c>
      <c r="B5226" s="61" t="n">
        <v>19</v>
      </c>
      <c r="C5226" s="7" t="n">
        <v>109</v>
      </c>
      <c r="D5226" s="7" t="s">
        <v>443</v>
      </c>
      <c r="E5226" s="7" t="s">
        <v>444</v>
      </c>
      <c r="F5226" s="7" t="s">
        <v>15</v>
      </c>
      <c r="G5226" s="7" t="n">
        <v>0</v>
      </c>
      <c r="H5226" s="7" t="n">
        <v>1</v>
      </c>
      <c r="I5226" s="7" t="n">
        <v>0</v>
      </c>
      <c r="J5226" s="7" t="n">
        <v>0</v>
      </c>
      <c r="K5226" s="7" t="n">
        <v>0</v>
      </c>
      <c r="L5226" s="7" t="n">
        <v>0</v>
      </c>
      <c r="M5226" s="7" t="n">
        <v>1</v>
      </c>
      <c r="N5226" s="7" t="n">
        <v>1.60000002384186</v>
      </c>
      <c r="O5226" s="7" t="n">
        <v>0.0900000035762787</v>
      </c>
      <c r="P5226" s="7" t="s">
        <v>15</v>
      </c>
      <c r="Q5226" s="7" t="s">
        <v>15</v>
      </c>
      <c r="R5226" s="7" t="n">
        <v>-1</v>
      </c>
      <c r="S5226" s="7" t="n">
        <v>0</v>
      </c>
      <c r="T5226" s="7" t="n">
        <v>0</v>
      </c>
      <c r="U5226" s="7" t="n">
        <v>0</v>
      </c>
      <c r="V5226" s="7" t="n">
        <v>0</v>
      </c>
    </row>
    <row r="5227" spans="1:22">
      <c r="A5227" t="s">
        <v>4</v>
      </c>
      <c r="B5227" s="4" t="s">
        <v>5</v>
      </c>
      <c r="C5227" s="4" t="s">
        <v>10</v>
      </c>
      <c r="D5227" s="4" t="s">
        <v>6</v>
      </c>
      <c r="E5227" s="4" t="s">
        <v>6</v>
      </c>
      <c r="F5227" s="4" t="s">
        <v>6</v>
      </c>
      <c r="G5227" s="4" t="s">
        <v>16</v>
      </c>
      <c r="H5227" s="4" t="s">
        <v>9</v>
      </c>
      <c r="I5227" s="4" t="s">
        <v>30</v>
      </c>
      <c r="J5227" s="4" t="s">
        <v>30</v>
      </c>
      <c r="K5227" s="4" t="s">
        <v>30</v>
      </c>
      <c r="L5227" s="4" t="s">
        <v>30</v>
      </c>
      <c r="M5227" s="4" t="s">
        <v>30</v>
      </c>
      <c r="N5227" s="4" t="s">
        <v>30</v>
      </c>
      <c r="O5227" s="4" t="s">
        <v>30</v>
      </c>
      <c r="P5227" s="4" t="s">
        <v>6</v>
      </c>
      <c r="Q5227" s="4" t="s">
        <v>6</v>
      </c>
      <c r="R5227" s="4" t="s">
        <v>9</v>
      </c>
      <c r="S5227" s="4" t="s">
        <v>16</v>
      </c>
      <c r="T5227" s="4" t="s">
        <v>9</v>
      </c>
      <c r="U5227" s="4" t="s">
        <v>9</v>
      </c>
      <c r="V5227" s="4" t="s">
        <v>10</v>
      </c>
    </row>
    <row r="5228" spans="1:22">
      <c r="A5228" t="n">
        <v>45468</v>
      </c>
      <c r="B5228" s="61" t="n">
        <v>19</v>
      </c>
      <c r="C5228" s="7" t="n">
        <v>91</v>
      </c>
      <c r="D5228" s="7" t="s">
        <v>445</v>
      </c>
      <c r="E5228" s="7" t="s">
        <v>446</v>
      </c>
      <c r="F5228" s="7" t="s">
        <v>15</v>
      </c>
      <c r="G5228" s="7" t="n">
        <v>0</v>
      </c>
      <c r="H5228" s="7" t="n">
        <v>1</v>
      </c>
      <c r="I5228" s="7" t="n">
        <v>0</v>
      </c>
      <c r="J5228" s="7" t="n">
        <v>0</v>
      </c>
      <c r="K5228" s="7" t="n">
        <v>0</v>
      </c>
      <c r="L5228" s="7" t="n">
        <v>0</v>
      </c>
      <c r="M5228" s="7" t="n">
        <v>1</v>
      </c>
      <c r="N5228" s="7" t="n">
        <v>1.60000002384186</v>
      </c>
      <c r="O5228" s="7" t="n">
        <v>0.0900000035762787</v>
      </c>
      <c r="P5228" s="7" t="s">
        <v>15</v>
      </c>
      <c r="Q5228" s="7" t="s">
        <v>15</v>
      </c>
      <c r="R5228" s="7" t="n">
        <v>-1</v>
      </c>
      <c r="S5228" s="7" t="n">
        <v>0</v>
      </c>
      <c r="T5228" s="7" t="n">
        <v>0</v>
      </c>
      <c r="U5228" s="7" t="n">
        <v>0</v>
      </c>
      <c r="V5228" s="7" t="n">
        <v>0</v>
      </c>
    </row>
    <row r="5229" spans="1:22">
      <c r="A5229" t="s">
        <v>4</v>
      </c>
      <c r="B5229" s="4" t="s">
        <v>5</v>
      </c>
      <c r="C5229" s="4" t="s">
        <v>10</v>
      </c>
      <c r="D5229" s="4" t="s">
        <v>16</v>
      </c>
      <c r="E5229" s="4" t="s">
        <v>16</v>
      </c>
      <c r="F5229" s="4" t="s">
        <v>6</v>
      </c>
    </row>
    <row r="5230" spans="1:22">
      <c r="A5230" t="n">
        <v>45536</v>
      </c>
      <c r="B5230" s="25" t="n">
        <v>20</v>
      </c>
      <c r="C5230" s="7" t="n">
        <v>0</v>
      </c>
      <c r="D5230" s="7" t="n">
        <v>3</v>
      </c>
      <c r="E5230" s="7" t="n">
        <v>10</v>
      </c>
      <c r="F5230" s="7" t="s">
        <v>211</v>
      </c>
    </row>
    <row r="5231" spans="1:22">
      <c r="A5231" t="s">
        <v>4</v>
      </c>
      <c r="B5231" s="4" t="s">
        <v>5</v>
      </c>
      <c r="C5231" s="4" t="s">
        <v>10</v>
      </c>
    </row>
    <row r="5232" spans="1:22">
      <c r="A5232" t="n">
        <v>45554</v>
      </c>
      <c r="B5232" s="31" t="n">
        <v>16</v>
      </c>
      <c r="C5232" s="7" t="n">
        <v>0</v>
      </c>
    </row>
    <row r="5233" spans="1:22">
      <c r="A5233" t="s">
        <v>4</v>
      </c>
      <c r="B5233" s="4" t="s">
        <v>5</v>
      </c>
      <c r="C5233" s="4" t="s">
        <v>10</v>
      </c>
      <c r="D5233" s="4" t="s">
        <v>16</v>
      </c>
      <c r="E5233" s="4" t="s">
        <v>16</v>
      </c>
      <c r="F5233" s="4" t="s">
        <v>6</v>
      </c>
    </row>
    <row r="5234" spans="1:22">
      <c r="A5234" t="n">
        <v>45557</v>
      </c>
      <c r="B5234" s="25" t="n">
        <v>20</v>
      </c>
      <c r="C5234" s="7" t="n">
        <v>1</v>
      </c>
      <c r="D5234" s="7" t="n">
        <v>3</v>
      </c>
      <c r="E5234" s="7" t="n">
        <v>10</v>
      </c>
      <c r="F5234" s="7" t="s">
        <v>211</v>
      </c>
    </row>
    <row r="5235" spans="1:22">
      <c r="A5235" t="s">
        <v>4</v>
      </c>
      <c r="B5235" s="4" t="s">
        <v>5</v>
      </c>
      <c r="C5235" s="4" t="s">
        <v>10</v>
      </c>
    </row>
    <row r="5236" spans="1:22">
      <c r="A5236" t="n">
        <v>45575</v>
      </c>
      <c r="B5236" s="31" t="n">
        <v>16</v>
      </c>
      <c r="C5236" s="7" t="n">
        <v>0</v>
      </c>
    </row>
    <row r="5237" spans="1:22">
      <c r="A5237" t="s">
        <v>4</v>
      </c>
      <c r="B5237" s="4" t="s">
        <v>5</v>
      </c>
      <c r="C5237" s="4" t="s">
        <v>10</v>
      </c>
      <c r="D5237" s="4" t="s">
        <v>16</v>
      </c>
      <c r="E5237" s="4" t="s">
        <v>16</v>
      </c>
      <c r="F5237" s="4" t="s">
        <v>6</v>
      </c>
    </row>
    <row r="5238" spans="1:22">
      <c r="A5238" t="n">
        <v>45578</v>
      </c>
      <c r="B5238" s="25" t="n">
        <v>20</v>
      </c>
      <c r="C5238" s="7" t="n">
        <v>2</v>
      </c>
      <c r="D5238" s="7" t="n">
        <v>3</v>
      </c>
      <c r="E5238" s="7" t="n">
        <v>10</v>
      </c>
      <c r="F5238" s="7" t="s">
        <v>211</v>
      </c>
    </row>
    <row r="5239" spans="1:22">
      <c r="A5239" t="s">
        <v>4</v>
      </c>
      <c r="B5239" s="4" t="s">
        <v>5</v>
      </c>
      <c r="C5239" s="4" t="s">
        <v>10</v>
      </c>
    </row>
    <row r="5240" spans="1:22">
      <c r="A5240" t="n">
        <v>45596</v>
      </c>
      <c r="B5240" s="31" t="n">
        <v>16</v>
      </c>
      <c r="C5240" s="7" t="n">
        <v>0</v>
      </c>
    </row>
    <row r="5241" spans="1:22">
      <c r="A5241" t="s">
        <v>4</v>
      </c>
      <c r="B5241" s="4" t="s">
        <v>5</v>
      </c>
      <c r="C5241" s="4" t="s">
        <v>10</v>
      </c>
      <c r="D5241" s="4" t="s">
        <v>16</v>
      </c>
      <c r="E5241" s="4" t="s">
        <v>16</v>
      </c>
      <c r="F5241" s="4" t="s">
        <v>6</v>
      </c>
    </row>
    <row r="5242" spans="1:22">
      <c r="A5242" t="n">
        <v>45599</v>
      </c>
      <c r="B5242" s="25" t="n">
        <v>20</v>
      </c>
      <c r="C5242" s="7" t="n">
        <v>3</v>
      </c>
      <c r="D5242" s="7" t="n">
        <v>3</v>
      </c>
      <c r="E5242" s="7" t="n">
        <v>10</v>
      </c>
      <c r="F5242" s="7" t="s">
        <v>211</v>
      </c>
    </row>
    <row r="5243" spans="1:22">
      <c r="A5243" t="s">
        <v>4</v>
      </c>
      <c r="B5243" s="4" t="s">
        <v>5</v>
      </c>
      <c r="C5243" s="4" t="s">
        <v>10</v>
      </c>
    </row>
    <row r="5244" spans="1:22">
      <c r="A5244" t="n">
        <v>45617</v>
      </c>
      <c r="B5244" s="31" t="n">
        <v>16</v>
      </c>
      <c r="C5244" s="7" t="n">
        <v>0</v>
      </c>
    </row>
    <row r="5245" spans="1:22">
      <c r="A5245" t="s">
        <v>4</v>
      </c>
      <c r="B5245" s="4" t="s">
        <v>5</v>
      </c>
      <c r="C5245" s="4" t="s">
        <v>10</v>
      </c>
      <c r="D5245" s="4" t="s">
        <v>16</v>
      </c>
      <c r="E5245" s="4" t="s">
        <v>16</v>
      </c>
      <c r="F5245" s="4" t="s">
        <v>6</v>
      </c>
    </row>
    <row r="5246" spans="1:22">
      <c r="A5246" t="n">
        <v>45620</v>
      </c>
      <c r="B5246" s="25" t="n">
        <v>20</v>
      </c>
      <c r="C5246" s="7" t="n">
        <v>4</v>
      </c>
      <c r="D5246" s="7" t="n">
        <v>3</v>
      </c>
      <c r="E5246" s="7" t="n">
        <v>10</v>
      </c>
      <c r="F5246" s="7" t="s">
        <v>211</v>
      </c>
    </row>
    <row r="5247" spans="1:22">
      <c r="A5247" t="s">
        <v>4</v>
      </c>
      <c r="B5247" s="4" t="s">
        <v>5</v>
      </c>
      <c r="C5247" s="4" t="s">
        <v>10</v>
      </c>
    </row>
    <row r="5248" spans="1:22">
      <c r="A5248" t="n">
        <v>45638</v>
      </c>
      <c r="B5248" s="31" t="n">
        <v>16</v>
      </c>
      <c r="C5248" s="7" t="n">
        <v>0</v>
      </c>
    </row>
    <row r="5249" spans="1:6">
      <c r="A5249" t="s">
        <v>4</v>
      </c>
      <c r="B5249" s="4" t="s">
        <v>5</v>
      </c>
      <c r="C5249" s="4" t="s">
        <v>10</v>
      </c>
      <c r="D5249" s="4" t="s">
        <v>16</v>
      </c>
      <c r="E5249" s="4" t="s">
        <v>16</v>
      </c>
      <c r="F5249" s="4" t="s">
        <v>6</v>
      </c>
    </row>
    <row r="5250" spans="1:6">
      <c r="A5250" t="n">
        <v>45641</v>
      </c>
      <c r="B5250" s="25" t="n">
        <v>20</v>
      </c>
      <c r="C5250" s="7" t="n">
        <v>5</v>
      </c>
      <c r="D5250" s="7" t="n">
        <v>3</v>
      </c>
      <c r="E5250" s="7" t="n">
        <v>10</v>
      </c>
      <c r="F5250" s="7" t="s">
        <v>211</v>
      </c>
    </row>
    <row r="5251" spans="1:6">
      <c r="A5251" t="s">
        <v>4</v>
      </c>
      <c r="B5251" s="4" t="s">
        <v>5</v>
      </c>
      <c r="C5251" s="4" t="s">
        <v>10</v>
      </c>
    </row>
    <row r="5252" spans="1:6">
      <c r="A5252" t="n">
        <v>45659</v>
      </c>
      <c r="B5252" s="31" t="n">
        <v>16</v>
      </c>
      <c r="C5252" s="7" t="n">
        <v>0</v>
      </c>
    </row>
    <row r="5253" spans="1:6">
      <c r="A5253" t="s">
        <v>4</v>
      </c>
      <c r="B5253" s="4" t="s">
        <v>5</v>
      </c>
      <c r="C5253" s="4" t="s">
        <v>10</v>
      </c>
      <c r="D5253" s="4" t="s">
        <v>16</v>
      </c>
      <c r="E5253" s="4" t="s">
        <v>16</v>
      </c>
      <c r="F5253" s="4" t="s">
        <v>6</v>
      </c>
    </row>
    <row r="5254" spans="1:6">
      <c r="A5254" t="n">
        <v>45662</v>
      </c>
      <c r="B5254" s="25" t="n">
        <v>20</v>
      </c>
      <c r="C5254" s="7" t="n">
        <v>6</v>
      </c>
      <c r="D5254" s="7" t="n">
        <v>3</v>
      </c>
      <c r="E5254" s="7" t="n">
        <v>10</v>
      </c>
      <c r="F5254" s="7" t="s">
        <v>211</v>
      </c>
    </row>
    <row r="5255" spans="1:6">
      <c r="A5255" t="s">
        <v>4</v>
      </c>
      <c r="B5255" s="4" t="s">
        <v>5</v>
      </c>
      <c r="C5255" s="4" t="s">
        <v>10</v>
      </c>
    </row>
    <row r="5256" spans="1:6">
      <c r="A5256" t="n">
        <v>45680</v>
      </c>
      <c r="B5256" s="31" t="n">
        <v>16</v>
      </c>
      <c r="C5256" s="7" t="n">
        <v>0</v>
      </c>
    </row>
    <row r="5257" spans="1:6">
      <c r="A5257" t="s">
        <v>4</v>
      </c>
      <c r="B5257" s="4" t="s">
        <v>5</v>
      </c>
      <c r="C5257" s="4" t="s">
        <v>10</v>
      </c>
      <c r="D5257" s="4" t="s">
        <v>16</v>
      </c>
      <c r="E5257" s="4" t="s">
        <v>16</v>
      </c>
      <c r="F5257" s="4" t="s">
        <v>6</v>
      </c>
    </row>
    <row r="5258" spans="1:6">
      <c r="A5258" t="n">
        <v>45683</v>
      </c>
      <c r="B5258" s="25" t="n">
        <v>20</v>
      </c>
      <c r="C5258" s="7" t="n">
        <v>7</v>
      </c>
      <c r="D5258" s="7" t="n">
        <v>3</v>
      </c>
      <c r="E5258" s="7" t="n">
        <v>10</v>
      </c>
      <c r="F5258" s="7" t="s">
        <v>211</v>
      </c>
    </row>
    <row r="5259" spans="1:6">
      <c r="A5259" t="s">
        <v>4</v>
      </c>
      <c r="B5259" s="4" t="s">
        <v>5</v>
      </c>
      <c r="C5259" s="4" t="s">
        <v>10</v>
      </c>
    </row>
    <row r="5260" spans="1:6">
      <c r="A5260" t="n">
        <v>45701</v>
      </c>
      <c r="B5260" s="31" t="n">
        <v>16</v>
      </c>
      <c r="C5260" s="7" t="n">
        <v>0</v>
      </c>
    </row>
    <row r="5261" spans="1:6">
      <c r="A5261" t="s">
        <v>4</v>
      </c>
      <c r="B5261" s="4" t="s">
        <v>5</v>
      </c>
      <c r="C5261" s="4" t="s">
        <v>10</v>
      </c>
      <c r="D5261" s="4" t="s">
        <v>16</v>
      </c>
      <c r="E5261" s="4" t="s">
        <v>16</v>
      </c>
      <c r="F5261" s="4" t="s">
        <v>6</v>
      </c>
    </row>
    <row r="5262" spans="1:6">
      <c r="A5262" t="n">
        <v>45704</v>
      </c>
      <c r="B5262" s="25" t="n">
        <v>20</v>
      </c>
      <c r="C5262" s="7" t="n">
        <v>8</v>
      </c>
      <c r="D5262" s="7" t="n">
        <v>3</v>
      </c>
      <c r="E5262" s="7" t="n">
        <v>10</v>
      </c>
      <c r="F5262" s="7" t="s">
        <v>211</v>
      </c>
    </row>
    <row r="5263" spans="1:6">
      <c r="A5263" t="s">
        <v>4</v>
      </c>
      <c r="B5263" s="4" t="s">
        <v>5</v>
      </c>
      <c r="C5263" s="4" t="s">
        <v>10</v>
      </c>
    </row>
    <row r="5264" spans="1:6">
      <c r="A5264" t="n">
        <v>45722</v>
      </c>
      <c r="B5264" s="31" t="n">
        <v>16</v>
      </c>
      <c r="C5264" s="7" t="n">
        <v>0</v>
      </c>
    </row>
    <row r="5265" spans="1:6">
      <c r="A5265" t="s">
        <v>4</v>
      </c>
      <c r="B5265" s="4" t="s">
        <v>5</v>
      </c>
      <c r="C5265" s="4" t="s">
        <v>10</v>
      </c>
      <c r="D5265" s="4" t="s">
        <v>16</v>
      </c>
      <c r="E5265" s="4" t="s">
        <v>16</v>
      </c>
      <c r="F5265" s="4" t="s">
        <v>6</v>
      </c>
    </row>
    <row r="5266" spans="1:6">
      <c r="A5266" t="n">
        <v>45725</v>
      </c>
      <c r="B5266" s="25" t="n">
        <v>20</v>
      </c>
      <c r="C5266" s="7" t="n">
        <v>9</v>
      </c>
      <c r="D5266" s="7" t="n">
        <v>3</v>
      </c>
      <c r="E5266" s="7" t="n">
        <v>10</v>
      </c>
      <c r="F5266" s="7" t="s">
        <v>211</v>
      </c>
    </row>
    <row r="5267" spans="1:6">
      <c r="A5267" t="s">
        <v>4</v>
      </c>
      <c r="B5267" s="4" t="s">
        <v>5</v>
      </c>
      <c r="C5267" s="4" t="s">
        <v>10</v>
      </c>
    </row>
    <row r="5268" spans="1:6">
      <c r="A5268" t="n">
        <v>45743</v>
      </c>
      <c r="B5268" s="31" t="n">
        <v>16</v>
      </c>
      <c r="C5268" s="7" t="n">
        <v>0</v>
      </c>
    </row>
    <row r="5269" spans="1:6">
      <c r="A5269" t="s">
        <v>4</v>
      </c>
      <c r="B5269" s="4" t="s">
        <v>5</v>
      </c>
      <c r="C5269" s="4" t="s">
        <v>10</v>
      </c>
      <c r="D5269" s="4" t="s">
        <v>16</v>
      </c>
      <c r="E5269" s="4" t="s">
        <v>16</v>
      </c>
      <c r="F5269" s="4" t="s">
        <v>6</v>
      </c>
    </row>
    <row r="5270" spans="1:6">
      <c r="A5270" t="n">
        <v>45746</v>
      </c>
      <c r="B5270" s="25" t="n">
        <v>20</v>
      </c>
      <c r="C5270" s="7" t="n">
        <v>11</v>
      </c>
      <c r="D5270" s="7" t="n">
        <v>3</v>
      </c>
      <c r="E5270" s="7" t="n">
        <v>10</v>
      </c>
      <c r="F5270" s="7" t="s">
        <v>211</v>
      </c>
    </row>
    <row r="5271" spans="1:6">
      <c r="A5271" t="s">
        <v>4</v>
      </c>
      <c r="B5271" s="4" t="s">
        <v>5</v>
      </c>
      <c r="C5271" s="4" t="s">
        <v>10</v>
      </c>
    </row>
    <row r="5272" spans="1:6">
      <c r="A5272" t="n">
        <v>45764</v>
      </c>
      <c r="B5272" s="31" t="n">
        <v>16</v>
      </c>
      <c r="C5272" s="7" t="n">
        <v>0</v>
      </c>
    </row>
    <row r="5273" spans="1:6">
      <c r="A5273" t="s">
        <v>4</v>
      </c>
      <c r="B5273" s="4" t="s">
        <v>5</v>
      </c>
      <c r="C5273" s="4" t="s">
        <v>10</v>
      </c>
      <c r="D5273" s="4" t="s">
        <v>16</v>
      </c>
      <c r="E5273" s="4" t="s">
        <v>16</v>
      </c>
      <c r="F5273" s="4" t="s">
        <v>6</v>
      </c>
    </row>
    <row r="5274" spans="1:6">
      <c r="A5274" t="n">
        <v>45767</v>
      </c>
      <c r="B5274" s="25" t="n">
        <v>20</v>
      </c>
      <c r="C5274" s="7" t="n">
        <v>14</v>
      </c>
      <c r="D5274" s="7" t="n">
        <v>3</v>
      </c>
      <c r="E5274" s="7" t="n">
        <v>10</v>
      </c>
      <c r="F5274" s="7" t="s">
        <v>211</v>
      </c>
    </row>
    <row r="5275" spans="1:6">
      <c r="A5275" t="s">
        <v>4</v>
      </c>
      <c r="B5275" s="4" t="s">
        <v>5</v>
      </c>
      <c r="C5275" s="4" t="s">
        <v>10</v>
      </c>
    </row>
    <row r="5276" spans="1:6">
      <c r="A5276" t="n">
        <v>45785</v>
      </c>
      <c r="B5276" s="31" t="n">
        <v>16</v>
      </c>
      <c r="C5276" s="7" t="n">
        <v>0</v>
      </c>
    </row>
    <row r="5277" spans="1:6">
      <c r="A5277" t="s">
        <v>4</v>
      </c>
      <c r="B5277" s="4" t="s">
        <v>5</v>
      </c>
      <c r="C5277" s="4" t="s">
        <v>10</v>
      </c>
      <c r="D5277" s="4" t="s">
        <v>16</v>
      </c>
      <c r="E5277" s="4" t="s">
        <v>16</v>
      </c>
      <c r="F5277" s="4" t="s">
        <v>6</v>
      </c>
    </row>
    <row r="5278" spans="1:6">
      <c r="A5278" t="n">
        <v>45788</v>
      </c>
      <c r="B5278" s="25" t="n">
        <v>20</v>
      </c>
      <c r="C5278" s="7" t="n">
        <v>11</v>
      </c>
      <c r="D5278" s="7" t="n">
        <v>3</v>
      </c>
      <c r="E5278" s="7" t="n">
        <v>10</v>
      </c>
      <c r="F5278" s="7" t="s">
        <v>211</v>
      </c>
    </row>
    <row r="5279" spans="1:6">
      <c r="A5279" t="s">
        <v>4</v>
      </c>
      <c r="B5279" s="4" t="s">
        <v>5</v>
      </c>
      <c r="C5279" s="4" t="s">
        <v>10</v>
      </c>
    </row>
    <row r="5280" spans="1:6">
      <c r="A5280" t="n">
        <v>45806</v>
      </c>
      <c r="B5280" s="31" t="n">
        <v>16</v>
      </c>
      <c r="C5280" s="7" t="n">
        <v>0</v>
      </c>
    </row>
    <row r="5281" spans="1:6">
      <c r="A5281" t="s">
        <v>4</v>
      </c>
      <c r="B5281" s="4" t="s">
        <v>5</v>
      </c>
      <c r="C5281" s="4" t="s">
        <v>10</v>
      </c>
      <c r="D5281" s="4" t="s">
        <v>16</v>
      </c>
      <c r="E5281" s="4" t="s">
        <v>16</v>
      </c>
      <c r="F5281" s="4" t="s">
        <v>6</v>
      </c>
    </row>
    <row r="5282" spans="1:6">
      <c r="A5282" t="n">
        <v>45809</v>
      </c>
      <c r="B5282" s="25" t="n">
        <v>20</v>
      </c>
      <c r="C5282" s="7" t="n">
        <v>12</v>
      </c>
      <c r="D5282" s="7" t="n">
        <v>3</v>
      </c>
      <c r="E5282" s="7" t="n">
        <v>10</v>
      </c>
      <c r="F5282" s="7" t="s">
        <v>211</v>
      </c>
    </row>
    <row r="5283" spans="1:6">
      <c r="A5283" t="s">
        <v>4</v>
      </c>
      <c r="B5283" s="4" t="s">
        <v>5</v>
      </c>
      <c r="C5283" s="4" t="s">
        <v>10</v>
      </c>
    </row>
    <row r="5284" spans="1:6">
      <c r="A5284" t="n">
        <v>45827</v>
      </c>
      <c r="B5284" s="31" t="n">
        <v>16</v>
      </c>
      <c r="C5284" s="7" t="n">
        <v>0</v>
      </c>
    </row>
    <row r="5285" spans="1:6">
      <c r="A5285" t="s">
        <v>4</v>
      </c>
      <c r="B5285" s="4" t="s">
        <v>5</v>
      </c>
      <c r="C5285" s="4" t="s">
        <v>10</v>
      </c>
      <c r="D5285" s="4" t="s">
        <v>16</v>
      </c>
      <c r="E5285" s="4" t="s">
        <v>16</v>
      </c>
      <c r="F5285" s="4" t="s">
        <v>6</v>
      </c>
    </row>
    <row r="5286" spans="1:6">
      <c r="A5286" t="n">
        <v>45830</v>
      </c>
      <c r="B5286" s="25" t="n">
        <v>20</v>
      </c>
      <c r="C5286" s="7" t="n">
        <v>13</v>
      </c>
      <c r="D5286" s="7" t="n">
        <v>3</v>
      </c>
      <c r="E5286" s="7" t="n">
        <v>10</v>
      </c>
      <c r="F5286" s="7" t="s">
        <v>211</v>
      </c>
    </row>
    <row r="5287" spans="1:6">
      <c r="A5287" t="s">
        <v>4</v>
      </c>
      <c r="B5287" s="4" t="s">
        <v>5</v>
      </c>
      <c r="C5287" s="4" t="s">
        <v>10</v>
      </c>
    </row>
    <row r="5288" spans="1:6">
      <c r="A5288" t="n">
        <v>45848</v>
      </c>
      <c r="B5288" s="31" t="n">
        <v>16</v>
      </c>
      <c r="C5288" s="7" t="n">
        <v>0</v>
      </c>
    </row>
    <row r="5289" spans="1:6">
      <c r="A5289" t="s">
        <v>4</v>
      </c>
      <c r="B5289" s="4" t="s">
        <v>5</v>
      </c>
      <c r="C5289" s="4" t="s">
        <v>10</v>
      </c>
      <c r="D5289" s="4" t="s">
        <v>16</v>
      </c>
      <c r="E5289" s="4" t="s">
        <v>16</v>
      </c>
      <c r="F5289" s="4" t="s">
        <v>6</v>
      </c>
    </row>
    <row r="5290" spans="1:6">
      <c r="A5290" t="n">
        <v>45851</v>
      </c>
      <c r="B5290" s="25" t="n">
        <v>20</v>
      </c>
      <c r="C5290" s="7" t="n">
        <v>80</v>
      </c>
      <c r="D5290" s="7" t="n">
        <v>3</v>
      </c>
      <c r="E5290" s="7" t="n">
        <v>10</v>
      </c>
      <c r="F5290" s="7" t="s">
        <v>211</v>
      </c>
    </row>
    <row r="5291" spans="1:6">
      <c r="A5291" t="s">
        <v>4</v>
      </c>
      <c r="B5291" s="4" t="s">
        <v>5</v>
      </c>
      <c r="C5291" s="4" t="s">
        <v>10</v>
      </c>
    </row>
    <row r="5292" spans="1:6">
      <c r="A5292" t="n">
        <v>45869</v>
      </c>
      <c r="B5292" s="31" t="n">
        <v>16</v>
      </c>
      <c r="C5292" s="7" t="n">
        <v>0</v>
      </c>
    </row>
    <row r="5293" spans="1:6">
      <c r="A5293" t="s">
        <v>4</v>
      </c>
      <c r="B5293" s="4" t="s">
        <v>5</v>
      </c>
      <c r="C5293" s="4" t="s">
        <v>10</v>
      </c>
      <c r="D5293" s="4" t="s">
        <v>16</v>
      </c>
      <c r="E5293" s="4" t="s">
        <v>16</v>
      </c>
      <c r="F5293" s="4" t="s">
        <v>6</v>
      </c>
    </row>
    <row r="5294" spans="1:6">
      <c r="A5294" t="n">
        <v>45872</v>
      </c>
      <c r="B5294" s="25" t="n">
        <v>20</v>
      </c>
      <c r="C5294" s="7" t="n">
        <v>30</v>
      </c>
      <c r="D5294" s="7" t="n">
        <v>3</v>
      </c>
      <c r="E5294" s="7" t="n">
        <v>10</v>
      </c>
      <c r="F5294" s="7" t="s">
        <v>211</v>
      </c>
    </row>
    <row r="5295" spans="1:6">
      <c r="A5295" t="s">
        <v>4</v>
      </c>
      <c r="B5295" s="4" t="s">
        <v>5</v>
      </c>
      <c r="C5295" s="4" t="s">
        <v>10</v>
      </c>
    </row>
    <row r="5296" spans="1:6">
      <c r="A5296" t="n">
        <v>45890</v>
      </c>
      <c r="B5296" s="31" t="n">
        <v>16</v>
      </c>
      <c r="C5296" s="7" t="n">
        <v>0</v>
      </c>
    </row>
    <row r="5297" spans="1:6">
      <c r="A5297" t="s">
        <v>4</v>
      </c>
      <c r="B5297" s="4" t="s">
        <v>5</v>
      </c>
      <c r="C5297" s="4" t="s">
        <v>10</v>
      </c>
      <c r="D5297" s="4" t="s">
        <v>16</v>
      </c>
      <c r="E5297" s="4" t="s">
        <v>16</v>
      </c>
      <c r="F5297" s="4" t="s">
        <v>6</v>
      </c>
    </row>
    <row r="5298" spans="1:6">
      <c r="A5298" t="n">
        <v>45893</v>
      </c>
      <c r="B5298" s="25" t="n">
        <v>20</v>
      </c>
      <c r="C5298" s="7" t="n">
        <v>81</v>
      </c>
      <c r="D5298" s="7" t="n">
        <v>3</v>
      </c>
      <c r="E5298" s="7" t="n">
        <v>10</v>
      </c>
      <c r="F5298" s="7" t="s">
        <v>211</v>
      </c>
    </row>
    <row r="5299" spans="1:6">
      <c r="A5299" t="s">
        <v>4</v>
      </c>
      <c r="B5299" s="4" t="s">
        <v>5</v>
      </c>
      <c r="C5299" s="4" t="s">
        <v>10</v>
      </c>
    </row>
    <row r="5300" spans="1:6">
      <c r="A5300" t="n">
        <v>45911</v>
      </c>
      <c r="B5300" s="31" t="n">
        <v>16</v>
      </c>
      <c r="C5300" s="7" t="n">
        <v>0</v>
      </c>
    </row>
    <row r="5301" spans="1:6">
      <c r="A5301" t="s">
        <v>4</v>
      </c>
      <c r="B5301" s="4" t="s">
        <v>5</v>
      </c>
      <c r="C5301" s="4" t="s">
        <v>10</v>
      </c>
      <c r="D5301" s="4" t="s">
        <v>16</v>
      </c>
      <c r="E5301" s="4" t="s">
        <v>16</v>
      </c>
      <c r="F5301" s="4" t="s">
        <v>6</v>
      </c>
    </row>
    <row r="5302" spans="1:6">
      <c r="A5302" t="n">
        <v>45914</v>
      </c>
      <c r="B5302" s="25" t="n">
        <v>20</v>
      </c>
      <c r="C5302" s="7" t="n">
        <v>83</v>
      </c>
      <c r="D5302" s="7" t="n">
        <v>3</v>
      </c>
      <c r="E5302" s="7" t="n">
        <v>10</v>
      </c>
      <c r="F5302" s="7" t="s">
        <v>211</v>
      </c>
    </row>
    <row r="5303" spans="1:6">
      <c r="A5303" t="s">
        <v>4</v>
      </c>
      <c r="B5303" s="4" t="s">
        <v>5</v>
      </c>
      <c r="C5303" s="4" t="s">
        <v>10</v>
      </c>
    </row>
    <row r="5304" spans="1:6">
      <c r="A5304" t="n">
        <v>45932</v>
      </c>
      <c r="B5304" s="31" t="n">
        <v>16</v>
      </c>
      <c r="C5304" s="7" t="n">
        <v>0</v>
      </c>
    </row>
    <row r="5305" spans="1:6">
      <c r="A5305" t="s">
        <v>4</v>
      </c>
      <c r="B5305" s="4" t="s">
        <v>5</v>
      </c>
      <c r="C5305" s="4" t="s">
        <v>10</v>
      </c>
      <c r="D5305" s="4" t="s">
        <v>16</v>
      </c>
      <c r="E5305" s="4" t="s">
        <v>16</v>
      </c>
      <c r="F5305" s="4" t="s">
        <v>6</v>
      </c>
    </row>
    <row r="5306" spans="1:6">
      <c r="A5306" t="n">
        <v>45935</v>
      </c>
      <c r="B5306" s="25" t="n">
        <v>20</v>
      </c>
      <c r="C5306" s="7" t="n">
        <v>7032</v>
      </c>
      <c r="D5306" s="7" t="n">
        <v>3</v>
      </c>
      <c r="E5306" s="7" t="n">
        <v>10</v>
      </c>
      <c r="F5306" s="7" t="s">
        <v>211</v>
      </c>
    </row>
    <row r="5307" spans="1:6">
      <c r="A5307" t="s">
        <v>4</v>
      </c>
      <c r="B5307" s="4" t="s">
        <v>5</v>
      </c>
      <c r="C5307" s="4" t="s">
        <v>10</v>
      </c>
    </row>
    <row r="5308" spans="1:6">
      <c r="A5308" t="n">
        <v>45953</v>
      </c>
      <c r="B5308" s="31" t="n">
        <v>16</v>
      </c>
      <c r="C5308" s="7" t="n">
        <v>0</v>
      </c>
    </row>
    <row r="5309" spans="1:6">
      <c r="A5309" t="s">
        <v>4</v>
      </c>
      <c r="B5309" s="4" t="s">
        <v>5</v>
      </c>
      <c r="C5309" s="4" t="s">
        <v>10</v>
      </c>
      <c r="D5309" s="4" t="s">
        <v>16</v>
      </c>
      <c r="E5309" s="4" t="s">
        <v>16</v>
      </c>
      <c r="F5309" s="4" t="s">
        <v>6</v>
      </c>
    </row>
    <row r="5310" spans="1:6">
      <c r="A5310" t="n">
        <v>45956</v>
      </c>
      <c r="B5310" s="25" t="n">
        <v>20</v>
      </c>
      <c r="C5310" s="7" t="n">
        <v>100</v>
      </c>
      <c r="D5310" s="7" t="n">
        <v>3</v>
      </c>
      <c r="E5310" s="7" t="n">
        <v>10</v>
      </c>
      <c r="F5310" s="7" t="s">
        <v>211</v>
      </c>
    </row>
    <row r="5311" spans="1:6">
      <c r="A5311" t="s">
        <v>4</v>
      </c>
      <c r="B5311" s="4" t="s">
        <v>5</v>
      </c>
      <c r="C5311" s="4" t="s">
        <v>10</v>
      </c>
    </row>
    <row r="5312" spans="1:6">
      <c r="A5312" t="n">
        <v>45974</v>
      </c>
      <c r="B5312" s="31" t="n">
        <v>16</v>
      </c>
      <c r="C5312" s="7" t="n">
        <v>0</v>
      </c>
    </row>
    <row r="5313" spans="1:6">
      <c r="A5313" t="s">
        <v>4</v>
      </c>
      <c r="B5313" s="4" t="s">
        <v>5</v>
      </c>
      <c r="C5313" s="4" t="s">
        <v>10</v>
      </c>
      <c r="D5313" s="4" t="s">
        <v>16</v>
      </c>
      <c r="E5313" s="4" t="s">
        <v>16</v>
      </c>
      <c r="F5313" s="4" t="s">
        <v>6</v>
      </c>
    </row>
    <row r="5314" spans="1:6">
      <c r="A5314" t="n">
        <v>45977</v>
      </c>
      <c r="B5314" s="25" t="n">
        <v>20</v>
      </c>
      <c r="C5314" s="7" t="n">
        <v>101</v>
      </c>
      <c r="D5314" s="7" t="n">
        <v>3</v>
      </c>
      <c r="E5314" s="7" t="n">
        <v>10</v>
      </c>
      <c r="F5314" s="7" t="s">
        <v>211</v>
      </c>
    </row>
    <row r="5315" spans="1:6">
      <c r="A5315" t="s">
        <v>4</v>
      </c>
      <c r="B5315" s="4" t="s">
        <v>5</v>
      </c>
      <c r="C5315" s="4" t="s">
        <v>10</v>
      </c>
    </row>
    <row r="5316" spans="1:6">
      <c r="A5316" t="n">
        <v>45995</v>
      </c>
      <c r="B5316" s="31" t="n">
        <v>16</v>
      </c>
      <c r="C5316" s="7" t="n">
        <v>0</v>
      </c>
    </row>
    <row r="5317" spans="1:6">
      <c r="A5317" t="s">
        <v>4</v>
      </c>
      <c r="B5317" s="4" t="s">
        <v>5</v>
      </c>
      <c r="C5317" s="4" t="s">
        <v>10</v>
      </c>
      <c r="D5317" s="4" t="s">
        <v>16</v>
      </c>
      <c r="E5317" s="4" t="s">
        <v>16</v>
      </c>
      <c r="F5317" s="4" t="s">
        <v>6</v>
      </c>
    </row>
    <row r="5318" spans="1:6">
      <c r="A5318" t="n">
        <v>45998</v>
      </c>
      <c r="B5318" s="25" t="n">
        <v>20</v>
      </c>
      <c r="C5318" s="7" t="n">
        <v>116</v>
      </c>
      <c r="D5318" s="7" t="n">
        <v>3</v>
      </c>
      <c r="E5318" s="7" t="n">
        <v>10</v>
      </c>
      <c r="F5318" s="7" t="s">
        <v>211</v>
      </c>
    </row>
    <row r="5319" spans="1:6">
      <c r="A5319" t="s">
        <v>4</v>
      </c>
      <c r="B5319" s="4" t="s">
        <v>5</v>
      </c>
      <c r="C5319" s="4" t="s">
        <v>10</v>
      </c>
    </row>
    <row r="5320" spans="1:6">
      <c r="A5320" t="n">
        <v>46016</v>
      </c>
      <c r="B5320" s="31" t="n">
        <v>16</v>
      </c>
      <c r="C5320" s="7" t="n">
        <v>0</v>
      </c>
    </row>
    <row r="5321" spans="1:6">
      <c r="A5321" t="s">
        <v>4</v>
      </c>
      <c r="B5321" s="4" t="s">
        <v>5</v>
      </c>
      <c r="C5321" s="4" t="s">
        <v>10</v>
      </c>
      <c r="D5321" s="4" t="s">
        <v>16</v>
      </c>
      <c r="E5321" s="4" t="s">
        <v>16</v>
      </c>
      <c r="F5321" s="4" t="s">
        <v>6</v>
      </c>
    </row>
    <row r="5322" spans="1:6">
      <c r="A5322" t="n">
        <v>46019</v>
      </c>
      <c r="B5322" s="25" t="n">
        <v>20</v>
      </c>
      <c r="C5322" s="7" t="n">
        <v>118</v>
      </c>
      <c r="D5322" s="7" t="n">
        <v>3</v>
      </c>
      <c r="E5322" s="7" t="n">
        <v>10</v>
      </c>
      <c r="F5322" s="7" t="s">
        <v>211</v>
      </c>
    </row>
    <row r="5323" spans="1:6">
      <c r="A5323" t="s">
        <v>4</v>
      </c>
      <c r="B5323" s="4" t="s">
        <v>5</v>
      </c>
      <c r="C5323" s="4" t="s">
        <v>10</v>
      </c>
    </row>
    <row r="5324" spans="1:6">
      <c r="A5324" t="n">
        <v>46037</v>
      </c>
      <c r="B5324" s="31" t="n">
        <v>16</v>
      </c>
      <c r="C5324" s="7" t="n">
        <v>0</v>
      </c>
    </row>
    <row r="5325" spans="1:6">
      <c r="A5325" t="s">
        <v>4</v>
      </c>
      <c r="B5325" s="4" t="s">
        <v>5</v>
      </c>
      <c r="C5325" s="4" t="s">
        <v>10</v>
      </c>
      <c r="D5325" s="4" t="s">
        <v>16</v>
      </c>
      <c r="E5325" s="4" t="s">
        <v>16</v>
      </c>
      <c r="F5325" s="4" t="s">
        <v>6</v>
      </c>
    </row>
    <row r="5326" spans="1:6">
      <c r="A5326" t="n">
        <v>46040</v>
      </c>
      <c r="B5326" s="25" t="n">
        <v>20</v>
      </c>
      <c r="C5326" s="7" t="n">
        <v>120</v>
      </c>
      <c r="D5326" s="7" t="n">
        <v>3</v>
      </c>
      <c r="E5326" s="7" t="n">
        <v>10</v>
      </c>
      <c r="F5326" s="7" t="s">
        <v>211</v>
      </c>
    </row>
    <row r="5327" spans="1:6">
      <c r="A5327" t="s">
        <v>4</v>
      </c>
      <c r="B5327" s="4" t="s">
        <v>5</v>
      </c>
      <c r="C5327" s="4" t="s">
        <v>10</v>
      </c>
    </row>
    <row r="5328" spans="1:6">
      <c r="A5328" t="n">
        <v>46058</v>
      </c>
      <c r="B5328" s="31" t="n">
        <v>16</v>
      </c>
      <c r="C5328" s="7" t="n">
        <v>0</v>
      </c>
    </row>
    <row r="5329" spans="1:6">
      <c r="A5329" t="s">
        <v>4</v>
      </c>
      <c r="B5329" s="4" t="s">
        <v>5</v>
      </c>
      <c r="C5329" s="4" t="s">
        <v>10</v>
      </c>
      <c r="D5329" s="4" t="s">
        <v>16</v>
      </c>
      <c r="E5329" s="4" t="s">
        <v>16</v>
      </c>
      <c r="F5329" s="4" t="s">
        <v>6</v>
      </c>
    </row>
    <row r="5330" spans="1:6">
      <c r="A5330" t="n">
        <v>46061</v>
      </c>
      <c r="B5330" s="25" t="n">
        <v>20</v>
      </c>
      <c r="C5330" s="7" t="n">
        <v>84</v>
      </c>
      <c r="D5330" s="7" t="n">
        <v>3</v>
      </c>
      <c r="E5330" s="7" t="n">
        <v>10</v>
      </c>
      <c r="F5330" s="7" t="s">
        <v>211</v>
      </c>
    </row>
    <row r="5331" spans="1:6">
      <c r="A5331" t="s">
        <v>4</v>
      </c>
      <c r="B5331" s="4" t="s">
        <v>5</v>
      </c>
      <c r="C5331" s="4" t="s">
        <v>10</v>
      </c>
    </row>
    <row r="5332" spans="1:6">
      <c r="A5332" t="n">
        <v>46079</v>
      </c>
      <c r="B5332" s="31" t="n">
        <v>16</v>
      </c>
      <c r="C5332" s="7" t="n">
        <v>0</v>
      </c>
    </row>
    <row r="5333" spans="1:6">
      <c r="A5333" t="s">
        <v>4</v>
      </c>
      <c r="B5333" s="4" t="s">
        <v>5</v>
      </c>
      <c r="C5333" s="4" t="s">
        <v>10</v>
      </c>
      <c r="D5333" s="4" t="s">
        <v>16</v>
      </c>
      <c r="E5333" s="4" t="s">
        <v>16</v>
      </c>
      <c r="F5333" s="4" t="s">
        <v>6</v>
      </c>
    </row>
    <row r="5334" spans="1:6">
      <c r="A5334" t="n">
        <v>46082</v>
      </c>
      <c r="B5334" s="25" t="n">
        <v>20</v>
      </c>
      <c r="C5334" s="7" t="n">
        <v>86</v>
      </c>
      <c r="D5334" s="7" t="n">
        <v>3</v>
      </c>
      <c r="E5334" s="7" t="n">
        <v>10</v>
      </c>
      <c r="F5334" s="7" t="s">
        <v>211</v>
      </c>
    </row>
    <row r="5335" spans="1:6">
      <c r="A5335" t="s">
        <v>4</v>
      </c>
      <c r="B5335" s="4" t="s">
        <v>5</v>
      </c>
      <c r="C5335" s="4" t="s">
        <v>10</v>
      </c>
    </row>
    <row r="5336" spans="1:6">
      <c r="A5336" t="n">
        <v>46100</v>
      </c>
      <c r="B5336" s="31" t="n">
        <v>16</v>
      </c>
      <c r="C5336" s="7" t="n">
        <v>0</v>
      </c>
    </row>
    <row r="5337" spans="1:6">
      <c r="A5337" t="s">
        <v>4</v>
      </c>
      <c r="B5337" s="4" t="s">
        <v>5</v>
      </c>
      <c r="C5337" s="4" t="s">
        <v>10</v>
      </c>
      <c r="D5337" s="4" t="s">
        <v>16</v>
      </c>
      <c r="E5337" s="4" t="s">
        <v>16</v>
      </c>
      <c r="F5337" s="4" t="s">
        <v>6</v>
      </c>
    </row>
    <row r="5338" spans="1:6">
      <c r="A5338" t="n">
        <v>46103</v>
      </c>
      <c r="B5338" s="25" t="n">
        <v>20</v>
      </c>
      <c r="C5338" s="7" t="n">
        <v>87</v>
      </c>
      <c r="D5338" s="7" t="n">
        <v>3</v>
      </c>
      <c r="E5338" s="7" t="n">
        <v>10</v>
      </c>
      <c r="F5338" s="7" t="s">
        <v>211</v>
      </c>
    </row>
    <row r="5339" spans="1:6">
      <c r="A5339" t="s">
        <v>4</v>
      </c>
      <c r="B5339" s="4" t="s">
        <v>5</v>
      </c>
      <c r="C5339" s="4" t="s">
        <v>10</v>
      </c>
    </row>
    <row r="5340" spans="1:6">
      <c r="A5340" t="n">
        <v>46121</v>
      </c>
      <c r="B5340" s="31" t="n">
        <v>16</v>
      </c>
      <c r="C5340" s="7" t="n">
        <v>0</v>
      </c>
    </row>
    <row r="5341" spans="1:6">
      <c r="A5341" t="s">
        <v>4</v>
      </c>
      <c r="B5341" s="4" t="s">
        <v>5</v>
      </c>
      <c r="C5341" s="4" t="s">
        <v>10</v>
      </c>
      <c r="D5341" s="4" t="s">
        <v>16</v>
      </c>
      <c r="E5341" s="4" t="s">
        <v>16</v>
      </c>
      <c r="F5341" s="4" t="s">
        <v>6</v>
      </c>
    </row>
    <row r="5342" spans="1:6">
      <c r="A5342" t="n">
        <v>46124</v>
      </c>
      <c r="B5342" s="25" t="n">
        <v>20</v>
      </c>
      <c r="C5342" s="7" t="n">
        <v>88</v>
      </c>
      <c r="D5342" s="7" t="n">
        <v>3</v>
      </c>
      <c r="E5342" s="7" t="n">
        <v>10</v>
      </c>
      <c r="F5342" s="7" t="s">
        <v>211</v>
      </c>
    </row>
    <row r="5343" spans="1:6">
      <c r="A5343" t="s">
        <v>4</v>
      </c>
      <c r="B5343" s="4" t="s">
        <v>5</v>
      </c>
      <c r="C5343" s="4" t="s">
        <v>10</v>
      </c>
    </row>
    <row r="5344" spans="1:6">
      <c r="A5344" t="n">
        <v>46142</v>
      </c>
      <c r="B5344" s="31" t="n">
        <v>16</v>
      </c>
      <c r="C5344" s="7" t="n">
        <v>0</v>
      </c>
    </row>
    <row r="5345" spans="1:6">
      <c r="A5345" t="s">
        <v>4</v>
      </c>
      <c r="B5345" s="4" t="s">
        <v>5</v>
      </c>
      <c r="C5345" s="4" t="s">
        <v>10</v>
      </c>
      <c r="D5345" s="4" t="s">
        <v>16</v>
      </c>
      <c r="E5345" s="4" t="s">
        <v>16</v>
      </c>
      <c r="F5345" s="4" t="s">
        <v>6</v>
      </c>
    </row>
    <row r="5346" spans="1:6">
      <c r="A5346" t="n">
        <v>46145</v>
      </c>
      <c r="B5346" s="25" t="n">
        <v>20</v>
      </c>
      <c r="C5346" s="7" t="n">
        <v>89</v>
      </c>
      <c r="D5346" s="7" t="n">
        <v>3</v>
      </c>
      <c r="E5346" s="7" t="n">
        <v>10</v>
      </c>
      <c r="F5346" s="7" t="s">
        <v>211</v>
      </c>
    </row>
    <row r="5347" spans="1:6">
      <c r="A5347" t="s">
        <v>4</v>
      </c>
      <c r="B5347" s="4" t="s">
        <v>5</v>
      </c>
      <c r="C5347" s="4" t="s">
        <v>10</v>
      </c>
    </row>
    <row r="5348" spans="1:6">
      <c r="A5348" t="n">
        <v>46163</v>
      </c>
      <c r="B5348" s="31" t="n">
        <v>16</v>
      </c>
      <c r="C5348" s="7" t="n">
        <v>0</v>
      </c>
    </row>
    <row r="5349" spans="1:6">
      <c r="A5349" t="s">
        <v>4</v>
      </c>
      <c r="B5349" s="4" t="s">
        <v>5</v>
      </c>
      <c r="C5349" s="4" t="s">
        <v>10</v>
      </c>
      <c r="D5349" s="4" t="s">
        <v>16</v>
      </c>
      <c r="E5349" s="4" t="s">
        <v>16</v>
      </c>
      <c r="F5349" s="4" t="s">
        <v>6</v>
      </c>
    </row>
    <row r="5350" spans="1:6">
      <c r="A5350" t="n">
        <v>46166</v>
      </c>
      <c r="B5350" s="25" t="n">
        <v>20</v>
      </c>
      <c r="C5350" s="7" t="n">
        <v>1600</v>
      </c>
      <c r="D5350" s="7" t="n">
        <v>3</v>
      </c>
      <c r="E5350" s="7" t="n">
        <v>10</v>
      </c>
      <c r="F5350" s="7" t="s">
        <v>211</v>
      </c>
    </row>
    <row r="5351" spans="1:6">
      <c r="A5351" t="s">
        <v>4</v>
      </c>
      <c r="B5351" s="4" t="s">
        <v>5</v>
      </c>
      <c r="C5351" s="4" t="s">
        <v>10</v>
      </c>
    </row>
    <row r="5352" spans="1:6">
      <c r="A5352" t="n">
        <v>46184</v>
      </c>
      <c r="B5352" s="31" t="n">
        <v>16</v>
      </c>
      <c r="C5352" s="7" t="n">
        <v>0</v>
      </c>
    </row>
    <row r="5353" spans="1:6">
      <c r="A5353" t="s">
        <v>4</v>
      </c>
      <c r="B5353" s="4" t="s">
        <v>5</v>
      </c>
      <c r="C5353" s="4" t="s">
        <v>10</v>
      </c>
      <c r="D5353" s="4" t="s">
        <v>9</v>
      </c>
    </row>
    <row r="5354" spans="1:6">
      <c r="A5354" t="n">
        <v>46187</v>
      </c>
      <c r="B5354" s="46" t="n">
        <v>43</v>
      </c>
      <c r="C5354" s="7" t="n">
        <v>1</v>
      </c>
      <c r="D5354" s="7" t="n">
        <v>128</v>
      </c>
    </row>
    <row r="5355" spans="1:6">
      <c r="A5355" t="s">
        <v>4</v>
      </c>
      <c r="B5355" s="4" t="s">
        <v>5</v>
      </c>
      <c r="C5355" s="4" t="s">
        <v>10</v>
      </c>
      <c r="D5355" s="4" t="s">
        <v>9</v>
      </c>
    </row>
    <row r="5356" spans="1:6">
      <c r="A5356" t="n">
        <v>46194</v>
      </c>
      <c r="B5356" s="46" t="n">
        <v>43</v>
      </c>
      <c r="C5356" s="7" t="n">
        <v>1</v>
      </c>
      <c r="D5356" s="7" t="n">
        <v>32</v>
      </c>
    </row>
    <row r="5357" spans="1:6">
      <c r="A5357" t="s">
        <v>4</v>
      </c>
      <c r="B5357" s="4" t="s">
        <v>5</v>
      </c>
      <c r="C5357" s="4" t="s">
        <v>10</v>
      </c>
      <c r="D5357" s="4" t="s">
        <v>9</v>
      </c>
    </row>
    <row r="5358" spans="1:6">
      <c r="A5358" t="n">
        <v>46201</v>
      </c>
      <c r="B5358" s="46" t="n">
        <v>43</v>
      </c>
      <c r="C5358" s="7" t="n">
        <v>2</v>
      </c>
      <c r="D5358" s="7" t="n">
        <v>128</v>
      </c>
    </row>
    <row r="5359" spans="1:6">
      <c r="A5359" t="s">
        <v>4</v>
      </c>
      <c r="B5359" s="4" t="s">
        <v>5</v>
      </c>
      <c r="C5359" s="4" t="s">
        <v>10</v>
      </c>
      <c r="D5359" s="4" t="s">
        <v>9</v>
      </c>
    </row>
    <row r="5360" spans="1:6">
      <c r="A5360" t="n">
        <v>46208</v>
      </c>
      <c r="B5360" s="46" t="n">
        <v>43</v>
      </c>
      <c r="C5360" s="7" t="n">
        <v>2</v>
      </c>
      <c r="D5360" s="7" t="n">
        <v>32</v>
      </c>
    </row>
    <row r="5361" spans="1:6">
      <c r="A5361" t="s">
        <v>4</v>
      </c>
      <c r="B5361" s="4" t="s">
        <v>5</v>
      </c>
      <c r="C5361" s="4" t="s">
        <v>10</v>
      </c>
      <c r="D5361" s="4" t="s">
        <v>9</v>
      </c>
    </row>
    <row r="5362" spans="1:6">
      <c r="A5362" t="n">
        <v>46215</v>
      </c>
      <c r="B5362" s="46" t="n">
        <v>43</v>
      </c>
      <c r="C5362" s="7" t="n">
        <v>3</v>
      </c>
      <c r="D5362" s="7" t="n">
        <v>128</v>
      </c>
    </row>
    <row r="5363" spans="1:6">
      <c r="A5363" t="s">
        <v>4</v>
      </c>
      <c r="B5363" s="4" t="s">
        <v>5</v>
      </c>
      <c r="C5363" s="4" t="s">
        <v>10</v>
      </c>
      <c r="D5363" s="4" t="s">
        <v>9</v>
      </c>
    </row>
    <row r="5364" spans="1:6">
      <c r="A5364" t="n">
        <v>46222</v>
      </c>
      <c r="B5364" s="46" t="n">
        <v>43</v>
      </c>
      <c r="C5364" s="7" t="n">
        <v>3</v>
      </c>
      <c r="D5364" s="7" t="n">
        <v>32</v>
      </c>
    </row>
    <row r="5365" spans="1:6">
      <c r="A5365" t="s">
        <v>4</v>
      </c>
      <c r="B5365" s="4" t="s">
        <v>5</v>
      </c>
      <c r="C5365" s="4" t="s">
        <v>10</v>
      </c>
      <c r="D5365" s="4" t="s">
        <v>9</v>
      </c>
    </row>
    <row r="5366" spans="1:6">
      <c r="A5366" t="n">
        <v>46229</v>
      </c>
      <c r="B5366" s="46" t="n">
        <v>43</v>
      </c>
      <c r="C5366" s="7" t="n">
        <v>4</v>
      </c>
      <c r="D5366" s="7" t="n">
        <v>128</v>
      </c>
    </row>
    <row r="5367" spans="1:6">
      <c r="A5367" t="s">
        <v>4</v>
      </c>
      <c r="B5367" s="4" t="s">
        <v>5</v>
      </c>
      <c r="C5367" s="4" t="s">
        <v>10</v>
      </c>
      <c r="D5367" s="4" t="s">
        <v>9</v>
      </c>
    </row>
    <row r="5368" spans="1:6">
      <c r="A5368" t="n">
        <v>46236</v>
      </c>
      <c r="B5368" s="46" t="n">
        <v>43</v>
      </c>
      <c r="C5368" s="7" t="n">
        <v>4</v>
      </c>
      <c r="D5368" s="7" t="n">
        <v>32</v>
      </c>
    </row>
    <row r="5369" spans="1:6">
      <c r="A5369" t="s">
        <v>4</v>
      </c>
      <c r="B5369" s="4" t="s">
        <v>5</v>
      </c>
      <c r="C5369" s="4" t="s">
        <v>10</v>
      </c>
      <c r="D5369" s="4" t="s">
        <v>9</v>
      </c>
    </row>
    <row r="5370" spans="1:6">
      <c r="A5370" t="n">
        <v>46243</v>
      </c>
      <c r="B5370" s="46" t="n">
        <v>43</v>
      </c>
      <c r="C5370" s="7" t="n">
        <v>5</v>
      </c>
      <c r="D5370" s="7" t="n">
        <v>128</v>
      </c>
    </row>
    <row r="5371" spans="1:6">
      <c r="A5371" t="s">
        <v>4</v>
      </c>
      <c r="B5371" s="4" t="s">
        <v>5</v>
      </c>
      <c r="C5371" s="4" t="s">
        <v>10</v>
      </c>
      <c r="D5371" s="4" t="s">
        <v>9</v>
      </c>
    </row>
    <row r="5372" spans="1:6">
      <c r="A5372" t="n">
        <v>46250</v>
      </c>
      <c r="B5372" s="46" t="n">
        <v>43</v>
      </c>
      <c r="C5372" s="7" t="n">
        <v>5</v>
      </c>
      <c r="D5372" s="7" t="n">
        <v>32</v>
      </c>
    </row>
    <row r="5373" spans="1:6">
      <c r="A5373" t="s">
        <v>4</v>
      </c>
      <c r="B5373" s="4" t="s">
        <v>5</v>
      </c>
      <c r="C5373" s="4" t="s">
        <v>10</v>
      </c>
      <c r="D5373" s="4" t="s">
        <v>9</v>
      </c>
    </row>
    <row r="5374" spans="1:6">
      <c r="A5374" t="n">
        <v>46257</v>
      </c>
      <c r="B5374" s="46" t="n">
        <v>43</v>
      </c>
      <c r="C5374" s="7" t="n">
        <v>6</v>
      </c>
      <c r="D5374" s="7" t="n">
        <v>128</v>
      </c>
    </row>
    <row r="5375" spans="1:6">
      <c r="A5375" t="s">
        <v>4</v>
      </c>
      <c r="B5375" s="4" t="s">
        <v>5</v>
      </c>
      <c r="C5375" s="4" t="s">
        <v>10</v>
      </c>
      <c r="D5375" s="4" t="s">
        <v>9</v>
      </c>
    </row>
    <row r="5376" spans="1:6">
      <c r="A5376" t="n">
        <v>46264</v>
      </c>
      <c r="B5376" s="46" t="n">
        <v>43</v>
      </c>
      <c r="C5376" s="7" t="n">
        <v>6</v>
      </c>
      <c r="D5376" s="7" t="n">
        <v>32</v>
      </c>
    </row>
    <row r="5377" spans="1:4">
      <c r="A5377" t="s">
        <v>4</v>
      </c>
      <c r="B5377" s="4" t="s">
        <v>5</v>
      </c>
      <c r="C5377" s="4" t="s">
        <v>10</v>
      </c>
      <c r="D5377" s="4" t="s">
        <v>9</v>
      </c>
    </row>
    <row r="5378" spans="1:4">
      <c r="A5378" t="n">
        <v>46271</v>
      </c>
      <c r="B5378" s="46" t="n">
        <v>43</v>
      </c>
      <c r="C5378" s="7" t="n">
        <v>7</v>
      </c>
      <c r="D5378" s="7" t="n">
        <v>128</v>
      </c>
    </row>
    <row r="5379" spans="1:4">
      <c r="A5379" t="s">
        <v>4</v>
      </c>
      <c r="B5379" s="4" t="s">
        <v>5</v>
      </c>
      <c r="C5379" s="4" t="s">
        <v>10</v>
      </c>
      <c r="D5379" s="4" t="s">
        <v>9</v>
      </c>
    </row>
    <row r="5380" spans="1:4">
      <c r="A5380" t="n">
        <v>46278</v>
      </c>
      <c r="B5380" s="46" t="n">
        <v>43</v>
      </c>
      <c r="C5380" s="7" t="n">
        <v>7</v>
      </c>
      <c r="D5380" s="7" t="n">
        <v>32</v>
      </c>
    </row>
    <row r="5381" spans="1:4">
      <c r="A5381" t="s">
        <v>4</v>
      </c>
      <c r="B5381" s="4" t="s">
        <v>5</v>
      </c>
      <c r="C5381" s="4" t="s">
        <v>10</v>
      </c>
      <c r="D5381" s="4" t="s">
        <v>9</v>
      </c>
    </row>
    <row r="5382" spans="1:4">
      <c r="A5382" t="n">
        <v>46285</v>
      </c>
      <c r="B5382" s="46" t="n">
        <v>43</v>
      </c>
      <c r="C5382" s="7" t="n">
        <v>8</v>
      </c>
      <c r="D5382" s="7" t="n">
        <v>128</v>
      </c>
    </row>
    <row r="5383" spans="1:4">
      <c r="A5383" t="s">
        <v>4</v>
      </c>
      <c r="B5383" s="4" t="s">
        <v>5</v>
      </c>
      <c r="C5383" s="4" t="s">
        <v>10</v>
      </c>
      <c r="D5383" s="4" t="s">
        <v>9</v>
      </c>
    </row>
    <row r="5384" spans="1:4">
      <c r="A5384" t="n">
        <v>46292</v>
      </c>
      <c r="B5384" s="46" t="n">
        <v>43</v>
      </c>
      <c r="C5384" s="7" t="n">
        <v>8</v>
      </c>
      <c r="D5384" s="7" t="n">
        <v>32</v>
      </c>
    </row>
    <row r="5385" spans="1:4">
      <c r="A5385" t="s">
        <v>4</v>
      </c>
      <c r="B5385" s="4" t="s">
        <v>5</v>
      </c>
      <c r="C5385" s="4" t="s">
        <v>10</v>
      </c>
      <c r="D5385" s="4" t="s">
        <v>9</v>
      </c>
    </row>
    <row r="5386" spans="1:4">
      <c r="A5386" t="n">
        <v>46299</v>
      </c>
      <c r="B5386" s="46" t="n">
        <v>43</v>
      </c>
      <c r="C5386" s="7" t="n">
        <v>9</v>
      </c>
      <c r="D5386" s="7" t="n">
        <v>128</v>
      </c>
    </row>
    <row r="5387" spans="1:4">
      <c r="A5387" t="s">
        <v>4</v>
      </c>
      <c r="B5387" s="4" t="s">
        <v>5</v>
      </c>
      <c r="C5387" s="4" t="s">
        <v>10</v>
      </c>
      <c r="D5387" s="4" t="s">
        <v>9</v>
      </c>
    </row>
    <row r="5388" spans="1:4">
      <c r="A5388" t="n">
        <v>46306</v>
      </c>
      <c r="B5388" s="46" t="n">
        <v>43</v>
      </c>
      <c r="C5388" s="7" t="n">
        <v>9</v>
      </c>
      <c r="D5388" s="7" t="n">
        <v>32</v>
      </c>
    </row>
    <row r="5389" spans="1:4">
      <c r="A5389" t="s">
        <v>4</v>
      </c>
      <c r="B5389" s="4" t="s">
        <v>5</v>
      </c>
      <c r="C5389" s="4" t="s">
        <v>10</v>
      </c>
      <c r="D5389" s="4" t="s">
        <v>9</v>
      </c>
    </row>
    <row r="5390" spans="1:4">
      <c r="A5390" t="n">
        <v>46313</v>
      </c>
      <c r="B5390" s="46" t="n">
        <v>43</v>
      </c>
      <c r="C5390" s="7" t="n">
        <v>11</v>
      </c>
      <c r="D5390" s="7" t="n">
        <v>128</v>
      </c>
    </row>
    <row r="5391" spans="1:4">
      <c r="A5391" t="s">
        <v>4</v>
      </c>
      <c r="B5391" s="4" t="s">
        <v>5</v>
      </c>
      <c r="C5391" s="4" t="s">
        <v>10</v>
      </c>
      <c r="D5391" s="4" t="s">
        <v>9</v>
      </c>
    </row>
    <row r="5392" spans="1:4">
      <c r="A5392" t="n">
        <v>46320</v>
      </c>
      <c r="B5392" s="46" t="n">
        <v>43</v>
      </c>
      <c r="C5392" s="7" t="n">
        <v>11</v>
      </c>
      <c r="D5392" s="7" t="n">
        <v>32</v>
      </c>
    </row>
    <row r="5393" spans="1:4">
      <c r="A5393" t="s">
        <v>4</v>
      </c>
      <c r="B5393" s="4" t="s">
        <v>5</v>
      </c>
      <c r="C5393" s="4" t="s">
        <v>10</v>
      </c>
      <c r="D5393" s="4" t="s">
        <v>9</v>
      </c>
    </row>
    <row r="5394" spans="1:4">
      <c r="A5394" t="n">
        <v>46327</v>
      </c>
      <c r="B5394" s="46" t="n">
        <v>43</v>
      </c>
      <c r="C5394" s="7" t="n">
        <v>14</v>
      </c>
      <c r="D5394" s="7" t="n">
        <v>128</v>
      </c>
    </row>
    <row r="5395" spans="1:4">
      <c r="A5395" t="s">
        <v>4</v>
      </c>
      <c r="B5395" s="4" t="s">
        <v>5</v>
      </c>
      <c r="C5395" s="4" t="s">
        <v>10</v>
      </c>
      <c r="D5395" s="4" t="s">
        <v>9</v>
      </c>
    </row>
    <row r="5396" spans="1:4">
      <c r="A5396" t="n">
        <v>46334</v>
      </c>
      <c r="B5396" s="46" t="n">
        <v>43</v>
      </c>
      <c r="C5396" s="7" t="n">
        <v>14</v>
      </c>
      <c r="D5396" s="7" t="n">
        <v>32</v>
      </c>
    </row>
    <row r="5397" spans="1:4">
      <c r="A5397" t="s">
        <v>4</v>
      </c>
      <c r="B5397" s="4" t="s">
        <v>5</v>
      </c>
      <c r="C5397" s="4" t="s">
        <v>10</v>
      </c>
      <c r="D5397" s="4" t="s">
        <v>9</v>
      </c>
    </row>
    <row r="5398" spans="1:4">
      <c r="A5398" t="n">
        <v>46341</v>
      </c>
      <c r="B5398" s="46" t="n">
        <v>43</v>
      </c>
      <c r="C5398" s="7" t="n">
        <v>11</v>
      </c>
      <c r="D5398" s="7" t="n">
        <v>128</v>
      </c>
    </row>
    <row r="5399" spans="1:4">
      <c r="A5399" t="s">
        <v>4</v>
      </c>
      <c r="B5399" s="4" t="s">
        <v>5</v>
      </c>
      <c r="C5399" s="4" t="s">
        <v>10</v>
      </c>
      <c r="D5399" s="4" t="s">
        <v>9</v>
      </c>
    </row>
    <row r="5400" spans="1:4">
      <c r="A5400" t="n">
        <v>46348</v>
      </c>
      <c r="B5400" s="46" t="n">
        <v>43</v>
      </c>
      <c r="C5400" s="7" t="n">
        <v>11</v>
      </c>
      <c r="D5400" s="7" t="n">
        <v>32</v>
      </c>
    </row>
    <row r="5401" spans="1:4">
      <c r="A5401" t="s">
        <v>4</v>
      </c>
      <c r="B5401" s="4" t="s">
        <v>5</v>
      </c>
      <c r="C5401" s="4" t="s">
        <v>10</v>
      </c>
      <c r="D5401" s="4" t="s">
        <v>9</v>
      </c>
    </row>
    <row r="5402" spans="1:4">
      <c r="A5402" t="n">
        <v>46355</v>
      </c>
      <c r="B5402" s="46" t="n">
        <v>43</v>
      </c>
      <c r="C5402" s="7" t="n">
        <v>12</v>
      </c>
      <c r="D5402" s="7" t="n">
        <v>128</v>
      </c>
    </row>
    <row r="5403" spans="1:4">
      <c r="A5403" t="s">
        <v>4</v>
      </c>
      <c r="B5403" s="4" t="s">
        <v>5</v>
      </c>
      <c r="C5403" s="4" t="s">
        <v>10</v>
      </c>
      <c r="D5403" s="4" t="s">
        <v>9</v>
      </c>
    </row>
    <row r="5404" spans="1:4">
      <c r="A5404" t="n">
        <v>46362</v>
      </c>
      <c r="B5404" s="46" t="n">
        <v>43</v>
      </c>
      <c r="C5404" s="7" t="n">
        <v>12</v>
      </c>
      <c r="D5404" s="7" t="n">
        <v>32</v>
      </c>
    </row>
    <row r="5405" spans="1:4">
      <c r="A5405" t="s">
        <v>4</v>
      </c>
      <c r="B5405" s="4" t="s">
        <v>5</v>
      </c>
      <c r="C5405" s="4" t="s">
        <v>10</v>
      </c>
      <c r="D5405" s="4" t="s">
        <v>9</v>
      </c>
    </row>
    <row r="5406" spans="1:4">
      <c r="A5406" t="n">
        <v>46369</v>
      </c>
      <c r="B5406" s="46" t="n">
        <v>43</v>
      </c>
      <c r="C5406" s="7" t="n">
        <v>13</v>
      </c>
      <c r="D5406" s="7" t="n">
        <v>128</v>
      </c>
    </row>
    <row r="5407" spans="1:4">
      <c r="A5407" t="s">
        <v>4</v>
      </c>
      <c r="B5407" s="4" t="s">
        <v>5</v>
      </c>
      <c r="C5407" s="4" t="s">
        <v>10</v>
      </c>
      <c r="D5407" s="4" t="s">
        <v>9</v>
      </c>
    </row>
    <row r="5408" spans="1:4">
      <c r="A5408" t="n">
        <v>46376</v>
      </c>
      <c r="B5408" s="46" t="n">
        <v>43</v>
      </c>
      <c r="C5408" s="7" t="n">
        <v>13</v>
      </c>
      <c r="D5408" s="7" t="n">
        <v>32</v>
      </c>
    </row>
    <row r="5409" spans="1:4">
      <c r="A5409" t="s">
        <v>4</v>
      </c>
      <c r="B5409" s="4" t="s">
        <v>5</v>
      </c>
      <c r="C5409" s="4" t="s">
        <v>10</v>
      </c>
      <c r="D5409" s="4" t="s">
        <v>9</v>
      </c>
    </row>
    <row r="5410" spans="1:4">
      <c r="A5410" t="n">
        <v>46383</v>
      </c>
      <c r="B5410" s="46" t="n">
        <v>43</v>
      </c>
      <c r="C5410" s="7" t="n">
        <v>80</v>
      </c>
      <c r="D5410" s="7" t="n">
        <v>128</v>
      </c>
    </row>
    <row r="5411" spans="1:4">
      <c r="A5411" t="s">
        <v>4</v>
      </c>
      <c r="B5411" s="4" t="s">
        <v>5</v>
      </c>
      <c r="C5411" s="4" t="s">
        <v>10</v>
      </c>
      <c r="D5411" s="4" t="s">
        <v>9</v>
      </c>
    </row>
    <row r="5412" spans="1:4">
      <c r="A5412" t="n">
        <v>46390</v>
      </c>
      <c r="B5412" s="46" t="n">
        <v>43</v>
      </c>
      <c r="C5412" s="7" t="n">
        <v>80</v>
      </c>
      <c r="D5412" s="7" t="n">
        <v>32</v>
      </c>
    </row>
    <row r="5413" spans="1:4">
      <c r="A5413" t="s">
        <v>4</v>
      </c>
      <c r="B5413" s="4" t="s">
        <v>5</v>
      </c>
      <c r="C5413" s="4" t="s">
        <v>10</v>
      </c>
      <c r="D5413" s="4" t="s">
        <v>9</v>
      </c>
    </row>
    <row r="5414" spans="1:4">
      <c r="A5414" t="n">
        <v>46397</v>
      </c>
      <c r="B5414" s="46" t="n">
        <v>43</v>
      </c>
      <c r="C5414" s="7" t="n">
        <v>30</v>
      </c>
      <c r="D5414" s="7" t="n">
        <v>128</v>
      </c>
    </row>
    <row r="5415" spans="1:4">
      <c r="A5415" t="s">
        <v>4</v>
      </c>
      <c r="B5415" s="4" t="s">
        <v>5</v>
      </c>
      <c r="C5415" s="4" t="s">
        <v>10</v>
      </c>
      <c r="D5415" s="4" t="s">
        <v>9</v>
      </c>
    </row>
    <row r="5416" spans="1:4">
      <c r="A5416" t="n">
        <v>46404</v>
      </c>
      <c r="B5416" s="46" t="n">
        <v>43</v>
      </c>
      <c r="C5416" s="7" t="n">
        <v>30</v>
      </c>
      <c r="D5416" s="7" t="n">
        <v>32</v>
      </c>
    </row>
    <row r="5417" spans="1:4">
      <c r="A5417" t="s">
        <v>4</v>
      </c>
      <c r="B5417" s="4" t="s">
        <v>5</v>
      </c>
      <c r="C5417" s="4" t="s">
        <v>10</v>
      </c>
      <c r="D5417" s="4" t="s">
        <v>9</v>
      </c>
    </row>
    <row r="5418" spans="1:4">
      <c r="A5418" t="n">
        <v>46411</v>
      </c>
      <c r="B5418" s="46" t="n">
        <v>43</v>
      </c>
      <c r="C5418" s="7" t="n">
        <v>81</v>
      </c>
      <c r="D5418" s="7" t="n">
        <v>128</v>
      </c>
    </row>
    <row r="5419" spans="1:4">
      <c r="A5419" t="s">
        <v>4</v>
      </c>
      <c r="B5419" s="4" t="s">
        <v>5</v>
      </c>
      <c r="C5419" s="4" t="s">
        <v>10</v>
      </c>
      <c r="D5419" s="4" t="s">
        <v>9</v>
      </c>
    </row>
    <row r="5420" spans="1:4">
      <c r="A5420" t="n">
        <v>46418</v>
      </c>
      <c r="B5420" s="46" t="n">
        <v>43</v>
      </c>
      <c r="C5420" s="7" t="n">
        <v>81</v>
      </c>
      <c r="D5420" s="7" t="n">
        <v>32</v>
      </c>
    </row>
    <row r="5421" spans="1:4">
      <c r="A5421" t="s">
        <v>4</v>
      </c>
      <c r="B5421" s="4" t="s">
        <v>5</v>
      </c>
      <c r="C5421" s="4" t="s">
        <v>10</v>
      </c>
      <c r="D5421" s="4" t="s">
        <v>9</v>
      </c>
    </row>
    <row r="5422" spans="1:4">
      <c r="A5422" t="n">
        <v>46425</v>
      </c>
      <c r="B5422" s="46" t="n">
        <v>43</v>
      </c>
      <c r="C5422" s="7" t="n">
        <v>83</v>
      </c>
      <c r="D5422" s="7" t="n">
        <v>128</v>
      </c>
    </row>
    <row r="5423" spans="1:4">
      <c r="A5423" t="s">
        <v>4</v>
      </c>
      <c r="B5423" s="4" t="s">
        <v>5</v>
      </c>
      <c r="C5423" s="4" t="s">
        <v>10</v>
      </c>
      <c r="D5423" s="4" t="s">
        <v>9</v>
      </c>
    </row>
    <row r="5424" spans="1:4">
      <c r="A5424" t="n">
        <v>46432</v>
      </c>
      <c r="B5424" s="46" t="n">
        <v>43</v>
      </c>
      <c r="C5424" s="7" t="n">
        <v>83</v>
      </c>
      <c r="D5424" s="7" t="n">
        <v>32</v>
      </c>
    </row>
    <row r="5425" spans="1:4">
      <c r="A5425" t="s">
        <v>4</v>
      </c>
      <c r="B5425" s="4" t="s">
        <v>5</v>
      </c>
      <c r="C5425" s="4" t="s">
        <v>10</v>
      </c>
      <c r="D5425" s="4" t="s">
        <v>9</v>
      </c>
    </row>
    <row r="5426" spans="1:4">
      <c r="A5426" t="n">
        <v>46439</v>
      </c>
      <c r="B5426" s="46" t="n">
        <v>43</v>
      </c>
      <c r="C5426" s="7" t="n">
        <v>7032</v>
      </c>
      <c r="D5426" s="7" t="n">
        <v>128</v>
      </c>
    </row>
    <row r="5427" spans="1:4">
      <c r="A5427" t="s">
        <v>4</v>
      </c>
      <c r="B5427" s="4" t="s">
        <v>5</v>
      </c>
      <c r="C5427" s="4" t="s">
        <v>10</v>
      </c>
      <c r="D5427" s="4" t="s">
        <v>9</v>
      </c>
    </row>
    <row r="5428" spans="1:4">
      <c r="A5428" t="n">
        <v>46446</v>
      </c>
      <c r="B5428" s="46" t="n">
        <v>43</v>
      </c>
      <c r="C5428" s="7" t="n">
        <v>7032</v>
      </c>
      <c r="D5428" s="7" t="n">
        <v>32</v>
      </c>
    </row>
    <row r="5429" spans="1:4">
      <c r="A5429" t="s">
        <v>4</v>
      </c>
      <c r="B5429" s="4" t="s">
        <v>5</v>
      </c>
      <c r="C5429" s="4" t="s">
        <v>10</v>
      </c>
      <c r="D5429" s="4" t="s">
        <v>9</v>
      </c>
    </row>
    <row r="5430" spans="1:4">
      <c r="A5430" t="n">
        <v>46453</v>
      </c>
      <c r="B5430" s="46" t="n">
        <v>43</v>
      </c>
      <c r="C5430" s="7" t="n">
        <v>100</v>
      </c>
      <c r="D5430" s="7" t="n">
        <v>128</v>
      </c>
    </row>
    <row r="5431" spans="1:4">
      <c r="A5431" t="s">
        <v>4</v>
      </c>
      <c r="B5431" s="4" t="s">
        <v>5</v>
      </c>
      <c r="C5431" s="4" t="s">
        <v>10</v>
      </c>
      <c r="D5431" s="4" t="s">
        <v>9</v>
      </c>
    </row>
    <row r="5432" spans="1:4">
      <c r="A5432" t="n">
        <v>46460</v>
      </c>
      <c r="B5432" s="46" t="n">
        <v>43</v>
      </c>
      <c r="C5432" s="7" t="n">
        <v>100</v>
      </c>
      <c r="D5432" s="7" t="n">
        <v>32</v>
      </c>
    </row>
    <row r="5433" spans="1:4">
      <c r="A5433" t="s">
        <v>4</v>
      </c>
      <c r="B5433" s="4" t="s">
        <v>5</v>
      </c>
      <c r="C5433" s="4" t="s">
        <v>10</v>
      </c>
      <c r="D5433" s="4" t="s">
        <v>9</v>
      </c>
    </row>
    <row r="5434" spans="1:4">
      <c r="A5434" t="n">
        <v>46467</v>
      </c>
      <c r="B5434" s="46" t="n">
        <v>43</v>
      </c>
      <c r="C5434" s="7" t="n">
        <v>101</v>
      </c>
      <c r="D5434" s="7" t="n">
        <v>128</v>
      </c>
    </row>
    <row r="5435" spans="1:4">
      <c r="A5435" t="s">
        <v>4</v>
      </c>
      <c r="B5435" s="4" t="s">
        <v>5</v>
      </c>
      <c r="C5435" s="4" t="s">
        <v>10</v>
      </c>
      <c r="D5435" s="4" t="s">
        <v>9</v>
      </c>
    </row>
    <row r="5436" spans="1:4">
      <c r="A5436" t="n">
        <v>46474</v>
      </c>
      <c r="B5436" s="46" t="n">
        <v>43</v>
      </c>
      <c r="C5436" s="7" t="n">
        <v>101</v>
      </c>
      <c r="D5436" s="7" t="n">
        <v>32</v>
      </c>
    </row>
    <row r="5437" spans="1:4">
      <c r="A5437" t="s">
        <v>4</v>
      </c>
      <c r="B5437" s="4" t="s">
        <v>5</v>
      </c>
      <c r="C5437" s="4" t="s">
        <v>10</v>
      </c>
      <c r="D5437" s="4" t="s">
        <v>9</v>
      </c>
    </row>
    <row r="5438" spans="1:4">
      <c r="A5438" t="n">
        <v>46481</v>
      </c>
      <c r="B5438" s="46" t="n">
        <v>43</v>
      </c>
      <c r="C5438" s="7" t="n">
        <v>116</v>
      </c>
      <c r="D5438" s="7" t="n">
        <v>128</v>
      </c>
    </row>
    <row r="5439" spans="1:4">
      <c r="A5439" t="s">
        <v>4</v>
      </c>
      <c r="B5439" s="4" t="s">
        <v>5</v>
      </c>
      <c r="C5439" s="4" t="s">
        <v>10</v>
      </c>
      <c r="D5439" s="4" t="s">
        <v>9</v>
      </c>
    </row>
    <row r="5440" spans="1:4">
      <c r="A5440" t="n">
        <v>46488</v>
      </c>
      <c r="B5440" s="46" t="n">
        <v>43</v>
      </c>
      <c r="C5440" s="7" t="n">
        <v>116</v>
      </c>
      <c r="D5440" s="7" t="n">
        <v>32</v>
      </c>
    </row>
    <row r="5441" spans="1:4">
      <c r="A5441" t="s">
        <v>4</v>
      </c>
      <c r="B5441" s="4" t="s">
        <v>5</v>
      </c>
      <c r="C5441" s="4" t="s">
        <v>10</v>
      </c>
      <c r="D5441" s="4" t="s">
        <v>9</v>
      </c>
    </row>
    <row r="5442" spans="1:4">
      <c r="A5442" t="n">
        <v>46495</v>
      </c>
      <c r="B5442" s="46" t="n">
        <v>43</v>
      </c>
      <c r="C5442" s="7" t="n">
        <v>118</v>
      </c>
      <c r="D5442" s="7" t="n">
        <v>128</v>
      </c>
    </row>
    <row r="5443" spans="1:4">
      <c r="A5443" t="s">
        <v>4</v>
      </c>
      <c r="B5443" s="4" t="s">
        <v>5</v>
      </c>
      <c r="C5443" s="4" t="s">
        <v>10</v>
      </c>
      <c r="D5443" s="4" t="s">
        <v>9</v>
      </c>
    </row>
    <row r="5444" spans="1:4">
      <c r="A5444" t="n">
        <v>46502</v>
      </c>
      <c r="B5444" s="46" t="n">
        <v>43</v>
      </c>
      <c r="C5444" s="7" t="n">
        <v>118</v>
      </c>
      <c r="D5444" s="7" t="n">
        <v>32</v>
      </c>
    </row>
    <row r="5445" spans="1:4">
      <c r="A5445" t="s">
        <v>4</v>
      </c>
      <c r="B5445" s="4" t="s">
        <v>5</v>
      </c>
      <c r="C5445" s="4" t="s">
        <v>10</v>
      </c>
      <c r="D5445" s="4" t="s">
        <v>9</v>
      </c>
    </row>
    <row r="5446" spans="1:4">
      <c r="A5446" t="n">
        <v>46509</v>
      </c>
      <c r="B5446" s="46" t="n">
        <v>43</v>
      </c>
      <c r="C5446" s="7" t="n">
        <v>120</v>
      </c>
      <c r="D5446" s="7" t="n">
        <v>128</v>
      </c>
    </row>
    <row r="5447" spans="1:4">
      <c r="A5447" t="s">
        <v>4</v>
      </c>
      <c r="B5447" s="4" t="s">
        <v>5</v>
      </c>
      <c r="C5447" s="4" t="s">
        <v>10</v>
      </c>
      <c r="D5447" s="4" t="s">
        <v>9</v>
      </c>
    </row>
    <row r="5448" spans="1:4">
      <c r="A5448" t="n">
        <v>46516</v>
      </c>
      <c r="B5448" s="46" t="n">
        <v>43</v>
      </c>
      <c r="C5448" s="7" t="n">
        <v>120</v>
      </c>
      <c r="D5448" s="7" t="n">
        <v>32</v>
      </c>
    </row>
    <row r="5449" spans="1:4">
      <c r="A5449" t="s">
        <v>4</v>
      </c>
      <c r="B5449" s="4" t="s">
        <v>5</v>
      </c>
      <c r="C5449" s="4" t="s">
        <v>10</v>
      </c>
      <c r="D5449" s="4" t="s">
        <v>9</v>
      </c>
    </row>
    <row r="5450" spans="1:4">
      <c r="A5450" t="n">
        <v>46523</v>
      </c>
      <c r="B5450" s="46" t="n">
        <v>43</v>
      </c>
      <c r="C5450" s="7" t="n">
        <v>84</v>
      </c>
      <c r="D5450" s="7" t="n">
        <v>128</v>
      </c>
    </row>
    <row r="5451" spans="1:4">
      <c r="A5451" t="s">
        <v>4</v>
      </c>
      <c r="B5451" s="4" t="s">
        <v>5</v>
      </c>
      <c r="C5451" s="4" t="s">
        <v>10</v>
      </c>
      <c r="D5451" s="4" t="s">
        <v>9</v>
      </c>
    </row>
    <row r="5452" spans="1:4">
      <c r="A5452" t="n">
        <v>46530</v>
      </c>
      <c r="B5452" s="46" t="n">
        <v>43</v>
      </c>
      <c r="C5452" s="7" t="n">
        <v>84</v>
      </c>
      <c r="D5452" s="7" t="n">
        <v>32</v>
      </c>
    </row>
    <row r="5453" spans="1:4">
      <c r="A5453" t="s">
        <v>4</v>
      </c>
      <c r="B5453" s="4" t="s">
        <v>5</v>
      </c>
      <c r="C5453" s="4" t="s">
        <v>10</v>
      </c>
      <c r="D5453" s="4" t="s">
        <v>9</v>
      </c>
    </row>
    <row r="5454" spans="1:4">
      <c r="A5454" t="n">
        <v>46537</v>
      </c>
      <c r="B5454" s="46" t="n">
        <v>43</v>
      </c>
      <c r="C5454" s="7" t="n">
        <v>86</v>
      </c>
      <c r="D5454" s="7" t="n">
        <v>128</v>
      </c>
    </row>
    <row r="5455" spans="1:4">
      <c r="A5455" t="s">
        <v>4</v>
      </c>
      <c r="B5455" s="4" t="s">
        <v>5</v>
      </c>
      <c r="C5455" s="4" t="s">
        <v>10</v>
      </c>
      <c r="D5455" s="4" t="s">
        <v>9</v>
      </c>
    </row>
    <row r="5456" spans="1:4">
      <c r="A5456" t="n">
        <v>46544</v>
      </c>
      <c r="B5456" s="46" t="n">
        <v>43</v>
      </c>
      <c r="C5456" s="7" t="n">
        <v>86</v>
      </c>
      <c r="D5456" s="7" t="n">
        <v>32</v>
      </c>
    </row>
    <row r="5457" spans="1:4">
      <c r="A5457" t="s">
        <v>4</v>
      </c>
      <c r="B5457" s="4" t="s">
        <v>5</v>
      </c>
      <c r="C5457" s="4" t="s">
        <v>10</v>
      </c>
      <c r="D5457" s="4" t="s">
        <v>9</v>
      </c>
    </row>
    <row r="5458" spans="1:4">
      <c r="A5458" t="n">
        <v>46551</v>
      </c>
      <c r="B5458" s="46" t="n">
        <v>43</v>
      </c>
      <c r="C5458" s="7" t="n">
        <v>87</v>
      </c>
      <c r="D5458" s="7" t="n">
        <v>128</v>
      </c>
    </row>
    <row r="5459" spans="1:4">
      <c r="A5459" t="s">
        <v>4</v>
      </c>
      <c r="B5459" s="4" t="s">
        <v>5</v>
      </c>
      <c r="C5459" s="4" t="s">
        <v>10</v>
      </c>
      <c r="D5459" s="4" t="s">
        <v>9</v>
      </c>
    </row>
    <row r="5460" spans="1:4">
      <c r="A5460" t="n">
        <v>46558</v>
      </c>
      <c r="B5460" s="46" t="n">
        <v>43</v>
      </c>
      <c r="C5460" s="7" t="n">
        <v>87</v>
      </c>
      <c r="D5460" s="7" t="n">
        <v>32</v>
      </c>
    </row>
    <row r="5461" spans="1:4">
      <c r="A5461" t="s">
        <v>4</v>
      </c>
      <c r="B5461" s="4" t="s">
        <v>5</v>
      </c>
      <c r="C5461" s="4" t="s">
        <v>10</v>
      </c>
      <c r="D5461" s="4" t="s">
        <v>9</v>
      </c>
    </row>
    <row r="5462" spans="1:4">
      <c r="A5462" t="n">
        <v>46565</v>
      </c>
      <c r="B5462" s="46" t="n">
        <v>43</v>
      </c>
      <c r="C5462" s="7" t="n">
        <v>88</v>
      </c>
      <c r="D5462" s="7" t="n">
        <v>128</v>
      </c>
    </row>
    <row r="5463" spans="1:4">
      <c r="A5463" t="s">
        <v>4</v>
      </c>
      <c r="B5463" s="4" t="s">
        <v>5</v>
      </c>
      <c r="C5463" s="4" t="s">
        <v>10</v>
      </c>
      <c r="D5463" s="4" t="s">
        <v>9</v>
      </c>
    </row>
    <row r="5464" spans="1:4">
      <c r="A5464" t="n">
        <v>46572</v>
      </c>
      <c r="B5464" s="46" t="n">
        <v>43</v>
      </c>
      <c r="C5464" s="7" t="n">
        <v>88</v>
      </c>
      <c r="D5464" s="7" t="n">
        <v>32</v>
      </c>
    </row>
    <row r="5465" spans="1:4">
      <c r="A5465" t="s">
        <v>4</v>
      </c>
      <c r="B5465" s="4" t="s">
        <v>5</v>
      </c>
      <c r="C5465" s="4" t="s">
        <v>10</v>
      </c>
      <c r="D5465" s="4" t="s">
        <v>9</v>
      </c>
    </row>
    <row r="5466" spans="1:4">
      <c r="A5466" t="n">
        <v>46579</v>
      </c>
      <c r="B5466" s="46" t="n">
        <v>43</v>
      </c>
      <c r="C5466" s="7" t="n">
        <v>89</v>
      </c>
      <c r="D5466" s="7" t="n">
        <v>128</v>
      </c>
    </row>
    <row r="5467" spans="1:4">
      <c r="A5467" t="s">
        <v>4</v>
      </c>
      <c r="B5467" s="4" t="s">
        <v>5</v>
      </c>
      <c r="C5467" s="4" t="s">
        <v>10</v>
      </c>
      <c r="D5467" s="4" t="s">
        <v>9</v>
      </c>
    </row>
    <row r="5468" spans="1:4">
      <c r="A5468" t="n">
        <v>46586</v>
      </c>
      <c r="B5468" s="46" t="n">
        <v>43</v>
      </c>
      <c r="C5468" s="7" t="n">
        <v>89</v>
      </c>
      <c r="D5468" s="7" t="n">
        <v>32</v>
      </c>
    </row>
    <row r="5469" spans="1:4">
      <c r="A5469" t="s">
        <v>4</v>
      </c>
      <c r="B5469" s="4" t="s">
        <v>5</v>
      </c>
      <c r="C5469" s="4" t="s">
        <v>10</v>
      </c>
      <c r="D5469" s="4" t="s">
        <v>9</v>
      </c>
    </row>
    <row r="5470" spans="1:4">
      <c r="A5470" t="n">
        <v>46593</v>
      </c>
      <c r="B5470" s="46" t="n">
        <v>43</v>
      </c>
      <c r="C5470" s="7" t="n">
        <v>1600</v>
      </c>
      <c r="D5470" s="7" t="n">
        <v>128</v>
      </c>
    </row>
    <row r="5471" spans="1:4">
      <c r="A5471" t="s">
        <v>4</v>
      </c>
      <c r="B5471" s="4" t="s">
        <v>5</v>
      </c>
      <c r="C5471" s="4" t="s">
        <v>10</v>
      </c>
      <c r="D5471" s="4" t="s">
        <v>9</v>
      </c>
    </row>
    <row r="5472" spans="1:4">
      <c r="A5472" t="n">
        <v>46600</v>
      </c>
      <c r="B5472" s="46" t="n">
        <v>43</v>
      </c>
      <c r="C5472" s="7" t="n">
        <v>1600</v>
      </c>
      <c r="D5472" s="7" t="n">
        <v>32</v>
      </c>
    </row>
    <row r="5473" spans="1:4">
      <c r="A5473" t="s">
        <v>4</v>
      </c>
      <c r="B5473" s="4" t="s">
        <v>5</v>
      </c>
      <c r="C5473" s="4" t="s">
        <v>10</v>
      </c>
      <c r="D5473" s="4" t="s">
        <v>16</v>
      </c>
      <c r="E5473" s="4" t="s">
        <v>16</v>
      </c>
      <c r="F5473" s="4" t="s">
        <v>6</v>
      </c>
    </row>
    <row r="5474" spans="1:4">
      <c r="A5474" t="n">
        <v>46607</v>
      </c>
      <c r="B5474" s="25" t="n">
        <v>20</v>
      </c>
      <c r="C5474" s="7" t="n">
        <v>1025</v>
      </c>
      <c r="D5474" s="7" t="n">
        <v>3</v>
      </c>
      <c r="E5474" s="7" t="n">
        <v>10</v>
      </c>
      <c r="F5474" s="7" t="s">
        <v>211</v>
      </c>
    </row>
    <row r="5475" spans="1:4">
      <c r="A5475" t="s">
        <v>4</v>
      </c>
      <c r="B5475" s="4" t="s">
        <v>5</v>
      </c>
      <c r="C5475" s="4" t="s">
        <v>10</v>
      </c>
    </row>
    <row r="5476" spans="1:4">
      <c r="A5476" t="n">
        <v>46625</v>
      </c>
      <c r="B5476" s="31" t="n">
        <v>16</v>
      </c>
      <c r="C5476" s="7" t="n">
        <v>0</v>
      </c>
    </row>
    <row r="5477" spans="1:4">
      <c r="A5477" t="s">
        <v>4</v>
      </c>
      <c r="B5477" s="4" t="s">
        <v>5</v>
      </c>
      <c r="C5477" s="4" t="s">
        <v>10</v>
      </c>
      <c r="D5477" s="4" t="s">
        <v>16</v>
      </c>
      <c r="E5477" s="4" t="s">
        <v>16</v>
      </c>
      <c r="F5477" s="4" t="s">
        <v>6</v>
      </c>
    </row>
    <row r="5478" spans="1:4">
      <c r="A5478" t="n">
        <v>46628</v>
      </c>
      <c r="B5478" s="25" t="n">
        <v>20</v>
      </c>
      <c r="C5478" s="7" t="n">
        <v>1026</v>
      </c>
      <c r="D5478" s="7" t="n">
        <v>3</v>
      </c>
      <c r="E5478" s="7" t="n">
        <v>10</v>
      </c>
      <c r="F5478" s="7" t="s">
        <v>211</v>
      </c>
    </row>
    <row r="5479" spans="1:4">
      <c r="A5479" t="s">
        <v>4</v>
      </c>
      <c r="B5479" s="4" t="s">
        <v>5</v>
      </c>
      <c r="C5479" s="4" t="s">
        <v>10</v>
      </c>
    </row>
    <row r="5480" spans="1:4">
      <c r="A5480" t="n">
        <v>46646</v>
      </c>
      <c r="B5480" s="31" t="n">
        <v>16</v>
      </c>
      <c r="C5480" s="7" t="n">
        <v>0</v>
      </c>
    </row>
    <row r="5481" spans="1:4">
      <c r="A5481" t="s">
        <v>4</v>
      </c>
      <c r="B5481" s="4" t="s">
        <v>5</v>
      </c>
      <c r="C5481" s="4" t="s">
        <v>10</v>
      </c>
      <c r="D5481" s="4" t="s">
        <v>16</v>
      </c>
      <c r="E5481" s="4" t="s">
        <v>16</v>
      </c>
      <c r="F5481" s="4" t="s">
        <v>6</v>
      </c>
    </row>
    <row r="5482" spans="1:4">
      <c r="A5482" t="n">
        <v>46649</v>
      </c>
      <c r="B5482" s="25" t="n">
        <v>20</v>
      </c>
      <c r="C5482" s="7" t="n">
        <v>1027</v>
      </c>
      <c r="D5482" s="7" t="n">
        <v>3</v>
      </c>
      <c r="E5482" s="7" t="n">
        <v>10</v>
      </c>
      <c r="F5482" s="7" t="s">
        <v>211</v>
      </c>
    </row>
    <row r="5483" spans="1:4">
      <c r="A5483" t="s">
        <v>4</v>
      </c>
      <c r="B5483" s="4" t="s">
        <v>5</v>
      </c>
      <c r="C5483" s="4" t="s">
        <v>10</v>
      </c>
    </row>
    <row r="5484" spans="1:4">
      <c r="A5484" t="n">
        <v>46667</v>
      </c>
      <c r="B5484" s="31" t="n">
        <v>16</v>
      </c>
      <c r="C5484" s="7" t="n">
        <v>0</v>
      </c>
    </row>
    <row r="5485" spans="1:4">
      <c r="A5485" t="s">
        <v>4</v>
      </c>
      <c r="B5485" s="4" t="s">
        <v>5</v>
      </c>
      <c r="C5485" s="4" t="s">
        <v>10</v>
      </c>
      <c r="D5485" s="4" t="s">
        <v>16</v>
      </c>
      <c r="E5485" s="4" t="s">
        <v>16</v>
      </c>
      <c r="F5485" s="4" t="s">
        <v>6</v>
      </c>
    </row>
    <row r="5486" spans="1:4">
      <c r="A5486" t="n">
        <v>46670</v>
      </c>
      <c r="B5486" s="25" t="n">
        <v>20</v>
      </c>
      <c r="C5486" s="7" t="n">
        <v>1028</v>
      </c>
      <c r="D5486" s="7" t="n">
        <v>3</v>
      </c>
      <c r="E5486" s="7" t="n">
        <v>10</v>
      </c>
      <c r="F5486" s="7" t="s">
        <v>211</v>
      </c>
    </row>
    <row r="5487" spans="1:4">
      <c r="A5487" t="s">
        <v>4</v>
      </c>
      <c r="B5487" s="4" t="s">
        <v>5</v>
      </c>
      <c r="C5487" s="4" t="s">
        <v>10</v>
      </c>
    </row>
    <row r="5488" spans="1:4">
      <c r="A5488" t="n">
        <v>46688</v>
      </c>
      <c r="B5488" s="31" t="n">
        <v>16</v>
      </c>
      <c r="C5488" s="7" t="n">
        <v>0</v>
      </c>
    </row>
    <row r="5489" spans="1:6">
      <c r="A5489" t="s">
        <v>4</v>
      </c>
      <c r="B5489" s="4" t="s">
        <v>5</v>
      </c>
      <c r="C5489" s="4" t="s">
        <v>10</v>
      </c>
      <c r="D5489" s="4" t="s">
        <v>16</v>
      </c>
      <c r="E5489" s="4" t="s">
        <v>16</v>
      </c>
      <c r="F5489" s="4" t="s">
        <v>6</v>
      </c>
    </row>
    <row r="5490" spans="1:6">
      <c r="A5490" t="n">
        <v>46691</v>
      </c>
      <c r="B5490" s="25" t="n">
        <v>20</v>
      </c>
      <c r="C5490" s="7" t="n">
        <v>1029</v>
      </c>
      <c r="D5490" s="7" t="n">
        <v>3</v>
      </c>
      <c r="E5490" s="7" t="n">
        <v>10</v>
      </c>
      <c r="F5490" s="7" t="s">
        <v>211</v>
      </c>
    </row>
    <row r="5491" spans="1:6">
      <c r="A5491" t="s">
        <v>4</v>
      </c>
      <c r="B5491" s="4" t="s">
        <v>5</v>
      </c>
      <c r="C5491" s="4" t="s">
        <v>10</v>
      </c>
    </row>
    <row r="5492" spans="1:6">
      <c r="A5492" t="n">
        <v>46709</v>
      </c>
      <c r="B5492" s="31" t="n">
        <v>16</v>
      </c>
      <c r="C5492" s="7" t="n">
        <v>0</v>
      </c>
    </row>
    <row r="5493" spans="1:6">
      <c r="A5493" t="s">
        <v>4</v>
      </c>
      <c r="B5493" s="4" t="s">
        <v>5</v>
      </c>
      <c r="C5493" s="4" t="s">
        <v>10</v>
      </c>
      <c r="D5493" s="4" t="s">
        <v>16</v>
      </c>
      <c r="E5493" s="4" t="s">
        <v>16</v>
      </c>
      <c r="F5493" s="4" t="s">
        <v>6</v>
      </c>
    </row>
    <row r="5494" spans="1:6">
      <c r="A5494" t="n">
        <v>46712</v>
      </c>
      <c r="B5494" s="25" t="n">
        <v>20</v>
      </c>
      <c r="C5494" s="7" t="n">
        <v>1030</v>
      </c>
      <c r="D5494" s="7" t="n">
        <v>3</v>
      </c>
      <c r="E5494" s="7" t="n">
        <v>10</v>
      </c>
      <c r="F5494" s="7" t="s">
        <v>211</v>
      </c>
    </row>
    <row r="5495" spans="1:6">
      <c r="A5495" t="s">
        <v>4</v>
      </c>
      <c r="B5495" s="4" t="s">
        <v>5</v>
      </c>
      <c r="C5495" s="4" t="s">
        <v>10</v>
      </c>
    </row>
    <row r="5496" spans="1:6">
      <c r="A5496" t="n">
        <v>46730</v>
      </c>
      <c r="B5496" s="31" t="n">
        <v>16</v>
      </c>
      <c r="C5496" s="7" t="n">
        <v>0</v>
      </c>
    </row>
    <row r="5497" spans="1:6">
      <c r="A5497" t="s">
        <v>4</v>
      </c>
      <c r="B5497" s="4" t="s">
        <v>5</v>
      </c>
      <c r="C5497" s="4" t="s">
        <v>10</v>
      </c>
      <c r="D5497" s="4" t="s">
        <v>16</v>
      </c>
      <c r="E5497" s="4" t="s">
        <v>16</v>
      </c>
      <c r="F5497" s="4" t="s">
        <v>6</v>
      </c>
    </row>
    <row r="5498" spans="1:6">
      <c r="A5498" t="n">
        <v>46733</v>
      </c>
      <c r="B5498" s="25" t="n">
        <v>20</v>
      </c>
      <c r="C5498" s="7" t="n">
        <v>1031</v>
      </c>
      <c r="D5498" s="7" t="n">
        <v>3</v>
      </c>
      <c r="E5498" s="7" t="n">
        <v>10</v>
      </c>
      <c r="F5498" s="7" t="s">
        <v>211</v>
      </c>
    </row>
    <row r="5499" spans="1:6">
      <c r="A5499" t="s">
        <v>4</v>
      </c>
      <c r="B5499" s="4" t="s">
        <v>5</v>
      </c>
      <c r="C5499" s="4" t="s">
        <v>10</v>
      </c>
    </row>
    <row r="5500" spans="1:6">
      <c r="A5500" t="n">
        <v>46751</v>
      </c>
      <c r="B5500" s="31" t="n">
        <v>16</v>
      </c>
      <c r="C5500" s="7" t="n">
        <v>0</v>
      </c>
    </row>
    <row r="5501" spans="1:6">
      <c r="A5501" t="s">
        <v>4</v>
      </c>
      <c r="B5501" s="4" t="s">
        <v>5</v>
      </c>
      <c r="C5501" s="4" t="s">
        <v>10</v>
      </c>
      <c r="D5501" s="4" t="s">
        <v>9</v>
      </c>
    </row>
    <row r="5502" spans="1:6">
      <c r="A5502" t="n">
        <v>46754</v>
      </c>
      <c r="B5502" s="46" t="n">
        <v>43</v>
      </c>
      <c r="C5502" s="7" t="n">
        <v>1025</v>
      </c>
      <c r="D5502" s="7" t="n">
        <v>128</v>
      </c>
    </row>
    <row r="5503" spans="1:6">
      <c r="A5503" t="s">
        <v>4</v>
      </c>
      <c r="B5503" s="4" t="s">
        <v>5</v>
      </c>
      <c r="C5503" s="4" t="s">
        <v>10</v>
      </c>
      <c r="D5503" s="4" t="s">
        <v>9</v>
      </c>
    </row>
    <row r="5504" spans="1:6">
      <c r="A5504" t="n">
        <v>46761</v>
      </c>
      <c r="B5504" s="46" t="n">
        <v>43</v>
      </c>
      <c r="C5504" s="7" t="n">
        <v>1025</v>
      </c>
      <c r="D5504" s="7" t="n">
        <v>32</v>
      </c>
    </row>
    <row r="5505" spans="1:6">
      <c r="A5505" t="s">
        <v>4</v>
      </c>
      <c r="B5505" s="4" t="s">
        <v>5</v>
      </c>
      <c r="C5505" s="4" t="s">
        <v>10</v>
      </c>
      <c r="D5505" s="4" t="s">
        <v>9</v>
      </c>
    </row>
    <row r="5506" spans="1:6">
      <c r="A5506" t="n">
        <v>46768</v>
      </c>
      <c r="B5506" s="46" t="n">
        <v>43</v>
      </c>
      <c r="C5506" s="7" t="n">
        <v>1026</v>
      </c>
      <c r="D5506" s="7" t="n">
        <v>128</v>
      </c>
    </row>
    <row r="5507" spans="1:6">
      <c r="A5507" t="s">
        <v>4</v>
      </c>
      <c r="B5507" s="4" t="s">
        <v>5</v>
      </c>
      <c r="C5507" s="4" t="s">
        <v>10</v>
      </c>
      <c r="D5507" s="4" t="s">
        <v>9</v>
      </c>
    </row>
    <row r="5508" spans="1:6">
      <c r="A5508" t="n">
        <v>46775</v>
      </c>
      <c r="B5508" s="46" t="n">
        <v>43</v>
      </c>
      <c r="C5508" s="7" t="n">
        <v>1026</v>
      </c>
      <c r="D5508" s="7" t="n">
        <v>32</v>
      </c>
    </row>
    <row r="5509" spans="1:6">
      <c r="A5509" t="s">
        <v>4</v>
      </c>
      <c r="B5509" s="4" t="s">
        <v>5</v>
      </c>
      <c r="C5509" s="4" t="s">
        <v>10</v>
      </c>
      <c r="D5509" s="4" t="s">
        <v>9</v>
      </c>
    </row>
    <row r="5510" spans="1:6">
      <c r="A5510" t="n">
        <v>46782</v>
      </c>
      <c r="B5510" s="46" t="n">
        <v>43</v>
      </c>
      <c r="C5510" s="7" t="n">
        <v>1027</v>
      </c>
      <c r="D5510" s="7" t="n">
        <v>128</v>
      </c>
    </row>
    <row r="5511" spans="1:6">
      <c r="A5511" t="s">
        <v>4</v>
      </c>
      <c r="B5511" s="4" t="s">
        <v>5</v>
      </c>
      <c r="C5511" s="4" t="s">
        <v>10</v>
      </c>
      <c r="D5511" s="4" t="s">
        <v>9</v>
      </c>
    </row>
    <row r="5512" spans="1:6">
      <c r="A5512" t="n">
        <v>46789</v>
      </c>
      <c r="B5512" s="46" t="n">
        <v>43</v>
      </c>
      <c r="C5512" s="7" t="n">
        <v>1027</v>
      </c>
      <c r="D5512" s="7" t="n">
        <v>32</v>
      </c>
    </row>
    <row r="5513" spans="1:6">
      <c r="A5513" t="s">
        <v>4</v>
      </c>
      <c r="B5513" s="4" t="s">
        <v>5</v>
      </c>
      <c r="C5513" s="4" t="s">
        <v>10</v>
      </c>
      <c r="D5513" s="4" t="s">
        <v>9</v>
      </c>
    </row>
    <row r="5514" spans="1:6">
      <c r="A5514" t="n">
        <v>46796</v>
      </c>
      <c r="B5514" s="46" t="n">
        <v>43</v>
      </c>
      <c r="C5514" s="7" t="n">
        <v>1028</v>
      </c>
      <c r="D5514" s="7" t="n">
        <v>128</v>
      </c>
    </row>
    <row r="5515" spans="1:6">
      <c r="A5515" t="s">
        <v>4</v>
      </c>
      <c r="B5515" s="4" t="s">
        <v>5</v>
      </c>
      <c r="C5515" s="4" t="s">
        <v>10</v>
      </c>
      <c r="D5515" s="4" t="s">
        <v>9</v>
      </c>
    </row>
    <row r="5516" spans="1:6">
      <c r="A5516" t="n">
        <v>46803</v>
      </c>
      <c r="B5516" s="46" t="n">
        <v>43</v>
      </c>
      <c r="C5516" s="7" t="n">
        <v>1028</v>
      </c>
      <c r="D5516" s="7" t="n">
        <v>32</v>
      </c>
    </row>
    <row r="5517" spans="1:6">
      <c r="A5517" t="s">
        <v>4</v>
      </c>
      <c r="B5517" s="4" t="s">
        <v>5</v>
      </c>
      <c r="C5517" s="4" t="s">
        <v>10</v>
      </c>
      <c r="D5517" s="4" t="s">
        <v>9</v>
      </c>
    </row>
    <row r="5518" spans="1:6">
      <c r="A5518" t="n">
        <v>46810</v>
      </c>
      <c r="B5518" s="46" t="n">
        <v>43</v>
      </c>
      <c r="C5518" s="7" t="n">
        <v>1029</v>
      </c>
      <c r="D5518" s="7" t="n">
        <v>128</v>
      </c>
    </row>
    <row r="5519" spans="1:6">
      <c r="A5519" t="s">
        <v>4</v>
      </c>
      <c r="B5519" s="4" t="s">
        <v>5</v>
      </c>
      <c r="C5519" s="4" t="s">
        <v>10</v>
      </c>
      <c r="D5519" s="4" t="s">
        <v>9</v>
      </c>
    </row>
    <row r="5520" spans="1:6">
      <c r="A5520" t="n">
        <v>46817</v>
      </c>
      <c r="B5520" s="46" t="n">
        <v>43</v>
      </c>
      <c r="C5520" s="7" t="n">
        <v>1029</v>
      </c>
      <c r="D5520" s="7" t="n">
        <v>32</v>
      </c>
    </row>
    <row r="5521" spans="1:4">
      <c r="A5521" t="s">
        <v>4</v>
      </c>
      <c r="B5521" s="4" t="s">
        <v>5</v>
      </c>
      <c r="C5521" s="4" t="s">
        <v>10</v>
      </c>
      <c r="D5521" s="4" t="s">
        <v>9</v>
      </c>
    </row>
    <row r="5522" spans="1:4">
      <c r="A5522" t="n">
        <v>46824</v>
      </c>
      <c r="B5522" s="46" t="n">
        <v>43</v>
      </c>
      <c r="C5522" s="7" t="n">
        <v>1030</v>
      </c>
      <c r="D5522" s="7" t="n">
        <v>128</v>
      </c>
    </row>
    <row r="5523" spans="1:4">
      <c r="A5523" t="s">
        <v>4</v>
      </c>
      <c r="B5523" s="4" t="s">
        <v>5</v>
      </c>
      <c r="C5523" s="4" t="s">
        <v>10</v>
      </c>
      <c r="D5523" s="4" t="s">
        <v>9</v>
      </c>
    </row>
    <row r="5524" spans="1:4">
      <c r="A5524" t="n">
        <v>46831</v>
      </c>
      <c r="B5524" s="46" t="n">
        <v>43</v>
      </c>
      <c r="C5524" s="7" t="n">
        <v>1030</v>
      </c>
      <c r="D5524" s="7" t="n">
        <v>32</v>
      </c>
    </row>
    <row r="5525" spans="1:4">
      <c r="A5525" t="s">
        <v>4</v>
      </c>
      <c r="B5525" s="4" t="s">
        <v>5</v>
      </c>
      <c r="C5525" s="4" t="s">
        <v>10</v>
      </c>
      <c r="D5525" s="4" t="s">
        <v>9</v>
      </c>
    </row>
    <row r="5526" spans="1:4">
      <c r="A5526" t="n">
        <v>46838</v>
      </c>
      <c r="B5526" s="46" t="n">
        <v>43</v>
      </c>
      <c r="C5526" s="7" t="n">
        <v>1031</v>
      </c>
      <c r="D5526" s="7" t="n">
        <v>128</v>
      </c>
    </row>
    <row r="5527" spans="1:4">
      <c r="A5527" t="s">
        <v>4</v>
      </c>
      <c r="B5527" s="4" t="s">
        <v>5</v>
      </c>
      <c r="C5527" s="4" t="s">
        <v>10</v>
      </c>
      <c r="D5527" s="4" t="s">
        <v>9</v>
      </c>
    </row>
    <row r="5528" spans="1:4">
      <c r="A5528" t="n">
        <v>46845</v>
      </c>
      <c r="B5528" s="46" t="n">
        <v>43</v>
      </c>
      <c r="C5528" s="7" t="n">
        <v>1031</v>
      </c>
      <c r="D5528" s="7" t="n">
        <v>32</v>
      </c>
    </row>
    <row r="5529" spans="1:4">
      <c r="A5529" t="s">
        <v>4</v>
      </c>
      <c r="B5529" s="4" t="s">
        <v>5</v>
      </c>
      <c r="C5529" s="4" t="s">
        <v>10</v>
      </c>
      <c r="D5529" s="4" t="s">
        <v>16</v>
      </c>
      <c r="E5529" s="4" t="s">
        <v>16</v>
      </c>
      <c r="F5529" s="4" t="s">
        <v>6</v>
      </c>
    </row>
    <row r="5530" spans="1:4">
      <c r="A5530" t="n">
        <v>46852</v>
      </c>
      <c r="B5530" s="25" t="n">
        <v>20</v>
      </c>
      <c r="C5530" s="7" t="n">
        <v>1032</v>
      </c>
      <c r="D5530" s="7" t="n">
        <v>3</v>
      </c>
      <c r="E5530" s="7" t="n">
        <v>10</v>
      </c>
      <c r="F5530" s="7" t="s">
        <v>211</v>
      </c>
    </row>
    <row r="5531" spans="1:4">
      <c r="A5531" t="s">
        <v>4</v>
      </c>
      <c r="B5531" s="4" t="s">
        <v>5</v>
      </c>
      <c r="C5531" s="4" t="s">
        <v>10</v>
      </c>
    </row>
    <row r="5532" spans="1:4">
      <c r="A5532" t="n">
        <v>46870</v>
      </c>
      <c r="B5532" s="31" t="n">
        <v>16</v>
      </c>
      <c r="C5532" s="7" t="n">
        <v>0</v>
      </c>
    </row>
    <row r="5533" spans="1:4">
      <c r="A5533" t="s">
        <v>4</v>
      </c>
      <c r="B5533" s="4" t="s">
        <v>5</v>
      </c>
      <c r="C5533" s="4" t="s">
        <v>10</v>
      </c>
      <c r="D5533" s="4" t="s">
        <v>16</v>
      </c>
      <c r="E5533" s="4" t="s">
        <v>16</v>
      </c>
      <c r="F5533" s="4" t="s">
        <v>6</v>
      </c>
    </row>
    <row r="5534" spans="1:4">
      <c r="A5534" t="n">
        <v>46873</v>
      </c>
      <c r="B5534" s="25" t="n">
        <v>20</v>
      </c>
      <c r="C5534" s="7" t="n">
        <v>1033</v>
      </c>
      <c r="D5534" s="7" t="n">
        <v>3</v>
      </c>
      <c r="E5534" s="7" t="n">
        <v>10</v>
      </c>
      <c r="F5534" s="7" t="s">
        <v>211</v>
      </c>
    </row>
    <row r="5535" spans="1:4">
      <c r="A5535" t="s">
        <v>4</v>
      </c>
      <c r="B5535" s="4" t="s">
        <v>5</v>
      </c>
      <c r="C5535" s="4" t="s">
        <v>10</v>
      </c>
    </row>
    <row r="5536" spans="1:4">
      <c r="A5536" t="n">
        <v>46891</v>
      </c>
      <c r="B5536" s="31" t="n">
        <v>16</v>
      </c>
      <c r="C5536" s="7" t="n">
        <v>0</v>
      </c>
    </row>
    <row r="5537" spans="1:6">
      <c r="A5537" t="s">
        <v>4</v>
      </c>
      <c r="B5537" s="4" t="s">
        <v>5</v>
      </c>
      <c r="C5537" s="4" t="s">
        <v>10</v>
      </c>
      <c r="D5537" s="4" t="s">
        <v>16</v>
      </c>
      <c r="E5537" s="4" t="s">
        <v>16</v>
      </c>
      <c r="F5537" s="4" t="s">
        <v>6</v>
      </c>
    </row>
    <row r="5538" spans="1:6">
      <c r="A5538" t="n">
        <v>46894</v>
      </c>
      <c r="B5538" s="25" t="n">
        <v>20</v>
      </c>
      <c r="C5538" s="7" t="n">
        <v>1034</v>
      </c>
      <c r="D5538" s="7" t="n">
        <v>3</v>
      </c>
      <c r="E5538" s="7" t="n">
        <v>10</v>
      </c>
      <c r="F5538" s="7" t="s">
        <v>211</v>
      </c>
    </row>
    <row r="5539" spans="1:6">
      <c r="A5539" t="s">
        <v>4</v>
      </c>
      <c r="B5539" s="4" t="s">
        <v>5</v>
      </c>
      <c r="C5539" s="4" t="s">
        <v>10</v>
      </c>
    </row>
    <row r="5540" spans="1:6">
      <c r="A5540" t="n">
        <v>46912</v>
      </c>
      <c r="B5540" s="31" t="n">
        <v>16</v>
      </c>
      <c r="C5540" s="7" t="n">
        <v>0</v>
      </c>
    </row>
    <row r="5541" spans="1:6">
      <c r="A5541" t="s">
        <v>4</v>
      </c>
      <c r="B5541" s="4" t="s">
        <v>5</v>
      </c>
      <c r="C5541" s="4" t="s">
        <v>10</v>
      </c>
      <c r="D5541" s="4" t="s">
        <v>16</v>
      </c>
      <c r="E5541" s="4" t="s">
        <v>16</v>
      </c>
      <c r="F5541" s="4" t="s">
        <v>6</v>
      </c>
    </row>
    <row r="5542" spans="1:6">
      <c r="A5542" t="n">
        <v>46915</v>
      </c>
      <c r="B5542" s="25" t="n">
        <v>20</v>
      </c>
      <c r="C5542" s="7" t="n">
        <v>1035</v>
      </c>
      <c r="D5542" s="7" t="n">
        <v>3</v>
      </c>
      <c r="E5542" s="7" t="n">
        <v>10</v>
      </c>
      <c r="F5542" s="7" t="s">
        <v>211</v>
      </c>
    </row>
    <row r="5543" spans="1:6">
      <c r="A5543" t="s">
        <v>4</v>
      </c>
      <c r="B5543" s="4" t="s">
        <v>5</v>
      </c>
      <c r="C5543" s="4" t="s">
        <v>10</v>
      </c>
    </row>
    <row r="5544" spans="1:6">
      <c r="A5544" t="n">
        <v>46933</v>
      </c>
      <c r="B5544" s="31" t="n">
        <v>16</v>
      </c>
      <c r="C5544" s="7" t="n">
        <v>0</v>
      </c>
    </row>
    <row r="5545" spans="1:6">
      <c r="A5545" t="s">
        <v>4</v>
      </c>
      <c r="B5545" s="4" t="s">
        <v>5</v>
      </c>
      <c r="C5545" s="4" t="s">
        <v>10</v>
      </c>
      <c r="D5545" s="4" t="s">
        <v>16</v>
      </c>
      <c r="E5545" s="4" t="s">
        <v>16</v>
      </c>
      <c r="F5545" s="4" t="s">
        <v>6</v>
      </c>
    </row>
    <row r="5546" spans="1:6">
      <c r="A5546" t="n">
        <v>46936</v>
      </c>
      <c r="B5546" s="25" t="n">
        <v>20</v>
      </c>
      <c r="C5546" s="7" t="n">
        <v>1036</v>
      </c>
      <c r="D5546" s="7" t="n">
        <v>3</v>
      </c>
      <c r="E5546" s="7" t="n">
        <v>10</v>
      </c>
      <c r="F5546" s="7" t="s">
        <v>211</v>
      </c>
    </row>
    <row r="5547" spans="1:6">
      <c r="A5547" t="s">
        <v>4</v>
      </c>
      <c r="B5547" s="4" t="s">
        <v>5</v>
      </c>
      <c r="C5547" s="4" t="s">
        <v>10</v>
      </c>
    </row>
    <row r="5548" spans="1:6">
      <c r="A5548" t="n">
        <v>46954</v>
      </c>
      <c r="B5548" s="31" t="n">
        <v>16</v>
      </c>
      <c r="C5548" s="7" t="n">
        <v>0</v>
      </c>
    </row>
    <row r="5549" spans="1:6">
      <c r="A5549" t="s">
        <v>4</v>
      </c>
      <c r="B5549" s="4" t="s">
        <v>5</v>
      </c>
      <c r="C5549" s="4" t="s">
        <v>10</v>
      </c>
      <c r="D5549" s="4" t="s">
        <v>16</v>
      </c>
      <c r="E5549" s="4" t="s">
        <v>16</v>
      </c>
      <c r="F5549" s="4" t="s">
        <v>6</v>
      </c>
    </row>
    <row r="5550" spans="1:6">
      <c r="A5550" t="n">
        <v>46957</v>
      </c>
      <c r="B5550" s="25" t="n">
        <v>20</v>
      </c>
      <c r="C5550" s="7" t="n">
        <v>1037</v>
      </c>
      <c r="D5550" s="7" t="n">
        <v>3</v>
      </c>
      <c r="E5550" s="7" t="n">
        <v>10</v>
      </c>
      <c r="F5550" s="7" t="s">
        <v>211</v>
      </c>
    </row>
    <row r="5551" spans="1:6">
      <c r="A5551" t="s">
        <v>4</v>
      </c>
      <c r="B5551" s="4" t="s">
        <v>5</v>
      </c>
      <c r="C5551" s="4" t="s">
        <v>10</v>
      </c>
    </row>
    <row r="5552" spans="1:6">
      <c r="A5552" t="n">
        <v>46975</v>
      </c>
      <c r="B5552" s="31" t="n">
        <v>16</v>
      </c>
      <c r="C5552" s="7" t="n">
        <v>0</v>
      </c>
    </row>
    <row r="5553" spans="1:6">
      <c r="A5553" t="s">
        <v>4</v>
      </c>
      <c r="B5553" s="4" t="s">
        <v>5</v>
      </c>
      <c r="C5553" s="4" t="s">
        <v>10</v>
      </c>
      <c r="D5553" s="4" t="s">
        <v>16</v>
      </c>
      <c r="E5553" s="4" t="s">
        <v>16</v>
      </c>
      <c r="F5553" s="4" t="s">
        <v>6</v>
      </c>
    </row>
    <row r="5554" spans="1:6">
      <c r="A5554" t="n">
        <v>46978</v>
      </c>
      <c r="B5554" s="25" t="n">
        <v>20</v>
      </c>
      <c r="C5554" s="7" t="n">
        <v>1038</v>
      </c>
      <c r="D5554" s="7" t="n">
        <v>3</v>
      </c>
      <c r="E5554" s="7" t="n">
        <v>10</v>
      </c>
      <c r="F5554" s="7" t="s">
        <v>211</v>
      </c>
    </row>
    <row r="5555" spans="1:6">
      <c r="A5555" t="s">
        <v>4</v>
      </c>
      <c r="B5555" s="4" t="s">
        <v>5</v>
      </c>
      <c r="C5555" s="4" t="s">
        <v>10</v>
      </c>
    </row>
    <row r="5556" spans="1:6">
      <c r="A5556" t="n">
        <v>46996</v>
      </c>
      <c r="B5556" s="31" t="n">
        <v>16</v>
      </c>
      <c r="C5556" s="7" t="n">
        <v>0</v>
      </c>
    </row>
    <row r="5557" spans="1:6">
      <c r="A5557" t="s">
        <v>4</v>
      </c>
      <c r="B5557" s="4" t="s">
        <v>5</v>
      </c>
      <c r="C5557" s="4" t="s">
        <v>10</v>
      </c>
      <c r="D5557" s="4" t="s">
        <v>9</v>
      </c>
    </row>
    <row r="5558" spans="1:6">
      <c r="A5558" t="n">
        <v>46999</v>
      </c>
      <c r="B5558" s="46" t="n">
        <v>43</v>
      </c>
      <c r="C5558" s="7" t="n">
        <v>1032</v>
      </c>
      <c r="D5558" s="7" t="n">
        <v>128</v>
      </c>
    </row>
    <row r="5559" spans="1:6">
      <c r="A5559" t="s">
        <v>4</v>
      </c>
      <c r="B5559" s="4" t="s">
        <v>5</v>
      </c>
      <c r="C5559" s="4" t="s">
        <v>10</v>
      </c>
      <c r="D5559" s="4" t="s">
        <v>9</v>
      </c>
    </row>
    <row r="5560" spans="1:6">
      <c r="A5560" t="n">
        <v>47006</v>
      </c>
      <c r="B5560" s="46" t="n">
        <v>43</v>
      </c>
      <c r="C5560" s="7" t="n">
        <v>1032</v>
      </c>
      <c r="D5560" s="7" t="n">
        <v>32</v>
      </c>
    </row>
    <row r="5561" spans="1:6">
      <c r="A5561" t="s">
        <v>4</v>
      </c>
      <c r="B5561" s="4" t="s">
        <v>5</v>
      </c>
      <c r="C5561" s="4" t="s">
        <v>10</v>
      </c>
      <c r="D5561" s="4" t="s">
        <v>9</v>
      </c>
    </row>
    <row r="5562" spans="1:6">
      <c r="A5562" t="n">
        <v>47013</v>
      </c>
      <c r="B5562" s="46" t="n">
        <v>43</v>
      </c>
      <c r="C5562" s="7" t="n">
        <v>1033</v>
      </c>
      <c r="D5562" s="7" t="n">
        <v>128</v>
      </c>
    </row>
    <row r="5563" spans="1:6">
      <c r="A5563" t="s">
        <v>4</v>
      </c>
      <c r="B5563" s="4" t="s">
        <v>5</v>
      </c>
      <c r="C5563" s="4" t="s">
        <v>10</v>
      </c>
      <c r="D5563" s="4" t="s">
        <v>9</v>
      </c>
    </row>
    <row r="5564" spans="1:6">
      <c r="A5564" t="n">
        <v>47020</v>
      </c>
      <c r="B5564" s="46" t="n">
        <v>43</v>
      </c>
      <c r="C5564" s="7" t="n">
        <v>1033</v>
      </c>
      <c r="D5564" s="7" t="n">
        <v>32</v>
      </c>
    </row>
    <row r="5565" spans="1:6">
      <c r="A5565" t="s">
        <v>4</v>
      </c>
      <c r="B5565" s="4" t="s">
        <v>5</v>
      </c>
      <c r="C5565" s="4" t="s">
        <v>10</v>
      </c>
      <c r="D5565" s="4" t="s">
        <v>9</v>
      </c>
    </row>
    <row r="5566" spans="1:6">
      <c r="A5566" t="n">
        <v>47027</v>
      </c>
      <c r="B5566" s="46" t="n">
        <v>43</v>
      </c>
      <c r="C5566" s="7" t="n">
        <v>1034</v>
      </c>
      <c r="D5566" s="7" t="n">
        <v>128</v>
      </c>
    </row>
    <row r="5567" spans="1:6">
      <c r="A5567" t="s">
        <v>4</v>
      </c>
      <c r="B5567" s="4" t="s">
        <v>5</v>
      </c>
      <c r="C5567" s="4" t="s">
        <v>10</v>
      </c>
      <c r="D5567" s="4" t="s">
        <v>9</v>
      </c>
    </row>
    <row r="5568" spans="1:6">
      <c r="A5568" t="n">
        <v>47034</v>
      </c>
      <c r="B5568" s="46" t="n">
        <v>43</v>
      </c>
      <c r="C5568" s="7" t="n">
        <v>1034</v>
      </c>
      <c r="D5568" s="7" t="n">
        <v>32</v>
      </c>
    </row>
    <row r="5569" spans="1:6">
      <c r="A5569" t="s">
        <v>4</v>
      </c>
      <c r="B5569" s="4" t="s">
        <v>5</v>
      </c>
      <c r="C5569" s="4" t="s">
        <v>10</v>
      </c>
      <c r="D5569" s="4" t="s">
        <v>9</v>
      </c>
    </row>
    <row r="5570" spans="1:6">
      <c r="A5570" t="n">
        <v>47041</v>
      </c>
      <c r="B5570" s="46" t="n">
        <v>43</v>
      </c>
      <c r="C5570" s="7" t="n">
        <v>1035</v>
      </c>
      <c r="D5570" s="7" t="n">
        <v>128</v>
      </c>
    </row>
    <row r="5571" spans="1:6">
      <c r="A5571" t="s">
        <v>4</v>
      </c>
      <c r="B5571" s="4" t="s">
        <v>5</v>
      </c>
      <c r="C5571" s="4" t="s">
        <v>10</v>
      </c>
      <c r="D5571" s="4" t="s">
        <v>9</v>
      </c>
    </row>
    <row r="5572" spans="1:6">
      <c r="A5572" t="n">
        <v>47048</v>
      </c>
      <c r="B5572" s="46" t="n">
        <v>43</v>
      </c>
      <c r="C5572" s="7" t="n">
        <v>1035</v>
      </c>
      <c r="D5572" s="7" t="n">
        <v>32</v>
      </c>
    </row>
    <row r="5573" spans="1:6">
      <c r="A5573" t="s">
        <v>4</v>
      </c>
      <c r="B5573" s="4" t="s">
        <v>5</v>
      </c>
      <c r="C5573" s="4" t="s">
        <v>10</v>
      </c>
      <c r="D5573" s="4" t="s">
        <v>9</v>
      </c>
    </row>
    <row r="5574" spans="1:6">
      <c r="A5574" t="n">
        <v>47055</v>
      </c>
      <c r="B5574" s="46" t="n">
        <v>43</v>
      </c>
      <c r="C5574" s="7" t="n">
        <v>1036</v>
      </c>
      <c r="D5574" s="7" t="n">
        <v>128</v>
      </c>
    </row>
    <row r="5575" spans="1:6">
      <c r="A5575" t="s">
        <v>4</v>
      </c>
      <c r="B5575" s="4" t="s">
        <v>5</v>
      </c>
      <c r="C5575" s="4" t="s">
        <v>10</v>
      </c>
      <c r="D5575" s="4" t="s">
        <v>9</v>
      </c>
    </row>
    <row r="5576" spans="1:6">
      <c r="A5576" t="n">
        <v>47062</v>
      </c>
      <c r="B5576" s="46" t="n">
        <v>43</v>
      </c>
      <c r="C5576" s="7" t="n">
        <v>1036</v>
      </c>
      <c r="D5576" s="7" t="n">
        <v>32</v>
      </c>
    </row>
    <row r="5577" spans="1:6">
      <c r="A5577" t="s">
        <v>4</v>
      </c>
      <c r="B5577" s="4" t="s">
        <v>5</v>
      </c>
      <c r="C5577" s="4" t="s">
        <v>10</v>
      </c>
      <c r="D5577" s="4" t="s">
        <v>9</v>
      </c>
    </row>
    <row r="5578" spans="1:6">
      <c r="A5578" t="n">
        <v>47069</v>
      </c>
      <c r="B5578" s="46" t="n">
        <v>43</v>
      </c>
      <c r="C5578" s="7" t="n">
        <v>1037</v>
      </c>
      <c r="D5578" s="7" t="n">
        <v>128</v>
      </c>
    </row>
    <row r="5579" spans="1:6">
      <c r="A5579" t="s">
        <v>4</v>
      </c>
      <c r="B5579" s="4" t="s">
        <v>5</v>
      </c>
      <c r="C5579" s="4" t="s">
        <v>10</v>
      </c>
      <c r="D5579" s="4" t="s">
        <v>9</v>
      </c>
    </row>
    <row r="5580" spans="1:6">
      <c r="A5580" t="n">
        <v>47076</v>
      </c>
      <c r="B5580" s="46" t="n">
        <v>43</v>
      </c>
      <c r="C5580" s="7" t="n">
        <v>1037</v>
      </c>
      <c r="D5580" s="7" t="n">
        <v>32</v>
      </c>
    </row>
    <row r="5581" spans="1:6">
      <c r="A5581" t="s">
        <v>4</v>
      </c>
      <c r="B5581" s="4" t="s">
        <v>5</v>
      </c>
      <c r="C5581" s="4" t="s">
        <v>10</v>
      </c>
      <c r="D5581" s="4" t="s">
        <v>9</v>
      </c>
    </row>
    <row r="5582" spans="1:6">
      <c r="A5582" t="n">
        <v>47083</v>
      </c>
      <c r="B5582" s="46" t="n">
        <v>43</v>
      </c>
      <c r="C5582" s="7" t="n">
        <v>1038</v>
      </c>
      <c r="D5582" s="7" t="n">
        <v>128</v>
      </c>
    </row>
    <row r="5583" spans="1:6">
      <c r="A5583" t="s">
        <v>4</v>
      </c>
      <c r="B5583" s="4" t="s">
        <v>5</v>
      </c>
      <c r="C5583" s="4" t="s">
        <v>10</v>
      </c>
      <c r="D5583" s="4" t="s">
        <v>9</v>
      </c>
    </row>
    <row r="5584" spans="1:6">
      <c r="A5584" t="n">
        <v>47090</v>
      </c>
      <c r="B5584" s="46" t="n">
        <v>43</v>
      </c>
      <c r="C5584" s="7" t="n">
        <v>1038</v>
      </c>
      <c r="D5584" s="7" t="n">
        <v>32</v>
      </c>
    </row>
    <row r="5585" spans="1:4">
      <c r="A5585" t="s">
        <v>4</v>
      </c>
      <c r="B5585" s="4" t="s">
        <v>5</v>
      </c>
      <c r="C5585" s="4" t="s">
        <v>10</v>
      </c>
      <c r="D5585" s="4" t="s">
        <v>16</v>
      </c>
      <c r="E5585" s="4" t="s">
        <v>16</v>
      </c>
      <c r="F5585" s="4" t="s">
        <v>6</v>
      </c>
    </row>
    <row r="5586" spans="1:4">
      <c r="A5586" t="n">
        <v>47097</v>
      </c>
      <c r="B5586" s="25" t="n">
        <v>20</v>
      </c>
      <c r="C5586" s="7" t="n">
        <v>107</v>
      </c>
      <c r="D5586" s="7" t="n">
        <v>3</v>
      </c>
      <c r="E5586" s="7" t="n">
        <v>10</v>
      </c>
      <c r="F5586" s="7" t="s">
        <v>211</v>
      </c>
    </row>
    <row r="5587" spans="1:4">
      <c r="A5587" t="s">
        <v>4</v>
      </c>
      <c r="B5587" s="4" t="s">
        <v>5</v>
      </c>
      <c r="C5587" s="4" t="s">
        <v>10</v>
      </c>
    </row>
    <row r="5588" spans="1:4">
      <c r="A5588" t="n">
        <v>47115</v>
      </c>
      <c r="B5588" s="31" t="n">
        <v>16</v>
      </c>
      <c r="C5588" s="7" t="n">
        <v>0</v>
      </c>
    </row>
    <row r="5589" spans="1:4">
      <c r="A5589" t="s">
        <v>4</v>
      </c>
      <c r="B5589" s="4" t="s">
        <v>5</v>
      </c>
      <c r="C5589" s="4" t="s">
        <v>10</v>
      </c>
      <c r="D5589" s="4" t="s">
        <v>16</v>
      </c>
      <c r="E5589" s="4" t="s">
        <v>16</v>
      </c>
      <c r="F5589" s="4" t="s">
        <v>6</v>
      </c>
    </row>
    <row r="5590" spans="1:4">
      <c r="A5590" t="n">
        <v>47118</v>
      </c>
      <c r="B5590" s="25" t="n">
        <v>20</v>
      </c>
      <c r="C5590" s="7" t="n">
        <v>108</v>
      </c>
      <c r="D5590" s="7" t="n">
        <v>3</v>
      </c>
      <c r="E5590" s="7" t="n">
        <v>10</v>
      </c>
      <c r="F5590" s="7" t="s">
        <v>211</v>
      </c>
    </row>
    <row r="5591" spans="1:4">
      <c r="A5591" t="s">
        <v>4</v>
      </c>
      <c r="B5591" s="4" t="s">
        <v>5</v>
      </c>
      <c r="C5591" s="4" t="s">
        <v>10</v>
      </c>
    </row>
    <row r="5592" spans="1:4">
      <c r="A5592" t="n">
        <v>47136</v>
      </c>
      <c r="B5592" s="31" t="n">
        <v>16</v>
      </c>
      <c r="C5592" s="7" t="n">
        <v>0</v>
      </c>
    </row>
    <row r="5593" spans="1:4">
      <c r="A5593" t="s">
        <v>4</v>
      </c>
      <c r="B5593" s="4" t="s">
        <v>5</v>
      </c>
      <c r="C5593" s="4" t="s">
        <v>10</v>
      </c>
      <c r="D5593" s="4" t="s">
        <v>16</v>
      </c>
      <c r="E5593" s="4" t="s">
        <v>16</v>
      </c>
      <c r="F5593" s="4" t="s">
        <v>6</v>
      </c>
    </row>
    <row r="5594" spans="1:4">
      <c r="A5594" t="n">
        <v>47139</v>
      </c>
      <c r="B5594" s="25" t="n">
        <v>20</v>
      </c>
      <c r="C5594" s="7" t="n">
        <v>90</v>
      </c>
      <c r="D5594" s="7" t="n">
        <v>3</v>
      </c>
      <c r="E5594" s="7" t="n">
        <v>10</v>
      </c>
      <c r="F5594" s="7" t="s">
        <v>211</v>
      </c>
    </row>
    <row r="5595" spans="1:4">
      <c r="A5595" t="s">
        <v>4</v>
      </c>
      <c r="B5595" s="4" t="s">
        <v>5</v>
      </c>
      <c r="C5595" s="4" t="s">
        <v>10</v>
      </c>
    </row>
    <row r="5596" spans="1:4">
      <c r="A5596" t="n">
        <v>47157</v>
      </c>
      <c r="B5596" s="31" t="n">
        <v>16</v>
      </c>
      <c r="C5596" s="7" t="n">
        <v>0</v>
      </c>
    </row>
    <row r="5597" spans="1:4">
      <c r="A5597" t="s">
        <v>4</v>
      </c>
      <c r="B5597" s="4" t="s">
        <v>5</v>
      </c>
      <c r="C5597" s="4" t="s">
        <v>10</v>
      </c>
      <c r="D5597" s="4" t="s">
        <v>16</v>
      </c>
      <c r="E5597" s="4" t="s">
        <v>16</v>
      </c>
      <c r="F5597" s="4" t="s">
        <v>6</v>
      </c>
    </row>
    <row r="5598" spans="1:4">
      <c r="A5598" t="n">
        <v>47160</v>
      </c>
      <c r="B5598" s="25" t="n">
        <v>20</v>
      </c>
      <c r="C5598" s="7" t="n">
        <v>117</v>
      </c>
      <c r="D5598" s="7" t="n">
        <v>3</v>
      </c>
      <c r="E5598" s="7" t="n">
        <v>10</v>
      </c>
      <c r="F5598" s="7" t="s">
        <v>211</v>
      </c>
    </row>
    <row r="5599" spans="1:4">
      <c r="A5599" t="s">
        <v>4</v>
      </c>
      <c r="B5599" s="4" t="s">
        <v>5</v>
      </c>
      <c r="C5599" s="4" t="s">
        <v>10</v>
      </c>
    </row>
    <row r="5600" spans="1:4">
      <c r="A5600" t="n">
        <v>47178</v>
      </c>
      <c r="B5600" s="31" t="n">
        <v>16</v>
      </c>
      <c r="C5600" s="7" t="n">
        <v>0</v>
      </c>
    </row>
    <row r="5601" spans="1:6">
      <c r="A5601" t="s">
        <v>4</v>
      </c>
      <c r="B5601" s="4" t="s">
        <v>5</v>
      </c>
      <c r="C5601" s="4" t="s">
        <v>10</v>
      </c>
      <c r="D5601" s="4" t="s">
        <v>16</v>
      </c>
      <c r="E5601" s="4" t="s">
        <v>16</v>
      </c>
      <c r="F5601" s="4" t="s">
        <v>6</v>
      </c>
    </row>
    <row r="5602" spans="1:6">
      <c r="A5602" t="n">
        <v>47181</v>
      </c>
      <c r="B5602" s="25" t="n">
        <v>20</v>
      </c>
      <c r="C5602" s="7" t="n">
        <v>106</v>
      </c>
      <c r="D5602" s="7" t="n">
        <v>3</v>
      </c>
      <c r="E5602" s="7" t="n">
        <v>10</v>
      </c>
      <c r="F5602" s="7" t="s">
        <v>211</v>
      </c>
    </row>
    <row r="5603" spans="1:6">
      <c r="A5603" t="s">
        <v>4</v>
      </c>
      <c r="B5603" s="4" t="s">
        <v>5</v>
      </c>
      <c r="C5603" s="4" t="s">
        <v>10</v>
      </c>
    </row>
    <row r="5604" spans="1:6">
      <c r="A5604" t="n">
        <v>47199</v>
      </c>
      <c r="B5604" s="31" t="n">
        <v>16</v>
      </c>
      <c r="C5604" s="7" t="n">
        <v>0</v>
      </c>
    </row>
    <row r="5605" spans="1:6">
      <c r="A5605" t="s">
        <v>4</v>
      </c>
      <c r="B5605" s="4" t="s">
        <v>5</v>
      </c>
      <c r="C5605" s="4" t="s">
        <v>10</v>
      </c>
      <c r="D5605" s="4" t="s">
        <v>16</v>
      </c>
      <c r="E5605" s="4" t="s">
        <v>16</v>
      </c>
      <c r="F5605" s="4" t="s">
        <v>6</v>
      </c>
    </row>
    <row r="5606" spans="1:6">
      <c r="A5606" t="n">
        <v>47202</v>
      </c>
      <c r="B5606" s="25" t="n">
        <v>20</v>
      </c>
      <c r="C5606" s="7" t="n">
        <v>112</v>
      </c>
      <c r="D5606" s="7" t="n">
        <v>3</v>
      </c>
      <c r="E5606" s="7" t="n">
        <v>10</v>
      </c>
      <c r="F5606" s="7" t="s">
        <v>211</v>
      </c>
    </row>
    <row r="5607" spans="1:6">
      <c r="A5607" t="s">
        <v>4</v>
      </c>
      <c r="B5607" s="4" t="s">
        <v>5</v>
      </c>
      <c r="C5607" s="4" t="s">
        <v>10</v>
      </c>
    </row>
    <row r="5608" spans="1:6">
      <c r="A5608" t="n">
        <v>47220</v>
      </c>
      <c r="B5608" s="31" t="n">
        <v>16</v>
      </c>
      <c r="C5608" s="7" t="n">
        <v>0</v>
      </c>
    </row>
    <row r="5609" spans="1:6">
      <c r="A5609" t="s">
        <v>4</v>
      </c>
      <c r="B5609" s="4" t="s">
        <v>5</v>
      </c>
      <c r="C5609" s="4" t="s">
        <v>10</v>
      </c>
      <c r="D5609" s="4" t="s">
        <v>16</v>
      </c>
      <c r="E5609" s="4" t="s">
        <v>16</v>
      </c>
      <c r="F5609" s="4" t="s">
        <v>6</v>
      </c>
    </row>
    <row r="5610" spans="1:6">
      <c r="A5610" t="n">
        <v>47223</v>
      </c>
      <c r="B5610" s="25" t="n">
        <v>20</v>
      </c>
      <c r="C5610" s="7" t="n">
        <v>96</v>
      </c>
      <c r="D5610" s="7" t="n">
        <v>3</v>
      </c>
      <c r="E5610" s="7" t="n">
        <v>10</v>
      </c>
      <c r="F5610" s="7" t="s">
        <v>211</v>
      </c>
    </row>
    <row r="5611" spans="1:6">
      <c r="A5611" t="s">
        <v>4</v>
      </c>
      <c r="B5611" s="4" t="s">
        <v>5</v>
      </c>
      <c r="C5611" s="4" t="s">
        <v>10</v>
      </c>
    </row>
    <row r="5612" spans="1:6">
      <c r="A5612" t="n">
        <v>47241</v>
      </c>
      <c r="B5612" s="31" t="n">
        <v>16</v>
      </c>
      <c r="C5612" s="7" t="n">
        <v>0</v>
      </c>
    </row>
    <row r="5613" spans="1:6">
      <c r="A5613" t="s">
        <v>4</v>
      </c>
      <c r="B5613" s="4" t="s">
        <v>5</v>
      </c>
      <c r="C5613" s="4" t="s">
        <v>10</v>
      </c>
      <c r="D5613" s="4" t="s">
        <v>16</v>
      </c>
      <c r="E5613" s="4" t="s">
        <v>16</v>
      </c>
      <c r="F5613" s="4" t="s">
        <v>6</v>
      </c>
    </row>
    <row r="5614" spans="1:6">
      <c r="A5614" t="n">
        <v>47244</v>
      </c>
      <c r="B5614" s="25" t="n">
        <v>20</v>
      </c>
      <c r="C5614" s="7" t="n">
        <v>121</v>
      </c>
      <c r="D5614" s="7" t="n">
        <v>3</v>
      </c>
      <c r="E5614" s="7" t="n">
        <v>10</v>
      </c>
      <c r="F5614" s="7" t="s">
        <v>211</v>
      </c>
    </row>
    <row r="5615" spans="1:6">
      <c r="A5615" t="s">
        <v>4</v>
      </c>
      <c r="B5615" s="4" t="s">
        <v>5</v>
      </c>
      <c r="C5615" s="4" t="s">
        <v>10</v>
      </c>
    </row>
    <row r="5616" spans="1:6">
      <c r="A5616" t="n">
        <v>47262</v>
      </c>
      <c r="B5616" s="31" t="n">
        <v>16</v>
      </c>
      <c r="C5616" s="7" t="n">
        <v>0</v>
      </c>
    </row>
    <row r="5617" spans="1:6">
      <c r="A5617" t="s">
        <v>4</v>
      </c>
      <c r="B5617" s="4" t="s">
        <v>5</v>
      </c>
      <c r="C5617" s="4" t="s">
        <v>10</v>
      </c>
      <c r="D5617" s="4" t="s">
        <v>16</v>
      </c>
      <c r="E5617" s="4" t="s">
        <v>16</v>
      </c>
      <c r="F5617" s="4" t="s">
        <v>6</v>
      </c>
    </row>
    <row r="5618" spans="1:6">
      <c r="A5618" t="n">
        <v>47265</v>
      </c>
      <c r="B5618" s="25" t="n">
        <v>20</v>
      </c>
      <c r="C5618" s="7" t="n">
        <v>93</v>
      </c>
      <c r="D5618" s="7" t="n">
        <v>3</v>
      </c>
      <c r="E5618" s="7" t="n">
        <v>10</v>
      </c>
      <c r="F5618" s="7" t="s">
        <v>211</v>
      </c>
    </row>
    <row r="5619" spans="1:6">
      <c r="A5619" t="s">
        <v>4</v>
      </c>
      <c r="B5619" s="4" t="s">
        <v>5</v>
      </c>
      <c r="C5619" s="4" t="s">
        <v>10</v>
      </c>
    </row>
    <row r="5620" spans="1:6">
      <c r="A5620" t="n">
        <v>47283</v>
      </c>
      <c r="B5620" s="31" t="n">
        <v>16</v>
      </c>
      <c r="C5620" s="7" t="n">
        <v>0</v>
      </c>
    </row>
    <row r="5621" spans="1:6">
      <c r="A5621" t="s">
        <v>4</v>
      </c>
      <c r="B5621" s="4" t="s">
        <v>5</v>
      </c>
      <c r="C5621" s="4" t="s">
        <v>10</v>
      </c>
      <c r="D5621" s="4" t="s">
        <v>16</v>
      </c>
      <c r="E5621" s="4" t="s">
        <v>16</v>
      </c>
      <c r="F5621" s="4" t="s">
        <v>6</v>
      </c>
    </row>
    <row r="5622" spans="1:6">
      <c r="A5622" t="n">
        <v>47286</v>
      </c>
      <c r="B5622" s="25" t="n">
        <v>20</v>
      </c>
      <c r="C5622" s="7" t="n">
        <v>105</v>
      </c>
      <c r="D5622" s="7" t="n">
        <v>3</v>
      </c>
      <c r="E5622" s="7" t="n">
        <v>10</v>
      </c>
      <c r="F5622" s="7" t="s">
        <v>211</v>
      </c>
    </row>
    <row r="5623" spans="1:6">
      <c r="A5623" t="s">
        <v>4</v>
      </c>
      <c r="B5623" s="4" t="s">
        <v>5</v>
      </c>
      <c r="C5623" s="4" t="s">
        <v>10</v>
      </c>
    </row>
    <row r="5624" spans="1:6">
      <c r="A5624" t="n">
        <v>47304</v>
      </c>
      <c r="B5624" s="31" t="n">
        <v>16</v>
      </c>
      <c r="C5624" s="7" t="n">
        <v>0</v>
      </c>
    </row>
    <row r="5625" spans="1:6">
      <c r="A5625" t="s">
        <v>4</v>
      </c>
      <c r="B5625" s="4" t="s">
        <v>5</v>
      </c>
      <c r="C5625" s="4" t="s">
        <v>10</v>
      </c>
      <c r="D5625" s="4" t="s">
        <v>16</v>
      </c>
      <c r="E5625" s="4" t="s">
        <v>16</v>
      </c>
      <c r="F5625" s="4" t="s">
        <v>6</v>
      </c>
    </row>
    <row r="5626" spans="1:6">
      <c r="A5626" t="n">
        <v>47307</v>
      </c>
      <c r="B5626" s="25" t="n">
        <v>20</v>
      </c>
      <c r="C5626" s="7" t="n">
        <v>97</v>
      </c>
      <c r="D5626" s="7" t="n">
        <v>3</v>
      </c>
      <c r="E5626" s="7" t="n">
        <v>10</v>
      </c>
      <c r="F5626" s="7" t="s">
        <v>211</v>
      </c>
    </row>
    <row r="5627" spans="1:6">
      <c r="A5627" t="s">
        <v>4</v>
      </c>
      <c r="B5627" s="4" t="s">
        <v>5</v>
      </c>
      <c r="C5627" s="4" t="s">
        <v>10</v>
      </c>
    </row>
    <row r="5628" spans="1:6">
      <c r="A5628" t="n">
        <v>47325</v>
      </c>
      <c r="B5628" s="31" t="n">
        <v>16</v>
      </c>
      <c r="C5628" s="7" t="n">
        <v>0</v>
      </c>
    </row>
    <row r="5629" spans="1:6">
      <c r="A5629" t="s">
        <v>4</v>
      </c>
      <c r="B5629" s="4" t="s">
        <v>5</v>
      </c>
      <c r="C5629" s="4" t="s">
        <v>10</v>
      </c>
      <c r="D5629" s="4" t="s">
        <v>16</v>
      </c>
      <c r="E5629" s="4" t="s">
        <v>16</v>
      </c>
      <c r="F5629" s="4" t="s">
        <v>6</v>
      </c>
    </row>
    <row r="5630" spans="1:6">
      <c r="A5630" t="n">
        <v>47328</v>
      </c>
      <c r="B5630" s="25" t="n">
        <v>20</v>
      </c>
      <c r="C5630" s="7" t="n">
        <v>104</v>
      </c>
      <c r="D5630" s="7" t="n">
        <v>3</v>
      </c>
      <c r="E5630" s="7" t="n">
        <v>10</v>
      </c>
      <c r="F5630" s="7" t="s">
        <v>211</v>
      </c>
    </row>
    <row r="5631" spans="1:6">
      <c r="A5631" t="s">
        <v>4</v>
      </c>
      <c r="B5631" s="4" t="s">
        <v>5</v>
      </c>
      <c r="C5631" s="4" t="s">
        <v>10</v>
      </c>
    </row>
    <row r="5632" spans="1:6">
      <c r="A5632" t="n">
        <v>47346</v>
      </c>
      <c r="B5632" s="31" t="n">
        <v>16</v>
      </c>
      <c r="C5632" s="7" t="n">
        <v>0</v>
      </c>
    </row>
    <row r="5633" spans="1:6">
      <c r="A5633" t="s">
        <v>4</v>
      </c>
      <c r="B5633" s="4" t="s">
        <v>5</v>
      </c>
      <c r="C5633" s="4" t="s">
        <v>10</v>
      </c>
      <c r="D5633" s="4" t="s">
        <v>16</v>
      </c>
      <c r="E5633" s="4" t="s">
        <v>16</v>
      </c>
      <c r="F5633" s="4" t="s">
        <v>6</v>
      </c>
    </row>
    <row r="5634" spans="1:6">
      <c r="A5634" t="n">
        <v>47349</v>
      </c>
      <c r="B5634" s="25" t="n">
        <v>20</v>
      </c>
      <c r="C5634" s="7" t="n">
        <v>109</v>
      </c>
      <c r="D5634" s="7" t="n">
        <v>3</v>
      </c>
      <c r="E5634" s="7" t="n">
        <v>10</v>
      </c>
      <c r="F5634" s="7" t="s">
        <v>211</v>
      </c>
    </row>
    <row r="5635" spans="1:6">
      <c r="A5635" t="s">
        <v>4</v>
      </c>
      <c r="B5635" s="4" t="s">
        <v>5</v>
      </c>
      <c r="C5635" s="4" t="s">
        <v>10</v>
      </c>
    </row>
    <row r="5636" spans="1:6">
      <c r="A5636" t="n">
        <v>47367</v>
      </c>
      <c r="B5636" s="31" t="n">
        <v>16</v>
      </c>
      <c r="C5636" s="7" t="n">
        <v>0</v>
      </c>
    </row>
    <row r="5637" spans="1:6">
      <c r="A5637" t="s">
        <v>4</v>
      </c>
      <c r="B5637" s="4" t="s">
        <v>5</v>
      </c>
      <c r="C5637" s="4" t="s">
        <v>10</v>
      </c>
      <c r="D5637" s="4" t="s">
        <v>16</v>
      </c>
      <c r="E5637" s="4" t="s">
        <v>16</v>
      </c>
      <c r="F5637" s="4" t="s">
        <v>6</v>
      </c>
    </row>
    <row r="5638" spans="1:6">
      <c r="A5638" t="n">
        <v>47370</v>
      </c>
      <c r="B5638" s="25" t="n">
        <v>20</v>
      </c>
      <c r="C5638" s="7" t="n">
        <v>91</v>
      </c>
      <c r="D5638" s="7" t="n">
        <v>3</v>
      </c>
      <c r="E5638" s="7" t="n">
        <v>10</v>
      </c>
      <c r="F5638" s="7" t="s">
        <v>211</v>
      </c>
    </row>
    <row r="5639" spans="1:6">
      <c r="A5639" t="s">
        <v>4</v>
      </c>
      <c r="B5639" s="4" t="s">
        <v>5</v>
      </c>
      <c r="C5639" s="4" t="s">
        <v>10</v>
      </c>
    </row>
    <row r="5640" spans="1:6">
      <c r="A5640" t="n">
        <v>47388</v>
      </c>
      <c r="B5640" s="31" t="n">
        <v>16</v>
      </c>
      <c r="C5640" s="7" t="n">
        <v>0</v>
      </c>
    </row>
    <row r="5641" spans="1:6">
      <c r="A5641" t="s">
        <v>4</v>
      </c>
      <c r="B5641" s="4" t="s">
        <v>5</v>
      </c>
      <c r="C5641" s="4" t="s">
        <v>10</v>
      </c>
      <c r="D5641" s="4" t="s">
        <v>9</v>
      </c>
    </row>
    <row r="5642" spans="1:6">
      <c r="A5642" t="n">
        <v>47391</v>
      </c>
      <c r="B5642" s="46" t="n">
        <v>43</v>
      </c>
      <c r="C5642" s="7" t="n">
        <v>107</v>
      </c>
      <c r="D5642" s="7" t="n">
        <v>128</v>
      </c>
    </row>
    <row r="5643" spans="1:6">
      <c r="A5643" t="s">
        <v>4</v>
      </c>
      <c r="B5643" s="4" t="s">
        <v>5</v>
      </c>
      <c r="C5643" s="4" t="s">
        <v>10</v>
      </c>
      <c r="D5643" s="4" t="s">
        <v>9</v>
      </c>
    </row>
    <row r="5644" spans="1:6">
      <c r="A5644" t="n">
        <v>47398</v>
      </c>
      <c r="B5644" s="46" t="n">
        <v>43</v>
      </c>
      <c r="C5644" s="7" t="n">
        <v>107</v>
      </c>
      <c r="D5644" s="7" t="n">
        <v>32</v>
      </c>
    </row>
    <row r="5645" spans="1:6">
      <c r="A5645" t="s">
        <v>4</v>
      </c>
      <c r="B5645" s="4" t="s">
        <v>5</v>
      </c>
      <c r="C5645" s="4" t="s">
        <v>10</v>
      </c>
      <c r="D5645" s="4" t="s">
        <v>9</v>
      </c>
    </row>
    <row r="5646" spans="1:6">
      <c r="A5646" t="n">
        <v>47405</v>
      </c>
      <c r="B5646" s="46" t="n">
        <v>43</v>
      </c>
      <c r="C5646" s="7" t="n">
        <v>108</v>
      </c>
      <c r="D5646" s="7" t="n">
        <v>128</v>
      </c>
    </row>
    <row r="5647" spans="1:6">
      <c r="A5647" t="s">
        <v>4</v>
      </c>
      <c r="B5647" s="4" t="s">
        <v>5</v>
      </c>
      <c r="C5647" s="4" t="s">
        <v>10</v>
      </c>
      <c r="D5647" s="4" t="s">
        <v>9</v>
      </c>
    </row>
    <row r="5648" spans="1:6">
      <c r="A5648" t="n">
        <v>47412</v>
      </c>
      <c r="B5648" s="46" t="n">
        <v>43</v>
      </c>
      <c r="C5648" s="7" t="n">
        <v>108</v>
      </c>
      <c r="D5648" s="7" t="n">
        <v>32</v>
      </c>
    </row>
    <row r="5649" spans="1:6">
      <c r="A5649" t="s">
        <v>4</v>
      </c>
      <c r="B5649" s="4" t="s">
        <v>5</v>
      </c>
      <c r="C5649" s="4" t="s">
        <v>10</v>
      </c>
      <c r="D5649" s="4" t="s">
        <v>9</v>
      </c>
    </row>
    <row r="5650" spans="1:6">
      <c r="A5650" t="n">
        <v>47419</v>
      </c>
      <c r="B5650" s="46" t="n">
        <v>43</v>
      </c>
      <c r="C5650" s="7" t="n">
        <v>90</v>
      </c>
      <c r="D5650" s="7" t="n">
        <v>128</v>
      </c>
    </row>
    <row r="5651" spans="1:6">
      <c r="A5651" t="s">
        <v>4</v>
      </c>
      <c r="B5651" s="4" t="s">
        <v>5</v>
      </c>
      <c r="C5651" s="4" t="s">
        <v>10</v>
      </c>
      <c r="D5651" s="4" t="s">
        <v>9</v>
      </c>
    </row>
    <row r="5652" spans="1:6">
      <c r="A5652" t="n">
        <v>47426</v>
      </c>
      <c r="B5652" s="46" t="n">
        <v>43</v>
      </c>
      <c r="C5652" s="7" t="n">
        <v>90</v>
      </c>
      <c r="D5652" s="7" t="n">
        <v>32</v>
      </c>
    </row>
    <row r="5653" spans="1:6">
      <c r="A5653" t="s">
        <v>4</v>
      </c>
      <c r="B5653" s="4" t="s">
        <v>5</v>
      </c>
      <c r="C5653" s="4" t="s">
        <v>10</v>
      </c>
      <c r="D5653" s="4" t="s">
        <v>9</v>
      </c>
    </row>
    <row r="5654" spans="1:6">
      <c r="A5654" t="n">
        <v>47433</v>
      </c>
      <c r="B5654" s="46" t="n">
        <v>43</v>
      </c>
      <c r="C5654" s="7" t="n">
        <v>117</v>
      </c>
      <c r="D5654" s="7" t="n">
        <v>128</v>
      </c>
    </row>
    <row r="5655" spans="1:6">
      <c r="A5655" t="s">
        <v>4</v>
      </c>
      <c r="B5655" s="4" t="s">
        <v>5</v>
      </c>
      <c r="C5655" s="4" t="s">
        <v>10</v>
      </c>
      <c r="D5655" s="4" t="s">
        <v>9</v>
      </c>
    </row>
    <row r="5656" spans="1:6">
      <c r="A5656" t="n">
        <v>47440</v>
      </c>
      <c r="B5656" s="46" t="n">
        <v>43</v>
      </c>
      <c r="C5656" s="7" t="n">
        <v>117</v>
      </c>
      <c r="D5656" s="7" t="n">
        <v>32</v>
      </c>
    </row>
    <row r="5657" spans="1:6">
      <c r="A5657" t="s">
        <v>4</v>
      </c>
      <c r="B5657" s="4" t="s">
        <v>5</v>
      </c>
      <c r="C5657" s="4" t="s">
        <v>10</v>
      </c>
      <c r="D5657" s="4" t="s">
        <v>9</v>
      </c>
    </row>
    <row r="5658" spans="1:6">
      <c r="A5658" t="n">
        <v>47447</v>
      </c>
      <c r="B5658" s="46" t="n">
        <v>43</v>
      </c>
      <c r="C5658" s="7" t="n">
        <v>106</v>
      </c>
      <c r="D5658" s="7" t="n">
        <v>128</v>
      </c>
    </row>
    <row r="5659" spans="1:6">
      <c r="A5659" t="s">
        <v>4</v>
      </c>
      <c r="B5659" s="4" t="s">
        <v>5</v>
      </c>
      <c r="C5659" s="4" t="s">
        <v>10</v>
      </c>
      <c r="D5659" s="4" t="s">
        <v>9</v>
      </c>
    </row>
    <row r="5660" spans="1:6">
      <c r="A5660" t="n">
        <v>47454</v>
      </c>
      <c r="B5660" s="46" t="n">
        <v>43</v>
      </c>
      <c r="C5660" s="7" t="n">
        <v>106</v>
      </c>
      <c r="D5660" s="7" t="n">
        <v>32</v>
      </c>
    </row>
    <row r="5661" spans="1:6">
      <c r="A5661" t="s">
        <v>4</v>
      </c>
      <c r="B5661" s="4" t="s">
        <v>5</v>
      </c>
      <c r="C5661" s="4" t="s">
        <v>10</v>
      </c>
      <c r="D5661" s="4" t="s">
        <v>9</v>
      </c>
    </row>
    <row r="5662" spans="1:6">
      <c r="A5662" t="n">
        <v>47461</v>
      </c>
      <c r="B5662" s="46" t="n">
        <v>43</v>
      </c>
      <c r="C5662" s="7" t="n">
        <v>112</v>
      </c>
      <c r="D5662" s="7" t="n">
        <v>128</v>
      </c>
    </row>
    <row r="5663" spans="1:6">
      <c r="A5663" t="s">
        <v>4</v>
      </c>
      <c r="B5663" s="4" t="s">
        <v>5</v>
      </c>
      <c r="C5663" s="4" t="s">
        <v>10</v>
      </c>
      <c r="D5663" s="4" t="s">
        <v>9</v>
      </c>
    </row>
    <row r="5664" spans="1:6">
      <c r="A5664" t="n">
        <v>47468</v>
      </c>
      <c r="B5664" s="46" t="n">
        <v>43</v>
      </c>
      <c r="C5664" s="7" t="n">
        <v>112</v>
      </c>
      <c r="D5664" s="7" t="n">
        <v>32</v>
      </c>
    </row>
    <row r="5665" spans="1:4">
      <c r="A5665" t="s">
        <v>4</v>
      </c>
      <c r="B5665" s="4" t="s">
        <v>5</v>
      </c>
      <c r="C5665" s="4" t="s">
        <v>10</v>
      </c>
      <c r="D5665" s="4" t="s">
        <v>9</v>
      </c>
    </row>
    <row r="5666" spans="1:4">
      <c r="A5666" t="n">
        <v>47475</v>
      </c>
      <c r="B5666" s="46" t="n">
        <v>43</v>
      </c>
      <c r="C5666" s="7" t="n">
        <v>96</v>
      </c>
      <c r="D5666" s="7" t="n">
        <v>128</v>
      </c>
    </row>
    <row r="5667" spans="1:4">
      <c r="A5667" t="s">
        <v>4</v>
      </c>
      <c r="B5667" s="4" t="s">
        <v>5</v>
      </c>
      <c r="C5667" s="4" t="s">
        <v>10</v>
      </c>
      <c r="D5667" s="4" t="s">
        <v>9</v>
      </c>
    </row>
    <row r="5668" spans="1:4">
      <c r="A5668" t="n">
        <v>47482</v>
      </c>
      <c r="B5668" s="46" t="n">
        <v>43</v>
      </c>
      <c r="C5668" s="7" t="n">
        <v>96</v>
      </c>
      <c r="D5668" s="7" t="n">
        <v>32</v>
      </c>
    </row>
    <row r="5669" spans="1:4">
      <c r="A5669" t="s">
        <v>4</v>
      </c>
      <c r="B5669" s="4" t="s">
        <v>5</v>
      </c>
      <c r="C5669" s="4" t="s">
        <v>10</v>
      </c>
      <c r="D5669" s="4" t="s">
        <v>9</v>
      </c>
    </row>
    <row r="5670" spans="1:4">
      <c r="A5670" t="n">
        <v>47489</v>
      </c>
      <c r="B5670" s="46" t="n">
        <v>43</v>
      </c>
      <c r="C5670" s="7" t="n">
        <v>121</v>
      </c>
      <c r="D5670" s="7" t="n">
        <v>128</v>
      </c>
    </row>
    <row r="5671" spans="1:4">
      <c r="A5671" t="s">
        <v>4</v>
      </c>
      <c r="B5671" s="4" t="s">
        <v>5</v>
      </c>
      <c r="C5671" s="4" t="s">
        <v>10</v>
      </c>
      <c r="D5671" s="4" t="s">
        <v>9</v>
      </c>
    </row>
    <row r="5672" spans="1:4">
      <c r="A5672" t="n">
        <v>47496</v>
      </c>
      <c r="B5672" s="46" t="n">
        <v>43</v>
      </c>
      <c r="C5672" s="7" t="n">
        <v>121</v>
      </c>
      <c r="D5672" s="7" t="n">
        <v>32</v>
      </c>
    </row>
    <row r="5673" spans="1:4">
      <c r="A5673" t="s">
        <v>4</v>
      </c>
      <c r="B5673" s="4" t="s">
        <v>5</v>
      </c>
      <c r="C5673" s="4" t="s">
        <v>10</v>
      </c>
      <c r="D5673" s="4" t="s">
        <v>9</v>
      </c>
    </row>
    <row r="5674" spans="1:4">
      <c r="A5674" t="n">
        <v>47503</v>
      </c>
      <c r="B5674" s="46" t="n">
        <v>43</v>
      </c>
      <c r="C5674" s="7" t="n">
        <v>93</v>
      </c>
      <c r="D5674" s="7" t="n">
        <v>128</v>
      </c>
    </row>
    <row r="5675" spans="1:4">
      <c r="A5675" t="s">
        <v>4</v>
      </c>
      <c r="B5675" s="4" t="s">
        <v>5</v>
      </c>
      <c r="C5675" s="4" t="s">
        <v>10</v>
      </c>
      <c r="D5675" s="4" t="s">
        <v>9</v>
      </c>
    </row>
    <row r="5676" spans="1:4">
      <c r="A5676" t="n">
        <v>47510</v>
      </c>
      <c r="B5676" s="46" t="n">
        <v>43</v>
      </c>
      <c r="C5676" s="7" t="n">
        <v>93</v>
      </c>
      <c r="D5676" s="7" t="n">
        <v>32</v>
      </c>
    </row>
    <row r="5677" spans="1:4">
      <c r="A5677" t="s">
        <v>4</v>
      </c>
      <c r="B5677" s="4" t="s">
        <v>5</v>
      </c>
      <c r="C5677" s="4" t="s">
        <v>10</v>
      </c>
      <c r="D5677" s="4" t="s">
        <v>9</v>
      </c>
    </row>
    <row r="5678" spans="1:4">
      <c r="A5678" t="n">
        <v>47517</v>
      </c>
      <c r="B5678" s="46" t="n">
        <v>43</v>
      </c>
      <c r="C5678" s="7" t="n">
        <v>105</v>
      </c>
      <c r="D5678" s="7" t="n">
        <v>128</v>
      </c>
    </row>
    <row r="5679" spans="1:4">
      <c r="A5679" t="s">
        <v>4</v>
      </c>
      <c r="B5679" s="4" t="s">
        <v>5</v>
      </c>
      <c r="C5679" s="4" t="s">
        <v>10</v>
      </c>
      <c r="D5679" s="4" t="s">
        <v>9</v>
      </c>
    </row>
    <row r="5680" spans="1:4">
      <c r="A5680" t="n">
        <v>47524</v>
      </c>
      <c r="B5680" s="46" t="n">
        <v>43</v>
      </c>
      <c r="C5680" s="7" t="n">
        <v>105</v>
      </c>
      <c r="D5680" s="7" t="n">
        <v>32</v>
      </c>
    </row>
    <row r="5681" spans="1:4">
      <c r="A5681" t="s">
        <v>4</v>
      </c>
      <c r="B5681" s="4" t="s">
        <v>5</v>
      </c>
      <c r="C5681" s="4" t="s">
        <v>10</v>
      </c>
      <c r="D5681" s="4" t="s">
        <v>9</v>
      </c>
    </row>
    <row r="5682" spans="1:4">
      <c r="A5682" t="n">
        <v>47531</v>
      </c>
      <c r="B5682" s="46" t="n">
        <v>43</v>
      </c>
      <c r="C5682" s="7" t="n">
        <v>97</v>
      </c>
      <c r="D5682" s="7" t="n">
        <v>128</v>
      </c>
    </row>
    <row r="5683" spans="1:4">
      <c r="A5683" t="s">
        <v>4</v>
      </c>
      <c r="B5683" s="4" t="s">
        <v>5</v>
      </c>
      <c r="C5683" s="4" t="s">
        <v>10</v>
      </c>
      <c r="D5683" s="4" t="s">
        <v>9</v>
      </c>
    </row>
    <row r="5684" spans="1:4">
      <c r="A5684" t="n">
        <v>47538</v>
      </c>
      <c r="B5684" s="46" t="n">
        <v>43</v>
      </c>
      <c r="C5684" s="7" t="n">
        <v>97</v>
      </c>
      <c r="D5684" s="7" t="n">
        <v>32</v>
      </c>
    </row>
    <row r="5685" spans="1:4">
      <c r="A5685" t="s">
        <v>4</v>
      </c>
      <c r="B5685" s="4" t="s">
        <v>5</v>
      </c>
      <c r="C5685" s="4" t="s">
        <v>10</v>
      </c>
      <c r="D5685" s="4" t="s">
        <v>9</v>
      </c>
    </row>
    <row r="5686" spans="1:4">
      <c r="A5686" t="n">
        <v>47545</v>
      </c>
      <c r="B5686" s="46" t="n">
        <v>43</v>
      </c>
      <c r="C5686" s="7" t="n">
        <v>104</v>
      </c>
      <c r="D5686" s="7" t="n">
        <v>128</v>
      </c>
    </row>
    <row r="5687" spans="1:4">
      <c r="A5687" t="s">
        <v>4</v>
      </c>
      <c r="B5687" s="4" t="s">
        <v>5</v>
      </c>
      <c r="C5687" s="4" t="s">
        <v>10</v>
      </c>
      <c r="D5687" s="4" t="s">
        <v>9</v>
      </c>
    </row>
    <row r="5688" spans="1:4">
      <c r="A5688" t="n">
        <v>47552</v>
      </c>
      <c r="B5688" s="46" t="n">
        <v>43</v>
      </c>
      <c r="C5688" s="7" t="n">
        <v>104</v>
      </c>
      <c r="D5688" s="7" t="n">
        <v>32</v>
      </c>
    </row>
    <row r="5689" spans="1:4">
      <c r="A5689" t="s">
        <v>4</v>
      </c>
      <c r="B5689" s="4" t="s">
        <v>5</v>
      </c>
      <c r="C5689" s="4" t="s">
        <v>10</v>
      </c>
      <c r="D5689" s="4" t="s">
        <v>9</v>
      </c>
    </row>
    <row r="5690" spans="1:4">
      <c r="A5690" t="n">
        <v>47559</v>
      </c>
      <c r="B5690" s="46" t="n">
        <v>43</v>
      </c>
      <c r="C5690" s="7" t="n">
        <v>109</v>
      </c>
      <c r="D5690" s="7" t="n">
        <v>128</v>
      </c>
    </row>
    <row r="5691" spans="1:4">
      <c r="A5691" t="s">
        <v>4</v>
      </c>
      <c r="B5691" s="4" t="s">
        <v>5</v>
      </c>
      <c r="C5691" s="4" t="s">
        <v>10</v>
      </c>
      <c r="D5691" s="4" t="s">
        <v>9</v>
      </c>
    </row>
    <row r="5692" spans="1:4">
      <c r="A5692" t="n">
        <v>47566</v>
      </c>
      <c r="B5692" s="46" t="n">
        <v>43</v>
      </c>
      <c r="C5692" s="7" t="n">
        <v>109</v>
      </c>
      <c r="D5692" s="7" t="n">
        <v>32</v>
      </c>
    </row>
    <row r="5693" spans="1:4">
      <c r="A5693" t="s">
        <v>4</v>
      </c>
      <c r="B5693" s="4" t="s">
        <v>5</v>
      </c>
      <c r="C5693" s="4" t="s">
        <v>10</v>
      </c>
      <c r="D5693" s="4" t="s">
        <v>9</v>
      </c>
    </row>
    <row r="5694" spans="1:4">
      <c r="A5694" t="n">
        <v>47573</v>
      </c>
      <c r="B5694" s="46" t="n">
        <v>43</v>
      </c>
      <c r="C5694" s="7" t="n">
        <v>91</v>
      </c>
      <c r="D5694" s="7" t="n">
        <v>128</v>
      </c>
    </row>
    <row r="5695" spans="1:4">
      <c r="A5695" t="s">
        <v>4</v>
      </c>
      <c r="B5695" s="4" t="s">
        <v>5</v>
      </c>
      <c r="C5695" s="4" t="s">
        <v>10</v>
      </c>
      <c r="D5695" s="4" t="s">
        <v>9</v>
      </c>
    </row>
    <row r="5696" spans="1:4">
      <c r="A5696" t="n">
        <v>47580</v>
      </c>
      <c r="B5696" s="46" t="n">
        <v>43</v>
      </c>
      <c r="C5696" s="7" t="n">
        <v>91</v>
      </c>
      <c r="D5696" s="7" t="n">
        <v>32</v>
      </c>
    </row>
    <row r="5697" spans="1:4">
      <c r="A5697" t="s">
        <v>4</v>
      </c>
      <c r="B5697" s="4" t="s">
        <v>5</v>
      </c>
      <c r="C5697" s="4" t="s">
        <v>16</v>
      </c>
      <c r="D5697" s="4" t="s">
        <v>10</v>
      </c>
      <c r="E5697" s="4" t="s">
        <v>16</v>
      </c>
      <c r="F5697" s="4" t="s">
        <v>6</v>
      </c>
      <c r="G5697" s="4" t="s">
        <v>6</v>
      </c>
      <c r="H5697" s="4" t="s">
        <v>6</v>
      </c>
      <c r="I5697" s="4" t="s">
        <v>6</v>
      </c>
      <c r="J5697" s="4" t="s">
        <v>6</v>
      </c>
      <c r="K5697" s="4" t="s">
        <v>6</v>
      </c>
      <c r="L5697" s="4" t="s">
        <v>6</v>
      </c>
      <c r="M5697" s="4" t="s">
        <v>6</v>
      </c>
      <c r="N5697" s="4" t="s">
        <v>6</v>
      </c>
      <c r="O5697" s="4" t="s">
        <v>6</v>
      </c>
      <c r="P5697" s="4" t="s">
        <v>6</v>
      </c>
      <c r="Q5697" s="4" t="s">
        <v>6</v>
      </c>
      <c r="R5697" s="4" t="s">
        <v>6</v>
      </c>
      <c r="S5697" s="4" t="s">
        <v>6</v>
      </c>
      <c r="T5697" s="4" t="s">
        <v>6</v>
      </c>
      <c r="U5697" s="4" t="s">
        <v>6</v>
      </c>
    </row>
    <row r="5698" spans="1:4">
      <c r="A5698" t="n">
        <v>47587</v>
      </c>
      <c r="B5698" s="44" t="n">
        <v>36</v>
      </c>
      <c r="C5698" s="7" t="n">
        <v>8</v>
      </c>
      <c r="D5698" s="7" t="n">
        <v>13</v>
      </c>
      <c r="E5698" s="7" t="n">
        <v>0</v>
      </c>
      <c r="F5698" s="7" t="s">
        <v>222</v>
      </c>
      <c r="G5698" s="7" t="s">
        <v>213</v>
      </c>
      <c r="H5698" s="7" t="s">
        <v>15</v>
      </c>
      <c r="I5698" s="7" t="s">
        <v>15</v>
      </c>
      <c r="J5698" s="7" t="s">
        <v>15</v>
      </c>
      <c r="K5698" s="7" t="s">
        <v>15</v>
      </c>
      <c r="L5698" s="7" t="s">
        <v>15</v>
      </c>
      <c r="M5698" s="7" t="s">
        <v>15</v>
      </c>
      <c r="N5698" s="7" t="s">
        <v>15</v>
      </c>
      <c r="O5698" s="7" t="s">
        <v>15</v>
      </c>
      <c r="P5698" s="7" t="s">
        <v>15</v>
      </c>
      <c r="Q5698" s="7" t="s">
        <v>15</v>
      </c>
      <c r="R5698" s="7" t="s">
        <v>15</v>
      </c>
      <c r="S5698" s="7" t="s">
        <v>15</v>
      </c>
      <c r="T5698" s="7" t="s">
        <v>15</v>
      </c>
      <c r="U5698" s="7" t="s">
        <v>15</v>
      </c>
    </row>
    <row r="5699" spans="1:4">
      <c r="A5699" t="s">
        <v>4</v>
      </c>
      <c r="B5699" s="4" t="s">
        <v>5</v>
      </c>
      <c r="C5699" s="4" t="s">
        <v>16</v>
      </c>
      <c r="D5699" s="4" t="s">
        <v>10</v>
      </c>
      <c r="E5699" s="4" t="s">
        <v>16</v>
      </c>
      <c r="F5699" s="4" t="s">
        <v>6</v>
      </c>
      <c r="G5699" s="4" t="s">
        <v>6</v>
      </c>
      <c r="H5699" s="4" t="s">
        <v>6</v>
      </c>
      <c r="I5699" s="4" t="s">
        <v>6</v>
      </c>
      <c r="J5699" s="4" t="s">
        <v>6</v>
      </c>
      <c r="K5699" s="4" t="s">
        <v>6</v>
      </c>
      <c r="L5699" s="4" t="s">
        <v>6</v>
      </c>
      <c r="M5699" s="4" t="s">
        <v>6</v>
      </c>
      <c r="N5699" s="4" t="s">
        <v>6</v>
      </c>
      <c r="O5699" s="4" t="s">
        <v>6</v>
      </c>
      <c r="P5699" s="4" t="s">
        <v>6</v>
      </c>
      <c r="Q5699" s="4" t="s">
        <v>6</v>
      </c>
      <c r="R5699" s="4" t="s">
        <v>6</v>
      </c>
      <c r="S5699" s="4" t="s">
        <v>6</v>
      </c>
      <c r="T5699" s="4" t="s">
        <v>6</v>
      </c>
      <c r="U5699" s="4" t="s">
        <v>6</v>
      </c>
    </row>
    <row r="5700" spans="1:4">
      <c r="A5700" t="n">
        <v>47630</v>
      </c>
      <c r="B5700" s="44" t="n">
        <v>36</v>
      </c>
      <c r="C5700" s="7" t="n">
        <v>8</v>
      </c>
      <c r="D5700" s="7" t="n">
        <v>11</v>
      </c>
      <c r="E5700" s="7" t="n">
        <v>0</v>
      </c>
      <c r="F5700" s="7" t="s">
        <v>118</v>
      </c>
      <c r="G5700" s="7" t="s">
        <v>15</v>
      </c>
      <c r="H5700" s="7" t="s">
        <v>15</v>
      </c>
      <c r="I5700" s="7" t="s">
        <v>15</v>
      </c>
      <c r="J5700" s="7" t="s">
        <v>15</v>
      </c>
      <c r="K5700" s="7" t="s">
        <v>15</v>
      </c>
      <c r="L5700" s="7" t="s">
        <v>15</v>
      </c>
      <c r="M5700" s="7" t="s">
        <v>15</v>
      </c>
      <c r="N5700" s="7" t="s">
        <v>15</v>
      </c>
      <c r="O5700" s="7" t="s">
        <v>15</v>
      </c>
      <c r="P5700" s="7" t="s">
        <v>15</v>
      </c>
      <c r="Q5700" s="7" t="s">
        <v>15</v>
      </c>
      <c r="R5700" s="7" t="s">
        <v>15</v>
      </c>
      <c r="S5700" s="7" t="s">
        <v>15</v>
      </c>
      <c r="T5700" s="7" t="s">
        <v>15</v>
      </c>
      <c r="U5700" s="7" t="s">
        <v>15</v>
      </c>
    </row>
    <row r="5701" spans="1:4">
      <c r="A5701" t="s">
        <v>4</v>
      </c>
      <c r="B5701" s="4" t="s">
        <v>5</v>
      </c>
      <c r="C5701" s="4" t="s">
        <v>16</v>
      </c>
      <c r="D5701" s="4" t="s">
        <v>10</v>
      </c>
      <c r="E5701" s="4" t="s">
        <v>16</v>
      </c>
      <c r="F5701" s="4" t="s">
        <v>6</v>
      </c>
      <c r="G5701" s="4" t="s">
        <v>6</v>
      </c>
      <c r="H5701" s="4" t="s">
        <v>6</v>
      </c>
      <c r="I5701" s="4" t="s">
        <v>6</v>
      </c>
      <c r="J5701" s="4" t="s">
        <v>6</v>
      </c>
      <c r="K5701" s="4" t="s">
        <v>6</v>
      </c>
      <c r="L5701" s="4" t="s">
        <v>6</v>
      </c>
      <c r="M5701" s="4" t="s">
        <v>6</v>
      </c>
      <c r="N5701" s="4" t="s">
        <v>6</v>
      </c>
      <c r="O5701" s="4" t="s">
        <v>6</v>
      </c>
      <c r="P5701" s="4" t="s">
        <v>6</v>
      </c>
      <c r="Q5701" s="4" t="s">
        <v>6</v>
      </c>
      <c r="R5701" s="4" t="s">
        <v>6</v>
      </c>
      <c r="S5701" s="4" t="s">
        <v>6</v>
      </c>
      <c r="T5701" s="4" t="s">
        <v>6</v>
      </c>
      <c r="U5701" s="4" t="s">
        <v>6</v>
      </c>
    </row>
    <row r="5702" spans="1:4">
      <c r="A5702" t="n">
        <v>47662</v>
      </c>
      <c r="B5702" s="44" t="n">
        <v>36</v>
      </c>
      <c r="C5702" s="7" t="n">
        <v>8</v>
      </c>
      <c r="D5702" s="7" t="n">
        <v>0</v>
      </c>
      <c r="E5702" s="7" t="n">
        <v>0</v>
      </c>
      <c r="F5702" s="7" t="s">
        <v>447</v>
      </c>
      <c r="G5702" s="7" t="s">
        <v>448</v>
      </c>
      <c r="H5702" s="7" t="s">
        <v>449</v>
      </c>
      <c r="I5702" s="7" t="s">
        <v>15</v>
      </c>
      <c r="J5702" s="7" t="s">
        <v>15</v>
      </c>
      <c r="K5702" s="7" t="s">
        <v>15</v>
      </c>
      <c r="L5702" s="7" t="s">
        <v>15</v>
      </c>
      <c r="M5702" s="7" t="s">
        <v>15</v>
      </c>
      <c r="N5702" s="7" t="s">
        <v>15</v>
      </c>
      <c r="O5702" s="7" t="s">
        <v>15</v>
      </c>
      <c r="P5702" s="7" t="s">
        <v>15</v>
      </c>
      <c r="Q5702" s="7" t="s">
        <v>15</v>
      </c>
      <c r="R5702" s="7" t="s">
        <v>15</v>
      </c>
      <c r="S5702" s="7" t="s">
        <v>15</v>
      </c>
      <c r="T5702" s="7" t="s">
        <v>15</v>
      </c>
      <c r="U5702" s="7" t="s">
        <v>15</v>
      </c>
    </row>
    <row r="5703" spans="1:4">
      <c r="A5703" t="s">
        <v>4</v>
      </c>
      <c r="B5703" s="4" t="s">
        <v>5</v>
      </c>
      <c r="C5703" s="4" t="s">
        <v>16</v>
      </c>
      <c r="D5703" s="4" t="s">
        <v>10</v>
      </c>
      <c r="E5703" s="4" t="s">
        <v>16</v>
      </c>
      <c r="F5703" s="4" t="s">
        <v>6</v>
      </c>
      <c r="G5703" s="4" t="s">
        <v>6</v>
      </c>
      <c r="H5703" s="4" t="s">
        <v>6</v>
      </c>
      <c r="I5703" s="4" t="s">
        <v>6</v>
      </c>
      <c r="J5703" s="4" t="s">
        <v>6</v>
      </c>
      <c r="K5703" s="4" t="s">
        <v>6</v>
      </c>
      <c r="L5703" s="4" t="s">
        <v>6</v>
      </c>
      <c r="M5703" s="4" t="s">
        <v>6</v>
      </c>
      <c r="N5703" s="4" t="s">
        <v>6</v>
      </c>
      <c r="O5703" s="4" t="s">
        <v>6</v>
      </c>
      <c r="P5703" s="4" t="s">
        <v>6</v>
      </c>
      <c r="Q5703" s="4" t="s">
        <v>6</v>
      </c>
      <c r="R5703" s="4" t="s">
        <v>6</v>
      </c>
      <c r="S5703" s="4" t="s">
        <v>6</v>
      </c>
      <c r="T5703" s="4" t="s">
        <v>6</v>
      </c>
      <c r="U5703" s="4" t="s">
        <v>6</v>
      </c>
    </row>
    <row r="5704" spans="1:4">
      <c r="A5704" t="n">
        <v>47709</v>
      </c>
      <c r="B5704" s="44" t="n">
        <v>36</v>
      </c>
      <c r="C5704" s="7" t="n">
        <v>8</v>
      </c>
      <c r="D5704" s="7" t="n">
        <v>30</v>
      </c>
      <c r="E5704" s="7" t="n">
        <v>0</v>
      </c>
      <c r="F5704" s="7" t="s">
        <v>450</v>
      </c>
      <c r="G5704" s="7" t="s">
        <v>451</v>
      </c>
      <c r="H5704" s="7" t="s">
        <v>452</v>
      </c>
      <c r="I5704" s="7" t="s">
        <v>213</v>
      </c>
      <c r="J5704" s="7" t="s">
        <v>453</v>
      </c>
      <c r="K5704" s="7" t="s">
        <v>15</v>
      </c>
      <c r="L5704" s="7" t="s">
        <v>15</v>
      </c>
      <c r="M5704" s="7" t="s">
        <v>15</v>
      </c>
      <c r="N5704" s="7" t="s">
        <v>15</v>
      </c>
      <c r="O5704" s="7" t="s">
        <v>15</v>
      </c>
      <c r="P5704" s="7" t="s">
        <v>15</v>
      </c>
      <c r="Q5704" s="7" t="s">
        <v>15</v>
      </c>
      <c r="R5704" s="7" t="s">
        <v>15</v>
      </c>
      <c r="S5704" s="7" t="s">
        <v>15</v>
      </c>
      <c r="T5704" s="7" t="s">
        <v>15</v>
      </c>
      <c r="U5704" s="7" t="s">
        <v>15</v>
      </c>
    </row>
    <row r="5705" spans="1:4">
      <c r="A5705" t="s">
        <v>4</v>
      </c>
      <c r="B5705" s="4" t="s">
        <v>5</v>
      </c>
      <c r="C5705" s="4" t="s">
        <v>16</v>
      </c>
      <c r="D5705" s="4" t="s">
        <v>10</v>
      </c>
      <c r="E5705" s="4" t="s">
        <v>16</v>
      </c>
      <c r="F5705" s="4" t="s">
        <v>6</v>
      </c>
      <c r="G5705" s="4" t="s">
        <v>6</v>
      </c>
      <c r="H5705" s="4" t="s">
        <v>6</v>
      </c>
      <c r="I5705" s="4" t="s">
        <v>6</v>
      </c>
      <c r="J5705" s="4" t="s">
        <v>6</v>
      </c>
      <c r="K5705" s="4" t="s">
        <v>6</v>
      </c>
      <c r="L5705" s="4" t="s">
        <v>6</v>
      </c>
      <c r="M5705" s="4" t="s">
        <v>6</v>
      </c>
      <c r="N5705" s="4" t="s">
        <v>6</v>
      </c>
      <c r="O5705" s="4" t="s">
        <v>6</v>
      </c>
      <c r="P5705" s="4" t="s">
        <v>6</v>
      </c>
      <c r="Q5705" s="4" t="s">
        <v>6</v>
      </c>
      <c r="R5705" s="4" t="s">
        <v>6</v>
      </c>
      <c r="S5705" s="4" t="s">
        <v>6</v>
      </c>
      <c r="T5705" s="4" t="s">
        <v>6</v>
      </c>
      <c r="U5705" s="4" t="s">
        <v>6</v>
      </c>
    </row>
    <row r="5706" spans="1:4">
      <c r="A5706" t="n">
        <v>47781</v>
      </c>
      <c r="B5706" s="44" t="n">
        <v>36</v>
      </c>
      <c r="C5706" s="7" t="n">
        <v>8</v>
      </c>
      <c r="D5706" s="7" t="n">
        <v>100</v>
      </c>
      <c r="E5706" s="7" t="n">
        <v>0</v>
      </c>
      <c r="F5706" s="7" t="s">
        <v>451</v>
      </c>
      <c r="G5706" s="7" t="s">
        <v>454</v>
      </c>
      <c r="H5706" s="7" t="s">
        <v>455</v>
      </c>
      <c r="I5706" s="7" t="s">
        <v>15</v>
      </c>
      <c r="J5706" s="7" t="s">
        <v>15</v>
      </c>
      <c r="K5706" s="7" t="s">
        <v>15</v>
      </c>
      <c r="L5706" s="7" t="s">
        <v>15</v>
      </c>
      <c r="M5706" s="7" t="s">
        <v>15</v>
      </c>
      <c r="N5706" s="7" t="s">
        <v>15</v>
      </c>
      <c r="O5706" s="7" t="s">
        <v>15</v>
      </c>
      <c r="P5706" s="7" t="s">
        <v>15</v>
      </c>
      <c r="Q5706" s="7" t="s">
        <v>15</v>
      </c>
      <c r="R5706" s="7" t="s">
        <v>15</v>
      </c>
      <c r="S5706" s="7" t="s">
        <v>15</v>
      </c>
      <c r="T5706" s="7" t="s">
        <v>15</v>
      </c>
      <c r="U5706" s="7" t="s">
        <v>15</v>
      </c>
    </row>
    <row r="5707" spans="1:4">
      <c r="A5707" t="s">
        <v>4</v>
      </c>
      <c r="B5707" s="4" t="s">
        <v>5</v>
      </c>
      <c r="C5707" s="4" t="s">
        <v>16</v>
      </c>
      <c r="D5707" s="4" t="s">
        <v>10</v>
      </c>
      <c r="E5707" s="4" t="s">
        <v>16</v>
      </c>
      <c r="F5707" s="4" t="s">
        <v>6</v>
      </c>
      <c r="G5707" s="4" t="s">
        <v>6</v>
      </c>
      <c r="H5707" s="4" t="s">
        <v>6</v>
      </c>
      <c r="I5707" s="4" t="s">
        <v>6</v>
      </c>
      <c r="J5707" s="4" t="s">
        <v>6</v>
      </c>
      <c r="K5707" s="4" t="s">
        <v>6</v>
      </c>
      <c r="L5707" s="4" t="s">
        <v>6</v>
      </c>
      <c r="M5707" s="4" t="s">
        <v>6</v>
      </c>
      <c r="N5707" s="4" t="s">
        <v>6</v>
      </c>
      <c r="O5707" s="4" t="s">
        <v>6</v>
      </c>
      <c r="P5707" s="4" t="s">
        <v>6</v>
      </c>
      <c r="Q5707" s="4" t="s">
        <v>6</v>
      </c>
      <c r="R5707" s="4" t="s">
        <v>6</v>
      </c>
      <c r="S5707" s="4" t="s">
        <v>6</v>
      </c>
      <c r="T5707" s="4" t="s">
        <v>6</v>
      </c>
      <c r="U5707" s="4" t="s">
        <v>6</v>
      </c>
    </row>
    <row r="5708" spans="1:4">
      <c r="A5708" t="n">
        <v>47837</v>
      </c>
      <c r="B5708" s="44" t="n">
        <v>36</v>
      </c>
      <c r="C5708" s="7" t="n">
        <v>8</v>
      </c>
      <c r="D5708" s="7" t="n">
        <v>101</v>
      </c>
      <c r="E5708" s="7" t="n">
        <v>0</v>
      </c>
      <c r="F5708" s="7" t="s">
        <v>451</v>
      </c>
      <c r="G5708" s="7" t="s">
        <v>15</v>
      </c>
      <c r="H5708" s="7" t="s">
        <v>15</v>
      </c>
      <c r="I5708" s="7" t="s">
        <v>15</v>
      </c>
      <c r="J5708" s="7" t="s">
        <v>15</v>
      </c>
      <c r="K5708" s="7" t="s">
        <v>15</v>
      </c>
      <c r="L5708" s="7" t="s">
        <v>15</v>
      </c>
      <c r="M5708" s="7" t="s">
        <v>15</v>
      </c>
      <c r="N5708" s="7" t="s">
        <v>15</v>
      </c>
      <c r="O5708" s="7" t="s">
        <v>15</v>
      </c>
      <c r="P5708" s="7" t="s">
        <v>15</v>
      </c>
      <c r="Q5708" s="7" t="s">
        <v>15</v>
      </c>
      <c r="R5708" s="7" t="s">
        <v>15</v>
      </c>
      <c r="S5708" s="7" t="s">
        <v>15</v>
      </c>
      <c r="T5708" s="7" t="s">
        <v>15</v>
      </c>
      <c r="U5708" s="7" t="s">
        <v>15</v>
      </c>
    </row>
    <row r="5709" spans="1:4">
      <c r="A5709" t="s">
        <v>4</v>
      </c>
      <c r="B5709" s="4" t="s">
        <v>5</v>
      </c>
      <c r="C5709" s="4" t="s">
        <v>16</v>
      </c>
      <c r="D5709" s="4" t="s">
        <v>10</v>
      </c>
      <c r="E5709" s="4" t="s">
        <v>16</v>
      </c>
      <c r="F5709" s="4" t="s">
        <v>6</v>
      </c>
      <c r="G5709" s="4" t="s">
        <v>6</v>
      </c>
      <c r="H5709" s="4" t="s">
        <v>6</v>
      </c>
      <c r="I5709" s="4" t="s">
        <v>6</v>
      </c>
      <c r="J5709" s="4" t="s">
        <v>6</v>
      </c>
      <c r="K5709" s="4" t="s">
        <v>6</v>
      </c>
      <c r="L5709" s="4" t="s">
        <v>6</v>
      </c>
      <c r="M5709" s="4" t="s">
        <v>6</v>
      </c>
      <c r="N5709" s="4" t="s">
        <v>6</v>
      </c>
      <c r="O5709" s="4" t="s">
        <v>6</v>
      </c>
      <c r="P5709" s="4" t="s">
        <v>6</v>
      </c>
      <c r="Q5709" s="4" t="s">
        <v>6</v>
      </c>
      <c r="R5709" s="4" t="s">
        <v>6</v>
      </c>
      <c r="S5709" s="4" t="s">
        <v>6</v>
      </c>
      <c r="T5709" s="4" t="s">
        <v>6</v>
      </c>
      <c r="U5709" s="4" t="s">
        <v>6</v>
      </c>
    </row>
    <row r="5710" spans="1:4">
      <c r="A5710" t="n">
        <v>47868</v>
      </c>
      <c r="B5710" s="44" t="n">
        <v>36</v>
      </c>
      <c r="C5710" s="7" t="n">
        <v>8</v>
      </c>
      <c r="D5710" s="7" t="n">
        <v>116</v>
      </c>
      <c r="E5710" s="7" t="n">
        <v>0</v>
      </c>
      <c r="F5710" s="7" t="s">
        <v>451</v>
      </c>
      <c r="G5710" s="7" t="s">
        <v>15</v>
      </c>
      <c r="H5710" s="7" t="s">
        <v>15</v>
      </c>
      <c r="I5710" s="7" t="s">
        <v>15</v>
      </c>
      <c r="J5710" s="7" t="s">
        <v>15</v>
      </c>
      <c r="K5710" s="7" t="s">
        <v>15</v>
      </c>
      <c r="L5710" s="7" t="s">
        <v>15</v>
      </c>
      <c r="M5710" s="7" t="s">
        <v>15</v>
      </c>
      <c r="N5710" s="7" t="s">
        <v>15</v>
      </c>
      <c r="O5710" s="7" t="s">
        <v>15</v>
      </c>
      <c r="P5710" s="7" t="s">
        <v>15</v>
      </c>
      <c r="Q5710" s="7" t="s">
        <v>15</v>
      </c>
      <c r="R5710" s="7" t="s">
        <v>15</v>
      </c>
      <c r="S5710" s="7" t="s">
        <v>15</v>
      </c>
      <c r="T5710" s="7" t="s">
        <v>15</v>
      </c>
      <c r="U5710" s="7" t="s">
        <v>15</v>
      </c>
    </row>
    <row r="5711" spans="1:4">
      <c r="A5711" t="s">
        <v>4</v>
      </c>
      <c r="B5711" s="4" t="s">
        <v>5</v>
      </c>
      <c r="C5711" s="4" t="s">
        <v>16</v>
      </c>
      <c r="D5711" s="4" t="s">
        <v>10</v>
      </c>
      <c r="E5711" s="4" t="s">
        <v>16</v>
      </c>
      <c r="F5711" s="4" t="s">
        <v>6</v>
      </c>
      <c r="G5711" s="4" t="s">
        <v>6</v>
      </c>
      <c r="H5711" s="4" t="s">
        <v>6</v>
      </c>
      <c r="I5711" s="4" t="s">
        <v>6</v>
      </c>
      <c r="J5711" s="4" t="s">
        <v>6</v>
      </c>
      <c r="K5711" s="4" t="s">
        <v>6</v>
      </c>
      <c r="L5711" s="4" t="s">
        <v>6</v>
      </c>
      <c r="M5711" s="4" t="s">
        <v>6</v>
      </c>
      <c r="N5711" s="4" t="s">
        <v>6</v>
      </c>
      <c r="O5711" s="4" t="s">
        <v>6</v>
      </c>
      <c r="P5711" s="4" t="s">
        <v>6</v>
      </c>
      <c r="Q5711" s="4" t="s">
        <v>6</v>
      </c>
      <c r="R5711" s="4" t="s">
        <v>6</v>
      </c>
      <c r="S5711" s="4" t="s">
        <v>6</v>
      </c>
      <c r="T5711" s="4" t="s">
        <v>6</v>
      </c>
      <c r="U5711" s="4" t="s">
        <v>6</v>
      </c>
    </row>
    <row r="5712" spans="1:4">
      <c r="A5712" t="n">
        <v>47899</v>
      </c>
      <c r="B5712" s="44" t="n">
        <v>36</v>
      </c>
      <c r="C5712" s="7" t="n">
        <v>8</v>
      </c>
      <c r="D5712" s="7" t="n">
        <v>118</v>
      </c>
      <c r="E5712" s="7" t="n">
        <v>0</v>
      </c>
      <c r="F5712" s="7" t="s">
        <v>451</v>
      </c>
      <c r="G5712" s="7" t="s">
        <v>15</v>
      </c>
      <c r="H5712" s="7" t="s">
        <v>15</v>
      </c>
      <c r="I5712" s="7" t="s">
        <v>15</v>
      </c>
      <c r="J5712" s="7" t="s">
        <v>15</v>
      </c>
      <c r="K5712" s="7" t="s">
        <v>15</v>
      </c>
      <c r="L5712" s="7" t="s">
        <v>15</v>
      </c>
      <c r="M5712" s="7" t="s">
        <v>15</v>
      </c>
      <c r="N5712" s="7" t="s">
        <v>15</v>
      </c>
      <c r="O5712" s="7" t="s">
        <v>15</v>
      </c>
      <c r="P5712" s="7" t="s">
        <v>15</v>
      </c>
      <c r="Q5712" s="7" t="s">
        <v>15</v>
      </c>
      <c r="R5712" s="7" t="s">
        <v>15</v>
      </c>
      <c r="S5712" s="7" t="s">
        <v>15</v>
      </c>
      <c r="T5712" s="7" t="s">
        <v>15</v>
      </c>
      <c r="U5712" s="7" t="s">
        <v>15</v>
      </c>
    </row>
    <row r="5713" spans="1:21">
      <c r="A5713" t="s">
        <v>4</v>
      </c>
      <c r="B5713" s="4" t="s">
        <v>5</v>
      </c>
      <c r="C5713" s="4" t="s">
        <v>16</v>
      </c>
      <c r="D5713" s="4" t="s">
        <v>10</v>
      </c>
      <c r="E5713" s="4" t="s">
        <v>16</v>
      </c>
      <c r="F5713" s="4" t="s">
        <v>6</v>
      </c>
      <c r="G5713" s="4" t="s">
        <v>6</v>
      </c>
      <c r="H5713" s="4" t="s">
        <v>6</v>
      </c>
      <c r="I5713" s="4" t="s">
        <v>6</v>
      </c>
      <c r="J5713" s="4" t="s">
        <v>6</v>
      </c>
      <c r="K5713" s="4" t="s">
        <v>6</v>
      </c>
      <c r="L5713" s="4" t="s">
        <v>6</v>
      </c>
      <c r="M5713" s="4" t="s">
        <v>6</v>
      </c>
      <c r="N5713" s="4" t="s">
        <v>6</v>
      </c>
      <c r="O5713" s="4" t="s">
        <v>6</v>
      </c>
      <c r="P5713" s="4" t="s">
        <v>6</v>
      </c>
      <c r="Q5713" s="4" t="s">
        <v>6</v>
      </c>
      <c r="R5713" s="4" t="s">
        <v>6</v>
      </c>
      <c r="S5713" s="4" t="s">
        <v>6</v>
      </c>
      <c r="T5713" s="4" t="s">
        <v>6</v>
      </c>
      <c r="U5713" s="4" t="s">
        <v>6</v>
      </c>
    </row>
    <row r="5714" spans="1:21">
      <c r="A5714" t="n">
        <v>47930</v>
      </c>
      <c r="B5714" s="44" t="n">
        <v>36</v>
      </c>
      <c r="C5714" s="7" t="n">
        <v>8</v>
      </c>
      <c r="D5714" s="7" t="n">
        <v>120</v>
      </c>
      <c r="E5714" s="7" t="n">
        <v>0</v>
      </c>
      <c r="F5714" s="7" t="s">
        <v>451</v>
      </c>
      <c r="G5714" s="7" t="s">
        <v>15</v>
      </c>
      <c r="H5714" s="7" t="s">
        <v>15</v>
      </c>
      <c r="I5714" s="7" t="s">
        <v>15</v>
      </c>
      <c r="J5714" s="7" t="s">
        <v>15</v>
      </c>
      <c r="K5714" s="7" t="s">
        <v>15</v>
      </c>
      <c r="L5714" s="7" t="s">
        <v>15</v>
      </c>
      <c r="M5714" s="7" t="s">
        <v>15</v>
      </c>
      <c r="N5714" s="7" t="s">
        <v>15</v>
      </c>
      <c r="O5714" s="7" t="s">
        <v>15</v>
      </c>
      <c r="P5714" s="7" t="s">
        <v>15</v>
      </c>
      <c r="Q5714" s="7" t="s">
        <v>15</v>
      </c>
      <c r="R5714" s="7" t="s">
        <v>15</v>
      </c>
      <c r="S5714" s="7" t="s">
        <v>15</v>
      </c>
      <c r="T5714" s="7" t="s">
        <v>15</v>
      </c>
      <c r="U5714" s="7" t="s">
        <v>15</v>
      </c>
    </row>
    <row r="5715" spans="1:21">
      <c r="A5715" t="s">
        <v>4</v>
      </c>
      <c r="B5715" s="4" t="s">
        <v>5</v>
      </c>
      <c r="C5715" s="4" t="s">
        <v>16</v>
      </c>
      <c r="D5715" s="4" t="s">
        <v>10</v>
      </c>
      <c r="E5715" s="4" t="s">
        <v>16</v>
      </c>
      <c r="F5715" s="4" t="s">
        <v>6</v>
      </c>
      <c r="G5715" s="4" t="s">
        <v>6</v>
      </c>
      <c r="H5715" s="4" t="s">
        <v>6</v>
      </c>
      <c r="I5715" s="4" t="s">
        <v>6</v>
      </c>
      <c r="J5715" s="4" t="s">
        <v>6</v>
      </c>
      <c r="K5715" s="4" t="s">
        <v>6</v>
      </c>
      <c r="L5715" s="4" t="s">
        <v>6</v>
      </c>
      <c r="M5715" s="4" t="s">
        <v>6</v>
      </c>
      <c r="N5715" s="4" t="s">
        <v>6</v>
      </c>
      <c r="O5715" s="4" t="s">
        <v>6</v>
      </c>
      <c r="P5715" s="4" t="s">
        <v>6</v>
      </c>
      <c r="Q5715" s="4" t="s">
        <v>6</v>
      </c>
      <c r="R5715" s="4" t="s">
        <v>6</v>
      </c>
      <c r="S5715" s="4" t="s">
        <v>6</v>
      </c>
      <c r="T5715" s="4" t="s">
        <v>6</v>
      </c>
      <c r="U5715" s="4" t="s">
        <v>6</v>
      </c>
    </row>
    <row r="5716" spans="1:21">
      <c r="A5716" t="n">
        <v>47961</v>
      </c>
      <c r="B5716" s="44" t="n">
        <v>36</v>
      </c>
      <c r="C5716" s="7" t="n">
        <v>8</v>
      </c>
      <c r="D5716" s="7" t="n">
        <v>88</v>
      </c>
      <c r="E5716" s="7" t="n">
        <v>0</v>
      </c>
      <c r="F5716" s="7" t="s">
        <v>451</v>
      </c>
      <c r="G5716" s="7" t="s">
        <v>15</v>
      </c>
      <c r="H5716" s="7" t="s">
        <v>15</v>
      </c>
      <c r="I5716" s="7" t="s">
        <v>15</v>
      </c>
      <c r="J5716" s="7" t="s">
        <v>15</v>
      </c>
      <c r="K5716" s="7" t="s">
        <v>15</v>
      </c>
      <c r="L5716" s="7" t="s">
        <v>15</v>
      </c>
      <c r="M5716" s="7" t="s">
        <v>15</v>
      </c>
      <c r="N5716" s="7" t="s">
        <v>15</v>
      </c>
      <c r="O5716" s="7" t="s">
        <v>15</v>
      </c>
      <c r="P5716" s="7" t="s">
        <v>15</v>
      </c>
      <c r="Q5716" s="7" t="s">
        <v>15</v>
      </c>
      <c r="R5716" s="7" t="s">
        <v>15</v>
      </c>
      <c r="S5716" s="7" t="s">
        <v>15</v>
      </c>
      <c r="T5716" s="7" t="s">
        <v>15</v>
      </c>
      <c r="U5716" s="7" t="s">
        <v>15</v>
      </c>
    </row>
    <row r="5717" spans="1:21">
      <c r="A5717" t="s">
        <v>4</v>
      </c>
      <c r="B5717" s="4" t="s">
        <v>5</v>
      </c>
      <c r="C5717" s="4" t="s">
        <v>16</v>
      </c>
      <c r="D5717" s="4" t="s">
        <v>10</v>
      </c>
      <c r="E5717" s="4" t="s">
        <v>16</v>
      </c>
      <c r="F5717" s="4" t="s">
        <v>6</v>
      </c>
      <c r="G5717" s="4" t="s">
        <v>6</v>
      </c>
      <c r="H5717" s="4" t="s">
        <v>6</v>
      </c>
      <c r="I5717" s="4" t="s">
        <v>6</v>
      </c>
      <c r="J5717" s="4" t="s">
        <v>6</v>
      </c>
      <c r="K5717" s="4" t="s">
        <v>6</v>
      </c>
      <c r="L5717" s="4" t="s">
        <v>6</v>
      </c>
      <c r="M5717" s="4" t="s">
        <v>6</v>
      </c>
      <c r="N5717" s="4" t="s">
        <v>6</v>
      </c>
      <c r="O5717" s="4" t="s">
        <v>6</v>
      </c>
      <c r="P5717" s="4" t="s">
        <v>6</v>
      </c>
      <c r="Q5717" s="4" t="s">
        <v>6</v>
      </c>
      <c r="R5717" s="4" t="s">
        <v>6</v>
      </c>
      <c r="S5717" s="4" t="s">
        <v>6</v>
      </c>
      <c r="T5717" s="4" t="s">
        <v>6</v>
      </c>
      <c r="U5717" s="4" t="s">
        <v>6</v>
      </c>
    </row>
    <row r="5718" spans="1:21">
      <c r="A5718" t="n">
        <v>47992</v>
      </c>
      <c r="B5718" s="44" t="n">
        <v>36</v>
      </c>
      <c r="C5718" s="7" t="n">
        <v>8</v>
      </c>
      <c r="D5718" s="7" t="n">
        <v>89</v>
      </c>
      <c r="E5718" s="7" t="n">
        <v>0</v>
      </c>
      <c r="F5718" s="7" t="s">
        <v>451</v>
      </c>
      <c r="G5718" s="7" t="s">
        <v>15</v>
      </c>
      <c r="H5718" s="7" t="s">
        <v>15</v>
      </c>
      <c r="I5718" s="7" t="s">
        <v>15</v>
      </c>
      <c r="J5718" s="7" t="s">
        <v>15</v>
      </c>
      <c r="K5718" s="7" t="s">
        <v>15</v>
      </c>
      <c r="L5718" s="7" t="s">
        <v>15</v>
      </c>
      <c r="M5718" s="7" t="s">
        <v>15</v>
      </c>
      <c r="N5718" s="7" t="s">
        <v>15</v>
      </c>
      <c r="O5718" s="7" t="s">
        <v>15</v>
      </c>
      <c r="P5718" s="7" t="s">
        <v>15</v>
      </c>
      <c r="Q5718" s="7" t="s">
        <v>15</v>
      </c>
      <c r="R5718" s="7" t="s">
        <v>15</v>
      </c>
      <c r="S5718" s="7" t="s">
        <v>15</v>
      </c>
      <c r="T5718" s="7" t="s">
        <v>15</v>
      </c>
      <c r="U5718" s="7" t="s">
        <v>15</v>
      </c>
    </row>
    <row r="5719" spans="1:21">
      <c r="A5719" t="s">
        <v>4</v>
      </c>
      <c r="B5719" s="4" t="s">
        <v>5</v>
      </c>
      <c r="C5719" s="4" t="s">
        <v>16</v>
      </c>
      <c r="D5719" s="4" t="s">
        <v>10</v>
      </c>
      <c r="E5719" s="4" t="s">
        <v>16</v>
      </c>
      <c r="F5719" s="4" t="s">
        <v>6</v>
      </c>
      <c r="G5719" s="4" t="s">
        <v>6</v>
      </c>
      <c r="H5719" s="4" t="s">
        <v>6</v>
      </c>
      <c r="I5719" s="4" t="s">
        <v>6</v>
      </c>
      <c r="J5719" s="4" t="s">
        <v>6</v>
      </c>
      <c r="K5719" s="4" t="s">
        <v>6</v>
      </c>
      <c r="L5719" s="4" t="s">
        <v>6</v>
      </c>
      <c r="M5719" s="4" t="s">
        <v>6</v>
      </c>
      <c r="N5719" s="4" t="s">
        <v>6</v>
      </c>
      <c r="O5719" s="4" t="s">
        <v>6</v>
      </c>
      <c r="P5719" s="4" t="s">
        <v>6</v>
      </c>
      <c r="Q5719" s="4" t="s">
        <v>6</v>
      </c>
      <c r="R5719" s="4" t="s">
        <v>6</v>
      </c>
      <c r="S5719" s="4" t="s">
        <v>6</v>
      </c>
      <c r="T5719" s="4" t="s">
        <v>6</v>
      </c>
      <c r="U5719" s="4" t="s">
        <v>6</v>
      </c>
    </row>
    <row r="5720" spans="1:21">
      <c r="A5720" t="n">
        <v>48023</v>
      </c>
      <c r="B5720" s="44" t="n">
        <v>36</v>
      </c>
      <c r="C5720" s="7" t="n">
        <v>8</v>
      </c>
      <c r="D5720" s="7" t="n">
        <v>86</v>
      </c>
      <c r="E5720" s="7" t="n">
        <v>0</v>
      </c>
      <c r="F5720" s="7" t="s">
        <v>456</v>
      </c>
      <c r="G5720" s="7" t="s">
        <v>15</v>
      </c>
      <c r="H5720" s="7" t="s">
        <v>15</v>
      </c>
      <c r="I5720" s="7" t="s">
        <v>15</v>
      </c>
      <c r="J5720" s="7" t="s">
        <v>15</v>
      </c>
      <c r="K5720" s="7" t="s">
        <v>15</v>
      </c>
      <c r="L5720" s="7" t="s">
        <v>15</v>
      </c>
      <c r="M5720" s="7" t="s">
        <v>15</v>
      </c>
      <c r="N5720" s="7" t="s">
        <v>15</v>
      </c>
      <c r="O5720" s="7" t="s">
        <v>15</v>
      </c>
      <c r="P5720" s="7" t="s">
        <v>15</v>
      </c>
      <c r="Q5720" s="7" t="s">
        <v>15</v>
      </c>
      <c r="R5720" s="7" t="s">
        <v>15</v>
      </c>
      <c r="S5720" s="7" t="s">
        <v>15</v>
      </c>
      <c r="T5720" s="7" t="s">
        <v>15</v>
      </c>
      <c r="U5720" s="7" t="s">
        <v>15</v>
      </c>
    </row>
    <row r="5721" spans="1:21">
      <c r="A5721" t="s">
        <v>4</v>
      </c>
      <c r="B5721" s="4" t="s">
        <v>5</v>
      </c>
      <c r="C5721" s="4" t="s">
        <v>16</v>
      </c>
      <c r="D5721" s="4" t="s">
        <v>10</v>
      </c>
      <c r="E5721" s="4" t="s">
        <v>16</v>
      </c>
      <c r="F5721" s="4" t="s">
        <v>6</v>
      </c>
      <c r="G5721" s="4" t="s">
        <v>6</v>
      </c>
      <c r="H5721" s="4" t="s">
        <v>6</v>
      </c>
      <c r="I5721" s="4" t="s">
        <v>6</v>
      </c>
      <c r="J5721" s="4" t="s">
        <v>6</v>
      </c>
      <c r="K5721" s="4" t="s">
        <v>6</v>
      </c>
      <c r="L5721" s="4" t="s">
        <v>6</v>
      </c>
      <c r="M5721" s="4" t="s">
        <v>6</v>
      </c>
      <c r="N5721" s="4" t="s">
        <v>6</v>
      </c>
      <c r="O5721" s="4" t="s">
        <v>6</v>
      </c>
      <c r="P5721" s="4" t="s">
        <v>6</v>
      </c>
      <c r="Q5721" s="4" t="s">
        <v>6</v>
      </c>
      <c r="R5721" s="4" t="s">
        <v>6</v>
      </c>
      <c r="S5721" s="4" t="s">
        <v>6</v>
      </c>
      <c r="T5721" s="4" t="s">
        <v>6</v>
      </c>
      <c r="U5721" s="4" t="s">
        <v>6</v>
      </c>
    </row>
    <row r="5722" spans="1:21">
      <c r="A5722" t="n">
        <v>48058</v>
      </c>
      <c r="B5722" s="44" t="n">
        <v>36</v>
      </c>
      <c r="C5722" s="7" t="n">
        <v>8</v>
      </c>
      <c r="D5722" s="7" t="n">
        <v>12</v>
      </c>
      <c r="E5722" s="7" t="n">
        <v>0</v>
      </c>
      <c r="F5722" s="7" t="s">
        <v>91</v>
      </c>
      <c r="G5722" s="7" t="s">
        <v>15</v>
      </c>
      <c r="H5722" s="7" t="s">
        <v>15</v>
      </c>
      <c r="I5722" s="7" t="s">
        <v>15</v>
      </c>
      <c r="J5722" s="7" t="s">
        <v>15</v>
      </c>
      <c r="K5722" s="7" t="s">
        <v>15</v>
      </c>
      <c r="L5722" s="7" t="s">
        <v>15</v>
      </c>
      <c r="M5722" s="7" t="s">
        <v>15</v>
      </c>
      <c r="N5722" s="7" t="s">
        <v>15</v>
      </c>
      <c r="O5722" s="7" t="s">
        <v>15</v>
      </c>
      <c r="P5722" s="7" t="s">
        <v>15</v>
      </c>
      <c r="Q5722" s="7" t="s">
        <v>15</v>
      </c>
      <c r="R5722" s="7" t="s">
        <v>15</v>
      </c>
      <c r="S5722" s="7" t="s">
        <v>15</v>
      </c>
      <c r="T5722" s="7" t="s">
        <v>15</v>
      </c>
      <c r="U5722" s="7" t="s">
        <v>15</v>
      </c>
    </row>
    <row r="5723" spans="1:21">
      <c r="A5723" t="s">
        <v>4</v>
      </c>
      <c r="B5723" s="4" t="s">
        <v>5</v>
      </c>
      <c r="C5723" s="4" t="s">
        <v>16</v>
      </c>
      <c r="D5723" s="4" t="s">
        <v>10</v>
      </c>
      <c r="E5723" s="4" t="s">
        <v>16</v>
      </c>
      <c r="F5723" s="4" t="s">
        <v>6</v>
      </c>
      <c r="G5723" s="4" t="s">
        <v>6</v>
      </c>
      <c r="H5723" s="4" t="s">
        <v>6</v>
      </c>
      <c r="I5723" s="4" t="s">
        <v>6</v>
      </c>
      <c r="J5723" s="4" t="s">
        <v>6</v>
      </c>
      <c r="K5723" s="4" t="s">
        <v>6</v>
      </c>
      <c r="L5723" s="4" t="s">
        <v>6</v>
      </c>
      <c r="M5723" s="4" t="s">
        <v>6</v>
      </c>
      <c r="N5723" s="4" t="s">
        <v>6</v>
      </c>
      <c r="O5723" s="4" t="s">
        <v>6</v>
      </c>
      <c r="P5723" s="4" t="s">
        <v>6</v>
      </c>
      <c r="Q5723" s="4" t="s">
        <v>6</v>
      </c>
      <c r="R5723" s="4" t="s">
        <v>6</v>
      </c>
      <c r="S5723" s="4" t="s">
        <v>6</v>
      </c>
      <c r="T5723" s="4" t="s">
        <v>6</v>
      </c>
      <c r="U5723" s="4" t="s">
        <v>6</v>
      </c>
    </row>
    <row r="5724" spans="1:21">
      <c r="A5724" t="n">
        <v>48092</v>
      </c>
      <c r="B5724" s="44" t="n">
        <v>36</v>
      </c>
      <c r="C5724" s="7" t="n">
        <v>8</v>
      </c>
      <c r="D5724" s="7" t="n">
        <v>83</v>
      </c>
      <c r="E5724" s="7" t="n">
        <v>0</v>
      </c>
      <c r="F5724" s="7" t="s">
        <v>457</v>
      </c>
      <c r="G5724" s="7" t="s">
        <v>15</v>
      </c>
      <c r="H5724" s="7" t="s">
        <v>15</v>
      </c>
      <c r="I5724" s="7" t="s">
        <v>15</v>
      </c>
      <c r="J5724" s="7" t="s">
        <v>15</v>
      </c>
      <c r="K5724" s="7" t="s">
        <v>15</v>
      </c>
      <c r="L5724" s="7" t="s">
        <v>15</v>
      </c>
      <c r="M5724" s="7" t="s">
        <v>15</v>
      </c>
      <c r="N5724" s="7" t="s">
        <v>15</v>
      </c>
      <c r="O5724" s="7" t="s">
        <v>15</v>
      </c>
      <c r="P5724" s="7" t="s">
        <v>15</v>
      </c>
      <c r="Q5724" s="7" t="s">
        <v>15</v>
      </c>
      <c r="R5724" s="7" t="s">
        <v>15</v>
      </c>
      <c r="S5724" s="7" t="s">
        <v>15</v>
      </c>
      <c r="T5724" s="7" t="s">
        <v>15</v>
      </c>
      <c r="U5724" s="7" t="s">
        <v>15</v>
      </c>
    </row>
    <row r="5725" spans="1:21">
      <c r="A5725" t="s">
        <v>4</v>
      </c>
      <c r="B5725" s="4" t="s">
        <v>5</v>
      </c>
      <c r="C5725" s="4" t="s">
        <v>16</v>
      </c>
      <c r="D5725" s="4" t="s">
        <v>10</v>
      </c>
      <c r="E5725" s="4" t="s">
        <v>16</v>
      </c>
      <c r="F5725" s="4" t="s">
        <v>6</v>
      </c>
      <c r="G5725" s="4" t="s">
        <v>6</v>
      </c>
      <c r="H5725" s="4" t="s">
        <v>6</v>
      </c>
      <c r="I5725" s="4" t="s">
        <v>6</v>
      </c>
      <c r="J5725" s="4" t="s">
        <v>6</v>
      </c>
      <c r="K5725" s="4" t="s">
        <v>6</v>
      </c>
      <c r="L5725" s="4" t="s">
        <v>6</v>
      </c>
      <c r="M5725" s="4" t="s">
        <v>6</v>
      </c>
      <c r="N5725" s="4" t="s">
        <v>6</v>
      </c>
      <c r="O5725" s="4" t="s">
        <v>6</v>
      </c>
      <c r="P5725" s="4" t="s">
        <v>6</v>
      </c>
      <c r="Q5725" s="4" t="s">
        <v>6</v>
      </c>
      <c r="R5725" s="4" t="s">
        <v>6</v>
      </c>
      <c r="S5725" s="4" t="s">
        <v>6</v>
      </c>
      <c r="T5725" s="4" t="s">
        <v>6</v>
      </c>
      <c r="U5725" s="4" t="s">
        <v>6</v>
      </c>
    </row>
    <row r="5726" spans="1:21">
      <c r="A5726" t="n">
        <v>48122</v>
      </c>
      <c r="B5726" s="44" t="n">
        <v>36</v>
      </c>
      <c r="C5726" s="7" t="n">
        <v>8</v>
      </c>
      <c r="D5726" s="7" t="n">
        <v>81</v>
      </c>
      <c r="E5726" s="7" t="n">
        <v>0</v>
      </c>
      <c r="F5726" s="7" t="s">
        <v>458</v>
      </c>
      <c r="G5726" s="7" t="s">
        <v>15</v>
      </c>
      <c r="H5726" s="7" t="s">
        <v>15</v>
      </c>
      <c r="I5726" s="7" t="s">
        <v>15</v>
      </c>
      <c r="J5726" s="7" t="s">
        <v>15</v>
      </c>
      <c r="K5726" s="7" t="s">
        <v>15</v>
      </c>
      <c r="L5726" s="7" t="s">
        <v>15</v>
      </c>
      <c r="M5726" s="7" t="s">
        <v>15</v>
      </c>
      <c r="N5726" s="7" t="s">
        <v>15</v>
      </c>
      <c r="O5726" s="7" t="s">
        <v>15</v>
      </c>
      <c r="P5726" s="7" t="s">
        <v>15</v>
      </c>
      <c r="Q5726" s="7" t="s">
        <v>15</v>
      </c>
      <c r="R5726" s="7" t="s">
        <v>15</v>
      </c>
      <c r="S5726" s="7" t="s">
        <v>15</v>
      </c>
      <c r="T5726" s="7" t="s">
        <v>15</v>
      </c>
      <c r="U5726" s="7" t="s">
        <v>15</v>
      </c>
    </row>
    <row r="5727" spans="1:21">
      <c r="A5727" t="s">
        <v>4</v>
      </c>
      <c r="B5727" s="4" t="s">
        <v>5</v>
      </c>
      <c r="C5727" s="4" t="s">
        <v>16</v>
      </c>
      <c r="D5727" s="4" t="s">
        <v>10</v>
      </c>
      <c r="E5727" s="4" t="s">
        <v>16</v>
      </c>
      <c r="F5727" s="4" t="s">
        <v>6</v>
      </c>
      <c r="G5727" s="4" t="s">
        <v>6</v>
      </c>
      <c r="H5727" s="4" t="s">
        <v>6</v>
      </c>
      <c r="I5727" s="4" t="s">
        <v>6</v>
      </c>
      <c r="J5727" s="4" t="s">
        <v>6</v>
      </c>
      <c r="K5727" s="4" t="s">
        <v>6</v>
      </c>
      <c r="L5727" s="4" t="s">
        <v>6</v>
      </c>
      <c r="M5727" s="4" t="s">
        <v>6</v>
      </c>
      <c r="N5727" s="4" t="s">
        <v>6</v>
      </c>
      <c r="O5727" s="4" t="s">
        <v>6</v>
      </c>
      <c r="P5727" s="4" t="s">
        <v>6</v>
      </c>
      <c r="Q5727" s="4" t="s">
        <v>6</v>
      </c>
      <c r="R5727" s="4" t="s">
        <v>6</v>
      </c>
      <c r="S5727" s="4" t="s">
        <v>6</v>
      </c>
      <c r="T5727" s="4" t="s">
        <v>6</v>
      </c>
      <c r="U5727" s="4" t="s">
        <v>6</v>
      </c>
    </row>
    <row r="5728" spans="1:21">
      <c r="A5728" t="n">
        <v>48157</v>
      </c>
      <c r="B5728" s="44" t="n">
        <v>36</v>
      </c>
      <c r="C5728" s="7" t="n">
        <v>8</v>
      </c>
      <c r="D5728" s="7" t="n">
        <v>1032</v>
      </c>
      <c r="E5728" s="7" t="n">
        <v>0</v>
      </c>
      <c r="F5728" s="7" t="s">
        <v>100</v>
      </c>
      <c r="G5728" s="7" t="s">
        <v>15</v>
      </c>
      <c r="H5728" s="7" t="s">
        <v>15</v>
      </c>
      <c r="I5728" s="7" t="s">
        <v>15</v>
      </c>
      <c r="J5728" s="7" t="s">
        <v>15</v>
      </c>
      <c r="K5728" s="7" t="s">
        <v>15</v>
      </c>
      <c r="L5728" s="7" t="s">
        <v>15</v>
      </c>
      <c r="M5728" s="7" t="s">
        <v>15</v>
      </c>
      <c r="N5728" s="7" t="s">
        <v>15</v>
      </c>
      <c r="O5728" s="7" t="s">
        <v>15</v>
      </c>
      <c r="P5728" s="7" t="s">
        <v>15</v>
      </c>
      <c r="Q5728" s="7" t="s">
        <v>15</v>
      </c>
      <c r="R5728" s="7" t="s">
        <v>15</v>
      </c>
      <c r="S5728" s="7" t="s">
        <v>15</v>
      </c>
      <c r="T5728" s="7" t="s">
        <v>15</v>
      </c>
      <c r="U5728" s="7" t="s">
        <v>15</v>
      </c>
    </row>
    <row r="5729" spans="1:21">
      <c r="A5729" t="s">
        <v>4</v>
      </c>
      <c r="B5729" s="4" t="s">
        <v>5</v>
      </c>
      <c r="C5729" s="4" t="s">
        <v>16</v>
      </c>
      <c r="D5729" s="4" t="s">
        <v>10</v>
      </c>
      <c r="E5729" s="4" t="s">
        <v>16</v>
      </c>
      <c r="F5729" s="4" t="s">
        <v>6</v>
      </c>
      <c r="G5729" s="4" t="s">
        <v>6</v>
      </c>
      <c r="H5729" s="4" t="s">
        <v>6</v>
      </c>
      <c r="I5729" s="4" t="s">
        <v>6</v>
      </c>
      <c r="J5729" s="4" t="s">
        <v>6</v>
      </c>
      <c r="K5729" s="4" t="s">
        <v>6</v>
      </c>
      <c r="L5729" s="4" t="s">
        <v>6</v>
      </c>
      <c r="M5729" s="4" t="s">
        <v>6</v>
      </c>
      <c r="N5729" s="4" t="s">
        <v>6</v>
      </c>
      <c r="O5729" s="4" t="s">
        <v>6</v>
      </c>
      <c r="P5729" s="4" t="s">
        <v>6</v>
      </c>
      <c r="Q5729" s="4" t="s">
        <v>6</v>
      </c>
      <c r="R5729" s="4" t="s">
        <v>6</v>
      </c>
      <c r="S5729" s="4" t="s">
        <v>6</v>
      </c>
      <c r="T5729" s="4" t="s">
        <v>6</v>
      </c>
      <c r="U5729" s="4" t="s">
        <v>6</v>
      </c>
    </row>
    <row r="5730" spans="1:21">
      <c r="A5730" t="n">
        <v>48193</v>
      </c>
      <c r="B5730" s="44" t="n">
        <v>36</v>
      </c>
      <c r="C5730" s="7" t="n">
        <v>8</v>
      </c>
      <c r="D5730" s="7" t="n">
        <v>1034</v>
      </c>
      <c r="E5730" s="7" t="n">
        <v>0</v>
      </c>
      <c r="F5730" s="7" t="s">
        <v>459</v>
      </c>
      <c r="G5730" s="7" t="s">
        <v>15</v>
      </c>
      <c r="H5730" s="7" t="s">
        <v>15</v>
      </c>
      <c r="I5730" s="7" t="s">
        <v>15</v>
      </c>
      <c r="J5730" s="7" t="s">
        <v>15</v>
      </c>
      <c r="K5730" s="7" t="s">
        <v>15</v>
      </c>
      <c r="L5730" s="7" t="s">
        <v>15</v>
      </c>
      <c r="M5730" s="7" t="s">
        <v>15</v>
      </c>
      <c r="N5730" s="7" t="s">
        <v>15</v>
      </c>
      <c r="O5730" s="7" t="s">
        <v>15</v>
      </c>
      <c r="P5730" s="7" t="s">
        <v>15</v>
      </c>
      <c r="Q5730" s="7" t="s">
        <v>15</v>
      </c>
      <c r="R5730" s="7" t="s">
        <v>15</v>
      </c>
      <c r="S5730" s="7" t="s">
        <v>15</v>
      </c>
      <c r="T5730" s="7" t="s">
        <v>15</v>
      </c>
      <c r="U5730" s="7" t="s">
        <v>15</v>
      </c>
    </row>
    <row r="5731" spans="1:21">
      <c r="A5731" t="s">
        <v>4</v>
      </c>
      <c r="B5731" s="4" t="s">
        <v>5</v>
      </c>
      <c r="C5731" s="4" t="s">
        <v>16</v>
      </c>
      <c r="D5731" s="4" t="s">
        <v>10</v>
      </c>
      <c r="E5731" s="4" t="s">
        <v>16</v>
      </c>
      <c r="F5731" s="4" t="s">
        <v>6</v>
      </c>
      <c r="G5731" s="4" t="s">
        <v>6</v>
      </c>
      <c r="H5731" s="4" t="s">
        <v>6</v>
      </c>
      <c r="I5731" s="4" t="s">
        <v>6</v>
      </c>
      <c r="J5731" s="4" t="s">
        <v>6</v>
      </c>
      <c r="K5731" s="4" t="s">
        <v>6</v>
      </c>
      <c r="L5731" s="4" t="s">
        <v>6</v>
      </c>
      <c r="M5731" s="4" t="s">
        <v>6</v>
      </c>
      <c r="N5731" s="4" t="s">
        <v>6</v>
      </c>
      <c r="O5731" s="4" t="s">
        <v>6</v>
      </c>
      <c r="P5731" s="4" t="s">
        <v>6</v>
      </c>
      <c r="Q5731" s="4" t="s">
        <v>6</v>
      </c>
      <c r="R5731" s="4" t="s">
        <v>6</v>
      </c>
      <c r="S5731" s="4" t="s">
        <v>6</v>
      </c>
      <c r="T5731" s="4" t="s">
        <v>6</v>
      </c>
      <c r="U5731" s="4" t="s">
        <v>6</v>
      </c>
    </row>
    <row r="5732" spans="1:21">
      <c r="A5732" t="n">
        <v>48228</v>
      </c>
      <c r="B5732" s="44" t="n">
        <v>36</v>
      </c>
      <c r="C5732" s="7" t="n">
        <v>8</v>
      </c>
      <c r="D5732" s="7" t="n">
        <v>1035</v>
      </c>
      <c r="E5732" s="7" t="n">
        <v>0</v>
      </c>
      <c r="F5732" s="7" t="s">
        <v>460</v>
      </c>
      <c r="G5732" s="7" t="s">
        <v>15</v>
      </c>
      <c r="H5732" s="7" t="s">
        <v>15</v>
      </c>
      <c r="I5732" s="7" t="s">
        <v>15</v>
      </c>
      <c r="J5732" s="7" t="s">
        <v>15</v>
      </c>
      <c r="K5732" s="7" t="s">
        <v>15</v>
      </c>
      <c r="L5732" s="7" t="s">
        <v>15</v>
      </c>
      <c r="M5732" s="7" t="s">
        <v>15</v>
      </c>
      <c r="N5732" s="7" t="s">
        <v>15</v>
      </c>
      <c r="O5732" s="7" t="s">
        <v>15</v>
      </c>
      <c r="P5732" s="7" t="s">
        <v>15</v>
      </c>
      <c r="Q5732" s="7" t="s">
        <v>15</v>
      </c>
      <c r="R5732" s="7" t="s">
        <v>15</v>
      </c>
      <c r="S5732" s="7" t="s">
        <v>15</v>
      </c>
      <c r="T5732" s="7" t="s">
        <v>15</v>
      </c>
      <c r="U5732" s="7" t="s">
        <v>15</v>
      </c>
    </row>
    <row r="5733" spans="1:21">
      <c r="A5733" t="s">
        <v>4</v>
      </c>
      <c r="B5733" s="4" t="s">
        <v>5</v>
      </c>
      <c r="C5733" s="4" t="s">
        <v>16</v>
      </c>
      <c r="D5733" s="4" t="s">
        <v>10</v>
      </c>
      <c r="E5733" s="4" t="s">
        <v>16</v>
      </c>
      <c r="F5733" s="4" t="s">
        <v>6</v>
      </c>
      <c r="G5733" s="4" t="s">
        <v>6</v>
      </c>
      <c r="H5733" s="4" t="s">
        <v>6</v>
      </c>
      <c r="I5733" s="4" t="s">
        <v>6</v>
      </c>
      <c r="J5733" s="4" t="s">
        <v>6</v>
      </c>
      <c r="K5733" s="4" t="s">
        <v>6</v>
      </c>
      <c r="L5733" s="4" t="s">
        <v>6</v>
      </c>
      <c r="M5733" s="4" t="s">
        <v>6</v>
      </c>
      <c r="N5733" s="4" t="s">
        <v>6</v>
      </c>
      <c r="O5733" s="4" t="s">
        <v>6</v>
      </c>
      <c r="P5733" s="4" t="s">
        <v>6</v>
      </c>
      <c r="Q5733" s="4" t="s">
        <v>6</v>
      </c>
      <c r="R5733" s="4" t="s">
        <v>6</v>
      </c>
      <c r="S5733" s="4" t="s">
        <v>6</v>
      </c>
      <c r="T5733" s="4" t="s">
        <v>6</v>
      </c>
      <c r="U5733" s="4" t="s">
        <v>6</v>
      </c>
    </row>
    <row r="5734" spans="1:21">
      <c r="A5734" t="n">
        <v>48258</v>
      </c>
      <c r="B5734" s="44" t="n">
        <v>36</v>
      </c>
      <c r="C5734" s="7" t="n">
        <v>8</v>
      </c>
      <c r="D5734" s="7" t="n">
        <v>1038</v>
      </c>
      <c r="E5734" s="7" t="n">
        <v>0</v>
      </c>
      <c r="F5734" s="7" t="s">
        <v>461</v>
      </c>
      <c r="G5734" s="7" t="s">
        <v>15</v>
      </c>
      <c r="H5734" s="7" t="s">
        <v>15</v>
      </c>
      <c r="I5734" s="7" t="s">
        <v>15</v>
      </c>
      <c r="J5734" s="7" t="s">
        <v>15</v>
      </c>
      <c r="K5734" s="7" t="s">
        <v>15</v>
      </c>
      <c r="L5734" s="7" t="s">
        <v>15</v>
      </c>
      <c r="M5734" s="7" t="s">
        <v>15</v>
      </c>
      <c r="N5734" s="7" t="s">
        <v>15</v>
      </c>
      <c r="O5734" s="7" t="s">
        <v>15</v>
      </c>
      <c r="P5734" s="7" t="s">
        <v>15</v>
      </c>
      <c r="Q5734" s="7" t="s">
        <v>15</v>
      </c>
      <c r="R5734" s="7" t="s">
        <v>15</v>
      </c>
      <c r="S5734" s="7" t="s">
        <v>15</v>
      </c>
      <c r="T5734" s="7" t="s">
        <v>15</v>
      </c>
      <c r="U5734" s="7" t="s">
        <v>15</v>
      </c>
    </row>
    <row r="5735" spans="1:21">
      <c r="A5735" t="s">
        <v>4</v>
      </c>
      <c r="B5735" s="4" t="s">
        <v>5</v>
      </c>
      <c r="C5735" s="4" t="s">
        <v>16</v>
      </c>
      <c r="D5735" s="4" t="s">
        <v>10</v>
      </c>
      <c r="E5735" s="4" t="s">
        <v>16</v>
      </c>
      <c r="F5735" s="4" t="s">
        <v>6</v>
      </c>
      <c r="G5735" s="4" t="s">
        <v>6</v>
      </c>
      <c r="H5735" s="4" t="s">
        <v>6</v>
      </c>
      <c r="I5735" s="4" t="s">
        <v>6</v>
      </c>
      <c r="J5735" s="4" t="s">
        <v>6</v>
      </c>
      <c r="K5735" s="4" t="s">
        <v>6</v>
      </c>
      <c r="L5735" s="4" t="s">
        <v>6</v>
      </c>
      <c r="M5735" s="4" t="s">
        <v>6</v>
      </c>
      <c r="N5735" s="4" t="s">
        <v>6</v>
      </c>
      <c r="O5735" s="4" t="s">
        <v>6</v>
      </c>
      <c r="P5735" s="4" t="s">
        <v>6</v>
      </c>
      <c r="Q5735" s="4" t="s">
        <v>6</v>
      </c>
      <c r="R5735" s="4" t="s">
        <v>6</v>
      </c>
      <c r="S5735" s="4" t="s">
        <v>6</v>
      </c>
      <c r="T5735" s="4" t="s">
        <v>6</v>
      </c>
      <c r="U5735" s="4" t="s">
        <v>6</v>
      </c>
    </row>
    <row r="5736" spans="1:21">
      <c r="A5736" t="n">
        <v>48288</v>
      </c>
      <c r="B5736" s="44" t="n">
        <v>36</v>
      </c>
      <c r="C5736" s="7" t="n">
        <v>8</v>
      </c>
      <c r="D5736" s="7" t="n">
        <v>1025</v>
      </c>
      <c r="E5736" s="7" t="n">
        <v>0</v>
      </c>
      <c r="F5736" s="7" t="s">
        <v>460</v>
      </c>
      <c r="G5736" s="7" t="s">
        <v>15</v>
      </c>
      <c r="H5736" s="7" t="s">
        <v>15</v>
      </c>
      <c r="I5736" s="7" t="s">
        <v>15</v>
      </c>
      <c r="J5736" s="7" t="s">
        <v>15</v>
      </c>
      <c r="K5736" s="7" t="s">
        <v>15</v>
      </c>
      <c r="L5736" s="7" t="s">
        <v>15</v>
      </c>
      <c r="M5736" s="7" t="s">
        <v>15</v>
      </c>
      <c r="N5736" s="7" t="s">
        <v>15</v>
      </c>
      <c r="O5736" s="7" t="s">
        <v>15</v>
      </c>
      <c r="P5736" s="7" t="s">
        <v>15</v>
      </c>
      <c r="Q5736" s="7" t="s">
        <v>15</v>
      </c>
      <c r="R5736" s="7" t="s">
        <v>15</v>
      </c>
      <c r="S5736" s="7" t="s">
        <v>15</v>
      </c>
      <c r="T5736" s="7" t="s">
        <v>15</v>
      </c>
      <c r="U5736" s="7" t="s">
        <v>15</v>
      </c>
    </row>
    <row r="5737" spans="1:21">
      <c r="A5737" t="s">
        <v>4</v>
      </c>
      <c r="B5737" s="4" t="s">
        <v>5</v>
      </c>
      <c r="C5737" s="4" t="s">
        <v>16</v>
      </c>
      <c r="D5737" s="4" t="s">
        <v>10</v>
      </c>
      <c r="E5737" s="4" t="s">
        <v>16</v>
      </c>
      <c r="F5737" s="4" t="s">
        <v>6</v>
      </c>
      <c r="G5737" s="4" t="s">
        <v>6</v>
      </c>
      <c r="H5737" s="4" t="s">
        <v>6</v>
      </c>
      <c r="I5737" s="4" t="s">
        <v>6</v>
      </c>
      <c r="J5737" s="4" t="s">
        <v>6</v>
      </c>
      <c r="K5737" s="4" t="s">
        <v>6</v>
      </c>
      <c r="L5737" s="4" t="s">
        <v>6</v>
      </c>
      <c r="M5737" s="4" t="s">
        <v>6</v>
      </c>
      <c r="N5737" s="4" t="s">
        <v>6</v>
      </c>
      <c r="O5737" s="4" t="s">
        <v>6</v>
      </c>
      <c r="P5737" s="4" t="s">
        <v>6</v>
      </c>
      <c r="Q5737" s="4" t="s">
        <v>6</v>
      </c>
      <c r="R5737" s="4" t="s">
        <v>6</v>
      </c>
      <c r="S5737" s="4" t="s">
        <v>6</v>
      </c>
      <c r="T5737" s="4" t="s">
        <v>6</v>
      </c>
      <c r="U5737" s="4" t="s">
        <v>6</v>
      </c>
    </row>
    <row r="5738" spans="1:21">
      <c r="A5738" t="n">
        <v>48318</v>
      </c>
      <c r="B5738" s="44" t="n">
        <v>36</v>
      </c>
      <c r="C5738" s="7" t="n">
        <v>8</v>
      </c>
      <c r="D5738" s="7" t="n">
        <v>1027</v>
      </c>
      <c r="E5738" s="7" t="n">
        <v>0</v>
      </c>
      <c r="F5738" s="7" t="s">
        <v>100</v>
      </c>
      <c r="G5738" s="7" t="s">
        <v>15</v>
      </c>
      <c r="H5738" s="7" t="s">
        <v>15</v>
      </c>
      <c r="I5738" s="7" t="s">
        <v>15</v>
      </c>
      <c r="J5738" s="7" t="s">
        <v>15</v>
      </c>
      <c r="K5738" s="7" t="s">
        <v>15</v>
      </c>
      <c r="L5738" s="7" t="s">
        <v>15</v>
      </c>
      <c r="M5738" s="7" t="s">
        <v>15</v>
      </c>
      <c r="N5738" s="7" t="s">
        <v>15</v>
      </c>
      <c r="O5738" s="7" t="s">
        <v>15</v>
      </c>
      <c r="P5738" s="7" t="s">
        <v>15</v>
      </c>
      <c r="Q5738" s="7" t="s">
        <v>15</v>
      </c>
      <c r="R5738" s="7" t="s">
        <v>15</v>
      </c>
      <c r="S5738" s="7" t="s">
        <v>15</v>
      </c>
      <c r="T5738" s="7" t="s">
        <v>15</v>
      </c>
      <c r="U5738" s="7" t="s">
        <v>15</v>
      </c>
    </row>
    <row r="5739" spans="1:21">
      <c r="A5739" t="s">
        <v>4</v>
      </c>
      <c r="B5739" s="4" t="s">
        <v>5</v>
      </c>
      <c r="C5739" s="4" t="s">
        <v>16</v>
      </c>
      <c r="D5739" s="4" t="s">
        <v>10</v>
      </c>
      <c r="E5739" s="4" t="s">
        <v>16</v>
      </c>
      <c r="F5739" s="4" t="s">
        <v>6</v>
      </c>
      <c r="G5739" s="4" t="s">
        <v>6</v>
      </c>
      <c r="H5739" s="4" t="s">
        <v>6</v>
      </c>
      <c r="I5739" s="4" t="s">
        <v>6</v>
      </c>
      <c r="J5739" s="4" t="s">
        <v>6</v>
      </c>
      <c r="K5739" s="4" t="s">
        <v>6</v>
      </c>
      <c r="L5739" s="4" t="s">
        <v>6</v>
      </c>
      <c r="M5739" s="4" t="s">
        <v>6</v>
      </c>
      <c r="N5739" s="4" t="s">
        <v>6</v>
      </c>
      <c r="O5739" s="4" t="s">
        <v>6</v>
      </c>
      <c r="P5739" s="4" t="s">
        <v>6</v>
      </c>
      <c r="Q5739" s="4" t="s">
        <v>6</v>
      </c>
      <c r="R5739" s="4" t="s">
        <v>6</v>
      </c>
      <c r="S5739" s="4" t="s">
        <v>6</v>
      </c>
      <c r="T5739" s="4" t="s">
        <v>6</v>
      </c>
      <c r="U5739" s="4" t="s">
        <v>6</v>
      </c>
    </row>
    <row r="5740" spans="1:21">
      <c r="A5740" t="n">
        <v>48354</v>
      </c>
      <c r="B5740" s="44" t="n">
        <v>36</v>
      </c>
      <c r="C5740" s="7" t="n">
        <v>8</v>
      </c>
      <c r="D5740" s="7" t="n">
        <v>108</v>
      </c>
      <c r="E5740" s="7" t="n">
        <v>0</v>
      </c>
      <c r="F5740" s="7" t="s">
        <v>459</v>
      </c>
      <c r="G5740" s="7" t="s">
        <v>15</v>
      </c>
      <c r="H5740" s="7" t="s">
        <v>15</v>
      </c>
      <c r="I5740" s="7" t="s">
        <v>15</v>
      </c>
      <c r="J5740" s="7" t="s">
        <v>15</v>
      </c>
      <c r="K5740" s="7" t="s">
        <v>15</v>
      </c>
      <c r="L5740" s="7" t="s">
        <v>15</v>
      </c>
      <c r="M5740" s="7" t="s">
        <v>15</v>
      </c>
      <c r="N5740" s="7" t="s">
        <v>15</v>
      </c>
      <c r="O5740" s="7" t="s">
        <v>15</v>
      </c>
      <c r="P5740" s="7" t="s">
        <v>15</v>
      </c>
      <c r="Q5740" s="7" t="s">
        <v>15</v>
      </c>
      <c r="R5740" s="7" t="s">
        <v>15</v>
      </c>
      <c r="S5740" s="7" t="s">
        <v>15</v>
      </c>
      <c r="T5740" s="7" t="s">
        <v>15</v>
      </c>
      <c r="U5740" s="7" t="s">
        <v>15</v>
      </c>
    </row>
    <row r="5741" spans="1:21">
      <c r="A5741" t="s">
        <v>4</v>
      </c>
      <c r="B5741" s="4" t="s">
        <v>5</v>
      </c>
      <c r="C5741" s="4" t="s">
        <v>16</v>
      </c>
      <c r="D5741" s="4" t="s">
        <v>10</v>
      </c>
      <c r="E5741" s="4" t="s">
        <v>16</v>
      </c>
      <c r="F5741" s="4" t="s">
        <v>6</v>
      </c>
      <c r="G5741" s="4" t="s">
        <v>6</v>
      </c>
      <c r="H5741" s="4" t="s">
        <v>6</v>
      </c>
      <c r="I5741" s="4" t="s">
        <v>6</v>
      </c>
      <c r="J5741" s="4" t="s">
        <v>6</v>
      </c>
      <c r="K5741" s="4" t="s">
        <v>6</v>
      </c>
      <c r="L5741" s="4" t="s">
        <v>6</v>
      </c>
      <c r="M5741" s="4" t="s">
        <v>6</v>
      </c>
      <c r="N5741" s="4" t="s">
        <v>6</v>
      </c>
      <c r="O5741" s="4" t="s">
        <v>6</v>
      </c>
      <c r="P5741" s="4" t="s">
        <v>6</v>
      </c>
      <c r="Q5741" s="4" t="s">
        <v>6</v>
      </c>
      <c r="R5741" s="4" t="s">
        <v>6</v>
      </c>
      <c r="S5741" s="4" t="s">
        <v>6</v>
      </c>
      <c r="T5741" s="4" t="s">
        <v>6</v>
      </c>
      <c r="U5741" s="4" t="s">
        <v>6</v>
      </c>
    </row>
    <row r="5742" spans="1:21">
      <c r="A5742" t="n">
        <v>48389</v>
      </c>
      <c r="B5742" s="44" t="n">
        <v>36</v>
      </c>
      <c r="C5742" s="7" t="n">
        <v>8</v>
      </c>
      <c r="D5742" s="7" t="n">
        <v>96</v>
      </c>
      <c r="E5742" s="7" t="n">
        <v>0</v>
      </c>
      <c r="F5742" s="7" t="s">
        <v>105</v>
      </c>
      <c r="G5742" s="7" t="s">
        <v>15</v>
      </c>
      <c r="H5742" s="7" t="s">
        <v>15</v>
      </c>
      <c r="I5742" s="7" t="s">
        <v>15</v>
      </c>
      <c r="J5742" s="7" t="s">
        <v>15</v>
      </c>
      <c r="K5742" s="7" t="s">
        <v>15</v>
      </c>
      <c r="L5742" s="7" t="s">
        <v>15</v>
      </c>
      <c r="M5742" s="7" t="s">
        <v>15</v>
      </c>
      <c r="N5742" s="7" t="s">
        <v>15</v>
      </c>
      <c r="O5742" s="7" t="s">
        <v>15</v>
      </c>
      <c r="P5742" s="7" t="s">
        <v>15</v>
      </c>
      <c r="Q5742" s="7" t="s">
        <v>15</v>
      </c>
      <c r="R5742" s="7" t="s">
        <v>15</v>
      </c>
      <c r="S5742" s="7" t="s">
        <v>15</v>
      </c>
      <c r="T5742" s="7" t="s">
        <v>15</v>
      </c>
      <c r="U5742" s="7" t="s">
        <v>15</v>
      </c>
    </row>
    <row r="5743" spans="1:21">
      <c r="A5743" t="s">
        <v>4</v>
      </c>
      <c r="B5743" s="4" t="s">
        <v>5</v>
      </c>
      <c r="C5743" s="4" t="s">
        <v>16</v>
      </c>
      <c r="D5743" s="4" t="s">
        <v>10</v>
      </c>
      <c r="E5743" s="4" t="s">
        <v>16</v>
      </c>
      <c r="F5743" s="4" t="s">
        <v>6</v>
      </c>
      <c r="G5743" s="4" t="s">
        <v>6</v>
      </c>
      <c r="H5743" s="4" t="s">
        <v>6</v>
      </c>
      <c r="I5743" s="4" t="s">
        <v>6</v>
      </c>
      <c r="J5743" s="4" t="s">
        <v>6</v>
      </c>
      <c r="K5743" s="4" t="s">
        <v>6</v>
      </c>
      <c r="L5743" s="4" t="s">
        <v>6</v>
      </c>
      <c r="M5743" s="4" t="s">
        <v>6</v>
      </c>
      <c r="N5743" s="4" t="s">
        <v>6</v>
      </c>
      <c r="O5743" s="4" t="s">
        <v>6</v>
      </c>
      <c r="P5743" s="4" t="s">
        <v>6</v>
      </c>
      <c r="Q5743" s="4" t="s">
        <v>6</v>
      </c>
      <c r="R5743" s="4" t="s">
        <v>6</v>
      </c>
      <c r="S5743" s="4" t="s">
        <v>6</v>
      </c>
      <c r="T5743" s="4" t="s">
        <v>6</v>
      </c>
      <c r="U5743" s="4" t="s">
        <v>6</v>
      </c>
    </row>
    <row r="5744" spans="1:21">
      <c r="A5744" t="n">
        <v>48419</v>
      </c>
      <c r="B5744" s="44" t="n">
        <v>36</v>
      </c>
      <c r="C5744" s="7" t="n">
        <v>8</v>
      </c>
      <c r="D5744" s="7" t="n">
        <v>117</v>
      </c>
      <c r="E5744" s="7" t="n">
        <v>0</v>
      </c>
      <c r="F5744" s="7" t="s">
        <v>458</v>
      </c>
      <c r="G5744" s="7" t="s">
        <v>15</v>
      </c>
      <c r="H5744" s="7" t="s">
        <v>15</v>
      </c>
      <c r="I5744" s="7" t="s">
        <v>15</v>
      </c>
      <c r="J5744" s="7" t="s">
        <v>15</v>
      </c>
      <c r="K5744" s="7" t="s">
        <v>15</v>
      </c>
      <c r="L5744" s="7" t="s">
        <v>15</v>
      </c>
      <c r="M5744" s="7" t="s">
        <v>15</v>
      </c>
      <c r="N5744" s="7" t="s">
        <v>15</v>
      </c>
      <c r="O5744" s="7" t="s">
        <v>15</v>
      </c>
      <c r="P5744" s="7" t="s">
        <v>15</v>
      </c>
      <c r="Q5744" s="7" t="s">
        <v>15</v>
      </c>
      <c r="R5744" s="7" t="s">
        <v>15</v>
      </c>
      <c r="S5744" s="7" t="s">
        <v>15</v>
      </c>
      <c r="T5744" s="7" t="s">
        <v>15</v>
      </c>
      <c r="U5744" s="7" t="s">
        <v>15</v>
      </c>
    </row>
    <row r="5745" spans="1:21">
      <c r="A5745" t="s">
        <v>4</v>
      </c>
      <c r="B5745" s="4" t="s">
        <v>5</v>
      </c>
      <c r="C5745" s="4" t="s">
        <v>16</v>
      </c>
      <c r="D5745" s="4" t="s">
        <v>10</v>
      </c>
      <c r="E5745" s="4" t="s">
        <v>16</v>
      </c>
      <c r="F5745" s="4" t="s">
        <v>6</v>
      </c>
      <c r="G5745" s="4" t="s">
        <v>6</v>
      </c>
      <c r="H5745" s="4" t="s">
        <v>6</v>
      </c>
      <c r="I5745" s="4" t="s">
        <v>6</v>
      </c>
      <c r="J5745" s="4" t="s">
        <v>6</v>
      </c>
      <c r="K5745" s="4" t="s">
        <v>6</v>
      </c>
      <c r="L5745" s="4" t="s">
        <v>6</v>
      </c>
      <c r="M5745" s="4" t="s">
        <v>6</v>
      </c>
      <c r="N5745" s="4" t="s">
        <v>6</v>
      </c>
      <c r="O5745" s="4" t="s">
        <v>6</v>
      </c>
      <c r="P5745" s="4" t="s">
        <v>6</v>
      </c>
      <c r="Q5745" s="4" t="s">
        <v>6</v>
      </c>
      <c r="R5745" s="4" t="s">
        <v>6</v>
      </c>
      <c r="S5745" s="4" t="s">
        <v>6</v>
      </c>
      <c r="T5745" s="4" t="s">
        <v>6</v>
      </c>
      <c r="U5745" s="4" t="s">
        <v>6</v>
      </c>
    </row>
    <row r="5746" spans="1:21">
      <c r="A5746" t="n">
        <v>48454</v>
      </c>
      <c r="B5746" s="44" t="n">
        <v>36</v>
      </c>
      <c r="C5746" s="7" t="n">
        <v>8</v>
      </c>
      <c r="D5746" s="7" t="n">
        <v>112</v>
      </c>
      <c r="E5746" s="7" t="n">
        <v>0</v>
      </c>
      <c r="F5746" s="7" t="s">
        <v>220</v>
      </c>
      <c r="G5746" s="7" t="s">
        <v>15</v>
      </c>
      <c r="H5746" s="7" t="s">
        <v>15</v>
      </c>
      <c r="I5746" s="7" t="s">
        <v>15</v>
      </c>
      <c r="J5746" s="7" t="s">
        <v>15</v>
      </c>
      <c r="K5746" s="7" t="s">
        <v>15</v>
      </c>
      <c r="L5746" s="7" t="s">
        <v>15</v>
      </c>
      <c r="M5746" s="7" t="s">
        <v>15</v>
      </c>
      <c r="N5746" s="7" t="s">
        <v>15</v>
      </c>
      <c r="O5746" s="7" t="s">
        <v>15</v>
      </c>
      <c r="P5746" s="7" t="s">
        <v>15</v>
      </c>
      <c r="Q5746" s="7" t="s">
        <v>15</v>
      </c>
      <c r="R5746" s="7" t="s">
        <v>15</v>
      </c>
      <c r="S5746" s="7" t="s">
        <v>15</v>
      </c>
      <c r="T5746" s="7" t="s">
        <v>15</v>
      </c>
      <c r="U5746" s="7" t="s">
        <v>15</v>
      </c>
    </row>
    <row r="5747" spans="1:21">
      <c r="A5747" t="s">
        <v>4</v>
      </c>
      <c r="B5747" s="4" t="s">
        <v>5</v>
      </c>
      <c r="C5747" s="4" t="s">
        <v>16</v>
      </c>
      <c r="D5747" s="4" t="s">
        <v>10</v>
      </c>
      <c r="E5747" s="4" t="s">
        <v>16</v>
      </c>
      <c r="F5747" s="4" t="s">
        <v>6</v>
      </c>
      <c r="G5747" s="4" t="s">
        <v>6</v>
      </c>
      <c r="H5747" s="4" t="s">
        <v>6</v>
      </c>
      <c r="I5747" s="4" t="s">
        <v>6</v>
      </c>
      <c r="J5747" s="4" t="s">
        <v>6</v>
      </c>
      <c r="K5747" s="4" t="s">
        <v>6</v>
      </c>
      <c r="L5747" s="4" t="s">
        <v>6</v>
      </c>
      <c r="M5747" s="4" t="s">
        <v>6</v>
      </c>
      <c r="N5747" s="4" t="s">
        <v>6</v>
      </c>
      <c r="O5747" s="4" t="s">
        <v>6</v>
      </c>
      <c r="P5747" s="4" t="s">
        <v>6</v>
      </c>
      <c r="Q5747" s="4" t="s">
        <v>6</v>
      </c>
      <c r="R5747" s="4" t="s">
        <v>6</v>
      </c>
      <c r="S5747" s="4" t="s">
        <v>6</v>
      </c>
      <c r="T5747" s="4" t="s">
        <v>6</v>
      </c>
      <c r="U5747" s="4" t="s">
        <v>6</v>
      </c>
    </row>
    <row r="5748" spans="1:21">
      <c r="A5748" t="n">
        <v>48488</v>
      </c>
      <c r="B5748" s="44" t="n">
        <v>36</v>
      </c>
      <c r="C5748" s="7" t="n">
        <v>8</v>
      </c>
      <c r="D5748" s="7" t="n">
        <v>109</v>
      </c>
      <c r="E5748" s="7" t="n">
        <v>0</v>
      </c>
      <c r="F5748" s="7" t="s">
        <v>118</v>
      </c>
      <c r="G5748" s="7" t="s">
        <v>15</v>
      </c>
      <c r="H5748" s="7" t="s">
        <v>15</v>
      </c>
      <c r="I5748" s="7" t="s">
        <v>15</v>
      </c>
      <c r="J5748" s="7" t="s">
        <v>15</v>
      </c>
      <c r="K5748" s="7" t="s">
        <v>15</v>
      </c>
      <c r="L5748" s="7" t="s">
        <v>15</v>
      </c>
      <c r="M5748" s="7" t="s">
        <v>15</v>
      </c>
      <c r="N5748" s="7" t="s">
        <v>15</v>
      </c>
      <c r="O5748" s="7" t="s">
        <v>15</v>
      </c>
      <c r="P5748" s="7" t="s">
        <v>15</v>
      </c>
      <c r="Q5748" s="7" t="s">
        <v>15</v>
      </c>
      <c r="R5748" s="7" t="s">
        <v>15</v>
      </c>
      <c r="S5748" s="7" t="s">
        <v>15</v>
      </c>
      <c r="T5748" s="7" t="s">
        <v>15</v>
      </c>
      <c r="U5748" s="7" t="s">
        <v>15</v>
      </c>
    </row>
    <row r="5749" spans="1:21">
      <c r="A5749" t="s">
        <v>4</v>
      </c>
      <c r="B5749" s="4" t="s">
        <v>5</v>
      </c>
      <c r="C5749" s="4" t="s">
        <v>10</v>
      </c>
    </row>
    <row r="5750" spans="1:21">
      <c r="A5750" t="n">
        <v>48520</v>
      </c>
      <c r="B5750" s="19" t="n">
        <v>13</v>
      </c>
      <c r="C5750" s="7" t="n">
        <v>6466</v>
      </c>
    </row>
    <row r="5751" spans="1:21">
      <c r="A5751" t="s">
        <v>4</v>
      </c>
      <c r="B5751" s="4" t="s">
        <v>5</v>
      </c>
      <c r="C5751" s="4" t="s">
        <v>16</v>
      </c>
      <c r="D5751" s="4" t="s">
        <v>16</v>
      </c>
      <c r="E5751" s="4" t="s">
        <v>9</v>
      </c>
      <c r="F5751" s="4" t="s">
        <v>16</v>
      </c>
      <c r="G5751" s="4" t="s">
        <v>16</v>
      </c>
    </row>
    <row r="5752" spans="1:21">
      <c r="A5752" t="n">
        <v>48523</v>
      </c>
      <c r="B5752" s="39" t="n">
        <v>18</v>
      </c>
      <c r="C5752" s="7" t="n">
        <v>45</v>
      </c>
      <c r="D5752" s="7" t="n">
        <v>0</v>
      </c>
      <c r="E5752" s="7" t="n">
        <v>65535</v>
      </c>
      <c r="F5752" s="7" t="n">
        <v>19</v>
      </c>
      <c r="G5752" s="7" t="n">
        <v>1</v>
      </c>
    </row>
    <row r="5753" spans="1:21">
      <c r="A5753" t="s">
        <v>4</v>
      </c>
      <c r="B5753" s="4" t="s">
        <v>5</v>
      </c>
      <c r="C5753" s="4" t="s">
        <v>16</v>
      </c>
      <c r="D5753" s="4" t="s">
        <v>16</v>
      </c>
      <c r="E5753" s="4" t="s">
        <v>9</v>
      </c>
      <c r="F5753" s="4" t="s">
        <v>16</v>
      </c>
      <c r="G5753" s="4" t="s">
        <v>16</v>
      </c>
    </row>
    <row r="5754" spans="1:21">
      <c r="A5754" t="n">
        <v>48532</v>
      </c>
      <c r="B5754" s="39" t="n">
        <v>18</v>
      </c>
      <c r="C5754" s="7" t="n">
        <v>46</v>
      </c>
      <c r="D5754" s="7" t="n">
        <v>0</v>
      </c>
      <c r="E5754" s="7" t="n">
        <v>65535</v>
      </c>
      <c r="F5754" s="7" t="n">
        <v>19</v>
      </c>
      <c r="G5754" s="7" t="n">
        <v>1</v>
      </c>
    </row>
    <row r="5755" spans="1:21">
      <c r="A5755" t="s">
        <v>4</v>
      </c>
      <c r="B5755" s="4" t="s">
        <v>5</v>
      </c>
      <c r="C5755" s="4" t="s">
        <v>16</v>
      </c>
      <c r="D5755" s="4" t="s">
        <v>16</v>
      </c>
      <c r="E5755" s="4" t="s">
        <v>9</v>
      </c>
      <c r="F5755" s="4" t="s">
        <v>16</v>
      </c>
      <c r="G5755" s="4" t="s">
        <v>16</v>
      </c>
    </row>
    <row r="5756" spans="1:21">
      <c r="A5756" t="n">
        <v>48541</v>
      </c>
      <c r="B5756" s="39" t="n">
        <v>18</v>
      </c>
      <c r="C5756" s="7" t="n">
        <v>47</v>
      </c>
      <c r="D5756" s="7" t="n">
        <v>0</v>
      </c>
      <c r="E5756" s="7" t="n">
        <v>65535</v>
      </c>
      <c r="F5756" s="7" t="n">
        <v>19</v>
      </c>
      <c r="G5756" s="7" t="n">
        <v>1</v>
      </c>
    </row>
    <row r="5757" spans="1:21">
      <c r="A5757" t="s">
        <v>4</v>
      </c>
      <c r="B5757" s="4" t="s">
        <v>5</v>
      </c>
      <c r="C5757" s="4" t="s">
        <v>16</v>
      </c>
      <c r="D5757" s="4" t="s">
        <v>16</v>
      </c>
      <c r="E5757" s="4" t="s">
        <v>9</v>
      </c>
      <c r="F5757" s="4" t="s">
        <v>16</v>
      </c>
      <c r="G5757" s="4" t="s">
        <v>16</v>
      </c>
    </row>
    <row r="5758" spans="1:21">
      <c r="A5758" t="n">
        <v>48550</v>
      </c>
      <c r="B5758" s="39" t="n">
        <v>18</v>
      </c>
      <c r="C5758" s="7" t="n">
        <v>48</v>
      </c>
      <c r="D5758" s="7" t="n">
        <v>0</v>
      </c>
      <c r="E5758" s="7" t="n">
        <v>65535</v>
      </c>
      <c r="F5758" s="7" t="n">
        <v>19</v>
      </c>
      <c r="G5758" s="7" t="n">
        <v>1</v>
      </c>
    </row>
    <row r="5759" spans="1:21">
      <c r="A5759" t="s">
        <v>4</v>
      </c>
      <c r="B5759" s="4" t="s">
        <v>5</v>
      </c>
      <c r="C5759" s="4" t="s">
        <v>16</v>
      </c>
      <c r="D5759" s="4" t="s">
        <v>16</v>
      </c>
      <c r="E5759" s="4" t="s">
        <v>9</v>
      </c>
      <c r="F5759" s="4" t="s">
        <v>16</v>
      </c>
      <c r="G5759" s="4" t="s">
        <v>16</v>
      </c>
    </row>
    <row r="5760" spans="1:21">
      <c r="A5760" t="n">
        <v>48559</v>
      </c>
      <c r="B5760" s="63" t="n">
        <v>10</v>
      </c>
      <c r="C5760" s="7" t="n">
        <v>0</v>
      </c>
      <c r="D5760" s="7" t="n">
        <v>0</v>
      </c>
      <c r="E5760" s="7" t="n">
        <v>2</v>
      </c>
      <c r="F5760" s="7" t="n">
        <v>19</v>
      </c>
      <c r="G5760" s="7" t="n">
        <v>1</v>
      </c>
    </row>
    <row r="5761" spans="1:21">
      <c r="A5761" t="s">
        <v>4</v>
      </c>
      <c r="B5761" s="4" t="s">
        <v>5</v>
      </c>
      <c r="C5761" s="4" t="s">
        <v>16</v>
      </c>
      <c r="D5761" s="14" t="s">
        <v>26</v>
      </c>
      <c r="E5761" s="4" t="s">
        <v>5</v>
      </c>
      <c r="F5761" s="4" t="s">
        <v>16</v>
      </c>
      <c r="G5761" s="4" t="s">
        <v>10</v>
      </c>
      <c r="H5761" s="14" t="s">
        <v>27</v>
      </c>
      <c r="I5761" s="4" t="s">
        <v>16</v>
      </c>
      <c r="J5761" s="4" t="s">
        <v>16</v>
      </c>
      <c r="K5761" s="4" t="s">
        <v>16</v>
      </c>
      <c r="L5761" s="4" t="s">
        <v>9</v>
      </c>
      <c r="M5761" s="4" t="s">
        <v>16</v>
      </c>
      <c r="N5761" s="4" t="s">
        <v>16</v>
      </c>
      <c r="O5761" s="4" t="s">
        <v>16</v>
      </c>
      <c r="P5761" s="4" t="s">
        <v>25</v>
      </c>
    </row>
    <row r="5762" spans="1:21">
      <c r="A5762" t="n">
        <v>48568</v>
      </c>
      <c r="B5762" s="10" t="n">
        <v>5</v>
      </c>
      <c r="C5762" s="7" t="n">
        <v>28</v>
      </c>
      <c r="D5762" s="14" t="s">
        <v>3</v>
      </c>
      <c r="E5762" s="58" t="n">
        <v>64</v>
      </c>
      <c r="F5762" s="7" t="n">
        <v>5</v>
      </c>
      <c r="G5762" s="7" t="n">
        <v>1</v>
      </c>
      <c r="H5762" s="14" t="s">
        <v>3</v>
      </c>
      <c r="I5762" s="7" t="n">
        <v>31</v>
      </c>
      <c r="J5762" s="7" t="n">
        <v>0</v>
      </c>
      <c r="K5762" s="7" t="n">
        <v>0</v>
      </c>
      <c r="L5762" s="7" t="n">
        <v>0</v>
      </c>
      <c r="M5762" s="7" t="n">
        <v>5</v>
      </c>
      <c r="N5762" s="7" t="n">
        <v>9</v>
      </c>
      <c r="O5762" s="7" t="n">
        <v>1</v>
      </c>
      <c r="P5762" s="11" t="n">
        <f t="normal" ca="1">A5774</f>
        <v>0</v>
      </c>
    </row>
    <row r="5763" spans="1:21">
      <c r="A5763" t="s">
        <v>4</v>
      </c>
      <c r="B5763" s="4" t="s">
        <v>5</v>
      </c>
      <c r="C5763" s="4" t="s">
        <v>16</v>
      </c>
      <c r="D5763" s="4" t="s">
        <v>16</v>
      </c>
      <c r="E5763" s="4" t="s">
        <v>16</v>
      </c>
      <c r="F5763" s="4" t="s">
        <v>9</v>
      </c>
      <c r="G5763" s="4" t="s">
        <v>16</v>
      </c>
      <c r="H5763" s="4" t="s">
        <v>16</v>
      </c>
      <c r="I5763" s="4" t="s">
        <v>25</v>
      </c>
    </row>
    <row r="5764" spans="1:21">
      <c r="A5764" t="n">
        <v>48588</v>
      </c>
      <c r="B5764" s="10" t="n">
        <v>5</v>
      </c>
      <c r="C5764" s="7" t="n">
        <v>35</v>
      </c>
      <c r="D5764" s="7" t="n">
        <v>45</v>
      </c>
      <c r="E5764" s="7" t="n">
        <v>0</v>
      </c>
      <c r="F5764" s="7" t="n">
        <v>65535</v>
      </c>
      <c r="G5764" s="7" t="n">
        <v>2</v>
      </c>
      <c r="H5764" s="7" t="n">
        <v>1</v>
      </c>
      <c r="I5764" s="11" t="n">
        <f t="normal" ca="1">A5770</f>
        <v>0</v>
      </c>
    </row>
    <row r="5765" spans="1:21">
      <c r="A5765" t="s">
        <v>4</v>
      </c>
      <c r="B5765" s="4" t="s">
        <v>5</v>
      </c>
      <c r="C5765" s="4" t="s">
        <v>16</v>
      </c>
      <c r="D5765" s="4" t="s">
        <v>16</v>
      </c>
      <c r="E5765" s="4" t="s">
        <v>9</v>
      </c>
      <c r="F5765" s="4" t="s">
        <v>16</v>
      </c>
      <c r="G5765" s="4" t="s">
        <v>16</v>
      </c>
    </row>
    <row r="5766" spans="1:21">
      <c r="A5766" t="n">
        <v>48602</v>
      </c>
      <c r="B5766" s="39" t="n">
        <v>18</v>
      </c>
      <c r="C5766" s="7" t="n">
        <v>45</v>
      </c>
      <c r="D5766" s="7" t="n">
        <v>0</v>
      </c>
      <c r="E5766" s="7" t="n">
        <v>116</v>
      </c>
      <c r="F5766" s="7" t="n">
        <v>19</v>
      </c>
      <c r="G5766" s="7" t="n">
        <v>1</v>
      </c>
    </row>
    <row r="5767" spans="1:21">
      <c r="A5767" t="s">
        <v>4</v>
      </c>
      <c r="B5767" s="4" t="s">
        <v>5</v>
      </c>
      <c r="C5767" s="4" t="s">
        <v>25</v>
      </c>
    </row>
    <row r="5768" spans="1:21">
      <c r="A5768" t="n">
        <v>48611</v>
      </c>
      <c r="B5768" s="13" t="n">
        <v>3</v>
      </c>
      <c r="C5768" s="11" t="n">
        <f t="normal" ca="1">A5772</f>
        <v>0</v>
      </c>
    </row>
    <row r="5769" spans="1:21">
      <c r="A5769" t="s">
        <v>4</v>
      </c>
      <c r="B5769" s="4" t="s">
        <v>5</v>
      </c>
      <c r="C5769" s="4" t="s">
        <v>16</v>
      </c>
      <c r="D5769" s="4" t="s">
        <v>16</v>
      </c>
      <c r="E5769" s="4" t="s">
        <v>9</v>
      </c>
      <c r="F5769" s="4" t="s">
        <v>16</v>
      </c>
      <c r="G5769" s="4" t="s">
        <v>16</v>
      </c>
    </row>
    <row r="5770" spans="1:21">
      <c r="A5770" t="n">
        <v>48616</v>
      </c>
      <c r="B5770" s="39" t="n">
        <v>18</v>
      </c>
      <c r="C5770" s="7" t="n">
        <v>46</v>
      </c>
      <c r="D5770" s="7" t="n">
        <v>0</v>
      </c>
      <c r="E5770" s="7" t="n">
        <v>116</v>
      </c>
      <c r="F5770" s="7" t="n">
        <v>19</v>
      </c>
      <c r="G5770" s="7" t="n">
        <v>1</v>
      </c>
    </row>
    <row r="5771" spans="1:21">
      <c r="A5771" t="s">
        <v>4</v>
      </c>
      <c r="B5771" s="4" t="s">
        <v>5</v>
      </c>
      <c r="C5771" s="4" t="s">
        <v>16</v>
      </c>
      <c r="D5771" s="4" t="s">
        <v>16</v>
      </c>
      <c r="E5771" s="4" t="s">
        <v>9</v>
      </c>
      <c r="F5771" s="4" t="s">
        <v>16</v>
      </c>
      <c r="G5771" s="4" t="s">
        <v>16</v>
      </c>
    </row>
    <row r="5772" spans="1:21">
      <c r="A5772" t="n">
        <v>48625</v>
      </c>
      <c r="B5772" s="63" t="n">
        <v>10</v>
      </c>
      <c r="C5772" s="7" t="n">
        <v>0</v>
      </c>
      <c r="D5772" s="7" t="n">
        <v>0</v>
      </c>
      <c r="E5772" s="7" t="n">
        <v>1</v>
      </c>
      <c r="F5772" s="7" t="n">
        <v>24</v>
      </c>
      <c r="G5772" s="7" t="n">
        <v>1</v>
      </c>
    </row>
    <row r="5773" spans="1:21">
      <c r="A5773" t="s">
        <v>4</v>
      </c>
      <c r="B5773" s="4" t="s">
        <v>5</v>
      </c>
      <c r="C5773" s="4" t="s">
        <v>16</v>
      </c>
      <c r="D5773" s="14" t="s">
        <v>26</v>
      </c>
      <c r="E5773" s="4" t="s">
        <v>5</v>
      </c>
      <c r="F5773" s="4" t="s">
        <v>16</v>
      </c>
      <c r="G5773" s="4" t="s">
        <v>10</v>
      </c>
      <c r="H5773" s="14" t="s">
        <v>27</v>
      </c>
      <c r="I5773" s="4" t="s">
        <v>16</v>
      </c>
      <c r="J5773" s="4" t="s">
        <v>16</v>
      </c>
      <c r="K5773" s="4" t="s">
        <v>16</v>
      </c>
      <c r="L5773" s="4" t="s">
        <v>9</v>
      </c>
      <c r="M5773" s="4" t="s">
        <v>16</v>
      </c>
      <c r="N5773" s="4" t="s">
        <v>16</v>
      </c>
      <c r="O5773" s="4" t="s">
        <v>16</v>
      </c>
      <c r="P5773" s="4" t="s">
        <v>25</v>
      </c>
    </row>
    <row r="5774" spans="1:21">
      <c r="A5774" t="n">
        <v>48634</v>
      </c>
      <c r="B5774" s="10" t="n">
        <v>5</v>
      </c>
      <c r="C5774" s="7" t="n">
        <v>28</v>
      </c>
      <c r="D5774" s="14" t="s">
        <v>3</v>
      </c>
      <c r="E5774" s="58" t="n">
        <v>64</v>
      </c>
      <c r="F5774" s="7" t="n">
        <v>5</v>
      </c>
      <c r="G5774" s="7" t="n">
        <v>7</v>
      </c>
      <c r="H5774" s="14" t="s">
        <v>3</v>
      </c>
      <c r="I5774" s="7" t="n">
        <v>31</v>
      </c>
      <c r="J5774" s="7" t="n">
        <v>0</v>
      </c>
      <c r="K5774" s="7" t="n">
        <v>0</v>
      </c>
      <c r="L5774" s="7" t="n">
        <v>0</v>
      </c>
      <c r="M5774" s="7" t="n">
        <v>5</v>
      </c>
      <c r="N5774" s="7" t="n">
        <v>9</v>
      </c>
      <c r="O5774" s="7" t="n">
        <v>1</v>
      </c>
      <c r="P5774" s="11" t="n">
        <f t="normal" ca="1">A5786</f>
        <v>0</v>
      </c>
    </row>
    <row r="5775" spans="1:21">
      <c r="A5775" t="s">
        <v>4</v>
      </c>
      <c r="B5775" s="4" t="s">
        <v>5</v>
      </c>
      <c r="C5775" s="4" t="s">
        <v>16</v>
      </c>
      <c r="D5775" s="4" t="s">
        <v>16</v>
      </c>
      <c r="E5775" s="4" t="s">
        <v>16</v>
      </c>
      <c r="F5775" s="4" t="s">
        <v>9</v>
      </c>
      <c r="G5775" s="4" t="s">
        <v>16</v>
      </c>
      <c r="H5775" s="4" t="s">
        <v>16</v>
      </c>
      <c r="I5775" s="4" t="s">
        <v>25</v>
      </c>
    </row>
    <row r="5776" spans="1:21">
      <c r="A5776" t="n">
        <v>48654</v>
      </c>
      <c r="B5776" s="10" t="n">
        <v>5</v>
      </c>
      <c r="C5776" s="7" t="n">
        <v>35</v>
      </c>
      <c r="D5776" s="7" t="n">
        <v>45</v>
      </c>
      <c r="E5776" s="7" t="n">
        <v>0</v>
      </c>
      <c r="F5776" s="7" t="n">
        <v>65535</v>
      </c>
      <c r="G5776" s="7" t="n">
        <v>2</v>
      </c>
      <c r="H5776" s="7" t="n">
        <v>1</v>
      </c>
      <c r="I5776" s="11" t="n">
        <f t="normal" ca="1">A5782</f>
        <v>0</v>
      </c>
    </row>
    <row r="5777" spans="1:16">
      <c r="A5777" t="s">
        <v>4</v>
      </c>
      <c r="B5777" s="4" t="s">
        <v>5</v>
      </c>
      <c r="C5777" s="4" t="s">
        <v>16</v>
      </c>
      <c r="D5777" s="4" t="s">
        <v>16</v>
      </c>
      <c r="E5777" s="4" t="s">
        <v>9</v>
      </c>
      <c r="F5777" s="4" t="s">
        <v>16</v>
      </c>
      <c r="G5777" s="4" t="s">
        <v>16</v>
      </c>
    </row>
    <row r="5778" spans="1:16">
      <c r="A5778" t="n">
        <v>48668</v>
      </c>
      <c r="B5778" s="39" t="n">
        <v>18</v>
      </c>
      <c r="C5778" s="7" t="n">
        <v>45</v>
      </c>
      <c r="D5778" s="7" t="n">
        <v>0</v>
      </c>
      <c r="E5778" s="7" t="n">
        <v>120</v>
      </c>
      <c r="F5778" s="7" t="n">
        <v>19</v>
      </c>
      <c r="G5778" s="7" t="n">
        <v>1</v>
      </c>
    </row>
    <row r="5779" spans="1:16">
      <c r="A5779" t="s">
        <v>4</v>
      </c>
      <c r="B5779" s="4" t="s">
        <v>5</v>
      </c>
      <c r="C5779" s="4" t="s">
        <v>25</v>
      </c>
    </row>
    <row r="5780" spans="1:16">
      <c r="A5780" t="n">
        <v>48677</v>
      </c>
      <c r="B5780" s="13" t="n">
        <v>3</v>
      </c>
      <c r="C5780" s="11" t="n">
        <f t="normal" ca="1">A5784</f>
        <v>0</v>
      </c>
    </row>
    <row r="5781" spans="1:16">
      <c r="A5781" t="s">
        <v>4</v>
      </c>
      <c r="B5781" s="4" t="s">
        <v>5</v>
      </c>
      <c r="C5781" s="4" t="s">
        <v>16</v>
      </c>
      <c r="D5781" s="4" t="s">
        <v>16</v>
      </c>
      <c r="E5781" s="4" t="s">
        <v>9</v>
      </c>
      <c r="F5781" s="4" t="s">
        <v>16</v>
      </c>
      <c r="G5781" s="4" t="s">
        <v>16</v>
      </c>
    </row>
    <row r="5782" spans="1:16">
      <c r="A5782" t="n">
        <v>48682</v>
      </c>
      <c r="B5782" s="39" t="n">
        <v>18</v>
      </c>
      <c r="C5782" s="7" t="n">
        <v>46</v>
      </c>
      <c r="D5782" s="7" t="n">
        <v>0</v>
      </c>
      <c r="E5782" s="7" t="n">
        <v>120</v>
      </c>
      <c r="F5782" s="7" t="n">
        <v>19</v>
      </c>
      <c r="G5782" s="7" t="n">
        <v>1</v>
      </c>
    </row>
    <row r="5783" spans="1:16">
      <c r="A5783" t="s">
        <v>4</v>
      </c>
      <c r="B5783" s="4" t="s">
        <v>5</v>
      </c>
      <c r="C5783" s="4" t="s">
        <v>16</v>
      </c>
      <c r="D5783" s="4" t="s">
        <v>16</v>
      </c>
      <c r="E5783" s="4" t="s">
        <v>9</v>
      </c>
      <c r="F5783" s="4" t="s">
        <v>16</v>
      </c>
      <c r="G5783" s="4" t="s">
        <v>16</v>
      </c>
    </row>
    <row r="5784" spans="1:16">
      <c r="A5784" t="n">
        <v>48691</v>
      </c>
      <c r="B5784" s="63" t="n">
        <v>10</v>
      </c>
      <c r="C5784" s="7" t="n">
        <v>0</v>
      </c>
      <c r="D5784" s="7" t="n">
        <v>0</v>
      </c>
      <c r="E5784" s="7" t="n">
        <v>1</v>
      </c>
      <c r="F5784" s="7" t="n">
        <v>24</v>
      </c>
      <c r="G5784" s="7" t="n">
        <v>1</v>
      </c>
    </row>
    <row r="5785" spans="1:16">
      <c r="A5785" t="s">
        <v>4</v>
      </c>
      <c r="B5785" s="4" t="s">
        <v>5</v>
      </c>
      <c r="C5785" s="4" t="s">
        <v>16</v>
      </c>
      <c r="D5785" s="14" t="s">
        <v>26</v>
      </c>
      <c r="E5785" s="4" t="s">
        <v>5</v>
      </c>
      <c r="F5785" s="4" t="s">
        <v>16</v>
      </c>
      <c r="G5785" s="4" t="s">
        <v>10</v>
      </c>
      <c r="H5785" s="14" t="s">
        <v>27</v>
      </c>
      <c r="I5785" s="4" t="s">
        <v>16</v>
      </c>
      <c r="J5785" s="4" t="s">
        <v>16</v>
      </c>
      <c r="K5785" s="4" t="s">
        <v>16</v>
      </c>
      <c r="L5785" s="4" t="s">
        <v>9</v>
      </c>
      <c r="M5785" s="4" t="s">
        <v>16</v>
      </c>
      <c r="N5785" s="4" t="s">
        <v>16</v>
      </c>
      <c r="O5785" s="4" t="s">
        <v>16</v>
      </c>
      <c r="P5785" s="4" t="s">
        <v>25</v>
      </c>
    </row>
    <row r="5786" spans="1:16">
      <c r="A5786" t="n">
        <v>48700</v>
      </c>
      <c r="B5786" s="10" t="n">
        <v>5</v>
      </c>
      <c r="C5786" s="7" t="n">
        <v>28</v>
      </c>
      <c r="D5786" s="14" t="s">
        <v>3</v>
      </c>
      <c r="E5786" s="58" t="n">
        <v>64</v>
      </c>
      <c r="F5786" s="7" t="n">
        <v>5</v>
      </c>
      <c r="G5786" s="7" t="n">
        <v>6</v>
      </c>
      <c r="H5786" s="14" t="s">
        <v>3</v>
      </c>
      <c r="I5786" s="7" t="n">
        <v>31</v>
      </c>
      <c r="J5786" s="7" t="n">
        <v>0</v>
      </c>
      <c r="K5786" s="7" t="n">
        <v>0</v>
      </c>
      <c r="L5786" s="7" t="n">
        <v>0</v>
      </c>
      <c r="M5786" s="7" t="n">
        <v>5</v>
      </c>
      <c r="N5786" s="7" t="n">
        <v>9</v>
      </c>
      <c r="O5786" s="7" t="n">
        <v>1</v>
      </c>
      <c r="P5786" s="11" t="n">
        <f t="normal" ca="1">A5798</f>
        <v>0</v>
      </c>
    </row>
    <row r="5787" spans="1:16">
      <c r="A5787" t="s">
        <v>4</v>
      </c>
      <c r="B5787" s="4" t="s">
        <v>5</v>
      </c>
      <c r="C5787" s="4" t="s">
        <v>16</v>
      </c>
      <c r="D5787" s="4" t="s">
        <v>16</v>
      </c>
      <c r="E5787" s="4" t="s">
        <v>16</v>
      </c>
      <c r="F5787" s="4" t="s">
        <v>9</v>
      </c>
      <c r="G5787" s="4" t="s">
        <v>16</v>
      </c>
      <c r="H5787" s="4" t="s">
        <v>16</v>
      </c>
      <c r="I5787" s="4" t="s">
        <v>25</v>
      </c>
    </row>
    <row r="5788" spans="1:16">
      <c r="A5788" t="n">
        <v>48720</v>
      </c>
      <c r="B5788" s="10" t="n">
        <v>5</v>
      </c>
      <c r="C5788" s="7" t="n">
        <v>35</v>
      </c>
      <c r="D5788" s="7" t="n">
        <v>45</v>
      </c>
      <c r="E5788" s="7" t="n">
        <v>0</v>
      </c>
      <c r="F5788" s="7" t="n">
        <v>65535</v>
      </c>
      <c r="G5788" s="7" t="n">
        <v>2</v>
      </c>
      <c r="H5788" s="7" t="n">
        <v>1</v>
      </c>
      <c r="I5788" s="11" t="n">
        <f t="normal" ca="1">A5794</f>
        <v>0</v>
      </c>
    </row>
    <row r="5789" spans="1:16">
      <c r="A5789" t="s">
        <v>4</v>
      </c>
      <c r="B5789" s="4" t="s">
        <v>5</v>
      </c>
      <c r="C5789" s="4" t="s">
        <v>16</v>
      </c>
      <c r="D5789" s="4" t="s">
        <v>16</v>
      </c>
      <c r="E5789" s="4" t="s">
        <v>9</v>
      </c>
      <c r="F5789" s="4" t="s">
        <v>16</v>
      </c>
      <c r="G5789" s="4" t="s">
        <v>16</v>
      </c>
    </row>
    <row r="5790" spans="1:16">
      <c r="A5790" t="n">
        <v>48734</v>
      </c>
      <c r="B5790" s="39" t="n">
        <v>18</v>
      </c>
      <c r="C5790" s="7" t="n">
        <v>45</v>
      </c>
      <c r="D5790" s="7" t="n">
        <v>0</v>
      </c>
      <c r="E5790" s="7" t="n">
        <v>101</v>
      </c>
      <c r="F5790" s="7" t="n">
        <v>19</v>
      </c>
      <c r="G5790" s="7" t="n">
        <v>1</v>
      </c>
    </row>
    <row r="5791" spans="1:16">
      <c r="A5791" t="s">
        <v>4</v>
      </c>
      <c r="B5791" s="4" t="s">
        <v>5</v>
      </c>
      <c r="C5791" s="4" t="s">
        <v>25</v>
      </c>
    </row>
    <row r="5792" spans="1:16">
      <c r="A5792" t="n">
        <v>48743</v>
      </c>
      <c r="B5792" s="13" t="n">
        <v>3</v>
      </c>
      <c r="C5792" s="11" t="n">
        <f t="normal" ca="1">A5796</f>
        <v>0</v>
      </c>
    </row>
    <row r="5793" spans="1:16">
      <c r="A5793" t="s">
        <v>4</v>
      </c>
      <c r="B5793" s="4" t="s">
        <v>5</v>
      </c>
      <c r="C5793" s="4" t="s">
        <v>16</v>
      </c>
      <c r="D5793" s="4" t="s">
        <v>16</v>
      </c>
      <c r="E5793" s="4" t="s">
        <v>9</v>
      </c>
      <c r="F5793" s="4" t="s">
        <v>16</v>
      </c>
      <c r="G5793" s="4" t="s">
        <v>16</v>
      </c>
    </row>
    <row r="5794" spans="1:16">
      <c r="A5794" t="n">
        <v>48748</v>
      </c>
      <c r="B5794" s="39" t="n">
        <v>18</v>
      </c>
      <c r="C5794" s="7" t="n">
        <v>46</v>
      </c>
      <c r="D5794" s="7" t="n">
        <v>0</v>
      </c>
      <c r="E5794" s="7" t="n">
        <v>101</v>
      </c>
      <c r="F5794" s="7" t="n">
        <v>19</v>
      </c>
      <c r="G5794" s="7" t="n">
        <v>1</v>
      </c>
    </row>
    <row r="5795" spans="1:16">
      <c r="A5795" t="s">
        <v>4</v>
      </c>
      <c r="B5795" s="4" t="s">
        <v>5</v>
      </c>
      <c r="C5795" s="4" t="s">
        <v>16</v>
      </c>
      <c r="D5795" s="4" t="s">
        <v>16</v>
      </c>
      <c r="E5795" s="4" t="s">
        <v>9</v>
      </c>
      <c r="F5795" s="4" t="s">
        <v>16</v>
      </c>
      <c r="G5795" s="4" t="s">
        <v>16</v>
      </c>
    </row>
    <row r="5796" spans="1:16">
      <c r="A5796" t="n">
        <v>48757</v>
      </c>
      <c r="B5796" s="63" t="n">
        <v>10</v>
      </c>
      <c r="C5796" s="7" t="n">
        <v>0</v>
      </c>
      <c r="D5796" s="7" t="n">
        <v>0</v>
      </c>
      <c r="E5796" s="7" t="n">
        <v>1</v>
      </c>
      <c r="F5796" s="7" t="n">
        <v>24</v>
      </c>
      <c r="G5796" s="7" t="n">
        <v>1</v>
      </c>
    </row>
    <row r="5797" spans="1:16">
      <c r="A5797" t="s">
        <v>4</v>
      </c>
      <c r="B5797" s="4" t="s">
        <v>5</v>
      </c>
      <c r="C5797" s="4" t="s">
        <v>16</v>
      </c>
      <c r="D5797" s="14" t="s">
        <v>26</v>
      </c>
      <c r="E5797" s="4" t="s">
        <v>5</v>
      </c>
      <c r="F5797" s="4" t="s">
        <v>16</v>
      </c>
      <c r="G5797" s="4" t="s">
        <v>10</v>
      </c>
      <c r="H5797" s="14" t="s">
        <v>27</v>
      </c>
      <c r="I5797" s="4" t="s">
        <v>16</v>
      </c>
      <c r="J5797" s="4" t="s">
        <v>16</v>
      </c>
      <c r="K5797" s="4" t="s">
        <v>16</v>
      </c>
      <c r="L5797" s="4" t="s">
        <v>9</v>
      </c>
      <c r="M5797" s="4" t="s">
        <v>16</v>
      </c>
      <c r="N5797" s="4" t="s">
        <v>16</v>
      </c>
      <c r="O5797" s="4" t="s">
        <v>16</v>
      </c>
      <c r="P5797" s="4" t="s">
        <v>25</v>
      </c>
    </row>
    <row r="5798" spans="1:16">
      <c r="A5798" t="n">
        <v>48766</v>
      </c>
      <c r="B5798" s="10" t="n">
        <v>5</v>
      </c>
      <c r="C5798" s="7" t="n">
        <v>28</v>
      </c>
      <c r="D5798" s="14" t="s">
        <v>3</v>
      </c>
      <c r="E5798" s="58" t="n">
        <v>64</v>
      </c>
      <c r="F5798" s="7" t="n">
        <v>5</v>
      </c>
      <c r="G5798" s="7" t="n">
        <v>3</v>
      </c>
      <c r="H5798" s="14" t="s">
        <v>3</v>
      </c>
      <c r="I5798" s="7" t="n">
        <v>31</v>
      </c>
      <c r="J5798" s="7" t="n">
        <v>0</v>
      </c>
      <c r="K5798" s="7" t="n">
        <v>0</v>
      </c>
      <c r="L5798" s="7" t="n">
        <v>0</v>
      </c>
      <c r="M5798" s="7" t="n">
        <v>5</v>
      </c>
      <c r="N5798" s="7" t="n">
        <v>9</v>
      </c>
      <c r="O5798" s="7" t="n">
        <v>1</v>
      </c>
      <c r="P5798" s="11" t="n">
        <f t="normal" ca="1">A5810</f>
        <v>0</v>
      </c>
    </row>
    <row r="5799" spans="1:16">
      <c r="A5799" t="s">
        <v>4</v>
      </c>
      <c r="B5799" s="4" t="s">
        <v>5</v>
      </c>
      <c r="C5799" s="4" t="s">
        <v>16</v>
      </c>
      <c r="D5799" s="4" t="s">
        <v>16</v>
      </c>
      <c r="E5799" s="4" t="s">
        <v>16</v>
      </c>
      <c r="F5799" s="4" t="s">
        <v>9</v>
      </c>
      <c r="G5799" s="4" t="s">
        <v>16</v>
      </c>
      <c r="H5799" s="4" t="s">
        <v>16</v>
      </c>
      <c r="I5799" s="4" t="s">
        <v>25</v>
      </c>
    </row>
    <row r="5800" spans="1:16">
      <c r="A5800" t="n">
        <v>48786</v>
      </c>
      <c r="B5800" s="10" t="n">
        <v>5</v>
      </c>
      <c r="C5800" s="7" t="n">
        <v>35</v>
      </c>
      <c r="D5800" s="7" t="n">
        <v>45</v>
      </c>
      <c r="E5800" s="7" t="n">
        <v>0</v>
      </c>
      <c r="F5800" s="7" t="n">
        <v>65535</v>
      </c>
      <c r="G5800" s="7" t="n">
        <v>2</v>
      </c>
      <c r="H5800" s="7" t="n">
        <v>1</v>
      </c>
      <c r="I5800" s="11" t="n">
        <f t="normal" ca="1">A5806</f>
        <v>0</v>
      </c>
    </row>
    <row r="5801" spans="1:16">
      <c r="A5801" t="s">
        <v>4</v>
      </c>
      <c r="B5801" s="4" t="s">
        <v>5</v>
      </c>
      <c r="C5801" s="4" t="s">
        <v>16</v>
      </c>
      <c r="D5801" s="4" t="s">
        <v>16</v>
      </c>
      <c r="E5801" s="4" t="s">
        <v>9</v>
      </c>
      <c r="F5801" s="4" t="s">
        <v>16</v>
      </c>
      <c r="G5801" s="4" t="s">
        <v>16</v>
      </c>
    </row>
    <row r="5802" spans="1:16">
      <c r="A5802" t="n">
        <v>48800</v>
      </c>
      <c r="B5802" s="39" t="n">
        <v>18</v>
      </c>
      <c r="C5802" s="7" t="n">
        <v>45</v>
      </c>
      <c r="D5802" s="7" t="n">
        <v>0</v>
      </c>
      <c r="E5802" s="7" t="n">
        <v>118</v>
      </c>
      <c r="F5802" s="7" t="n">
        <v>19</v>
      </c>
      <c r="G5802" s="7" t="n">
        <v>1</v>
      </c>
    </row>
    <row r="5803" spans="1:16">
      <c r="A5803" t="s">
        <v>4</v>
      </c>
      <c r="B5803" s="4" t="s">
        <v>5</v>
      </c>
      <c r="C5803" s="4" t="s">
        <v>25</v>
      </c>
    </row>
    <row r="5804" spans="1:16">
      <c r="A5804" t="n">
        <v>48809</v>
      </c>
      <c r="B5804" s="13" t="n">
        <v>3</v>
      </c>
      <c r="C5804" s="11" t="n">
        <f t="normal" ca="1">A5808</f>
        <v>0</v>
      </c>
    </row>
    <row r="5805" spans="1:16">
      <c r="A5805" t="s">
        <v>4</v>
      </c>
      <c r="B5805" s="4" t="s">
        <v>5</v>
      </c>
      <c r="C5805" s="4" t="s">
        <v>16</v>
      </c>
      <c r="D5805" s="4" t="s">
        <v>16</v>
      </c>
      <c r="E5805" s="4" t="s">
        <v>9</v>
      </c>
      <c r="F5805" s="4" t="s">
        <v>16</v>
      </c>
      <c r="G5805" s="4" t="s">
        <v>16</v>
      </c>
    </row>
    <row r="5806" spans="1:16">
      <c r="A5806" t="n">
        <v>48814</v>
      </c>
      <c r="B5806" s="39" t="n">
        <v>18</v>
      </c>
      <c r="C5806" s="7" t="n">
        <v>46</v>
      </c>
      <c r="D5806" s="7" t="n">
        <v>0</v>
      </c>
      <c r="E5806" s="7" t="n">
        <v>118</v>
      </c>
      <c r="F5806" s="7" t="n">
        <v>19</v>
      </c>
      <c r="G5806" s="7" t="n">
        <v>1</v>
      </c>
    </row>
    <row r="5807" spans="1:16">
      <c r="A5807" t="s">
        <v>4</v>
      </c>
      <c r="B5807" s="4" t="s">
        <v>5</v>
      </c>
      <c r="C5807" s="4" t="s">
        <v>16</v>
      </c>
      <c r="D5807" s="4" t="s">
        <v>16</v>
      </c>
      <c r="E5807" s="4" t="s">
        <v>9</v>
      </c>
      <c r="F5807" s="4" t="s">
        <v>16</v>
      </c>
      <c r="G5807" s="4" t="s">
        <v>16</v>
      </c>
    </row>
    <row r="5808" spans="1:16">
      <c r="A5808" t="n">
        <v>48823</v>
      </c>
      <c r="B5808" s="63" t="n">
        <v>10</v>
      </c>
      <c r="C5808" s="7" t="n">
        <v>0</v>
      </c>
      <c r="D5808" s="7" t="n">
        <v>0</v>
      </c>
      <c r="E5808" s="7" t="n">
        <v>1</v>
      </c>
      <c r="F5808" s="7" t="n">
        <v>24</v>
      </c>
      <c r="G5808" s="7" t="n">
        <v>1</v>
      </c>
    </row>
    <row r="5809" spans="1:16">
      <c r="A5809" t="s">
        <v>4</v>
      </c>
      <c r="B5809" s="4" t="s">
        <v>5</v>
      </c>
      <c r="C5809" s="4" t="s">
        <v>16</v>
      </c>
      <c r="D5809" s="4" t="s">
        <v>16</v>
      </c>
      <c r="E5809" s="4" t="s">
        <v>16</v>
      </c>
      <c r="F5809" s="4" t="s">
        <v>9</v>
      </c>
      <c r="G5809" s="4" t="s">
        <v>16</v>
      </c>
      <c r="H5809" s="4" t="s">
        <v>16</v>
      </c>
      <c r="I5809" s="4" t="s">
        <v>16</v>
      </c>
      <c r="J5809" s="4" t="s">
        <v>16</v>
      </c>
      <c r="K5809" s="4" t="s">
        <v>9</v>
      </c>
      <c r="L5809" s="4" t="s">
        <v>16</v>
      </c>
      <c r="M5809" s="4" t="s">
        <v>16</v>
      </c>
      <c r="N5809" s="4" t="s">
        <v>16</v>
      </c>
      <c r="O5809" s="4" t="s">
        <v>16</v>
      </c>
      <c r="P5809" s="4" t="s">
        <v>16</v>
      </c>
      <c r="Q5809" s="4" t="s">
        <v>9</v>
      </c>
      <c r="R5809" s="4" t="s">
        <v>16</v>
      </c>
      <c r="S5809" s="4" t="s">
        <v>16</v>
      </c>
      <c r="T5809" s="4" t="s">
        <v>16</v>
      </c>
      <c r="U5809" s="4" t="s">
        <v>25</v>
      </c>
    </row>
    <row r="5810" spans="1:16">
      <c r="A5810" t="n">
        <v>48832</v>
      </c>
      <c r="B5810" s="10" t="n">
        <v>5</v>
      </c>
      <c r="C5810" s="7" t="n">
        <v>35</v>
      </c>
      <c r="D5810" s="7" t="n">
        <v>45</v>
      </c>
      <c r="E5810" s="7" t="n">
        <v>0</v>
      </c>
      <c r="F5810" s="7" t="n">
        <v>116</v>
      </c>
      <c r="G5810" s="7" t="n">
        <v>3</v>
      </c>
      <c r="H5810" s="7" t="n">
        <v>35</v>
      </c>
      <c r="I5810" s="7" t="n">
        <v>46</v>
      </c>
      <c r="J5810" s="7" t="n">
        <v>0</v>
      </c>
      <c r="K5810" s="7" t="n">
        <v>116</v>
      </c>
      <c r="L5810" s="7" t="n">
        <v>3</v>
      </c>
      <c r="M5810" s="7" t="n">
        <v>9</v>
      </c>
      <c r="N5810" s="7" t="n">
        <v>31</v>
      </c>
      <c r="O5810" s="7" t="n">
        <v>0</v>
      </c>
      <c r="P5810" s="7" t="n">
        <v>0</v>
      </c>
      <c r="Q5810" s="7" t="n">
        <v>0</v>
      </c>
      <c r="R5810" s="7" t="n">
        <v>5</v>
      </c>
      <c r="S5810" s="7" t="n">
        <v>9</v>
      </c>
      <c r="T5810" s="7" t="n">
        <v>1</v>
      </c>
      <c r="U5810" s="11" t="n">
        <f t="normal" ca="1">A5822</f>
        <v>0</v>
      </c>
    </row>
    <row r="5811" spans="1:16">
      <c r="A5811" t="s">
        <v>4</v>
      </c>
      <c r="B5811" s="4" t="s">
        <v>5</v>
      </c>
      <c r="C5811" s="4" t="s">
        <v>16</v>
      </c>
      <c r="D5811" s="4" t="s">
        <v>16</v>
      </c>
      <c r="E5811" s="4" t="s">
        <v>16</v>
      </c>
      <c r="F5811" s="4" t="s">
        <v>9</v>
      </c>
      <c r="G5811" s="4" t="s">
        <v>16</v>
      </c>
      <c r="H5811" s="4" t="s">
        <v>16</v>
      </c>
      <c r="I5811" s="4" t="s">
        <v>25</v>
      </c>
    </row>
    <row r="5812" spans="1:16">
      <c r="A5812" t="n">
        <v>48864</v>
      </c>
      <c r="B5812" s="10" t="n">
        <v>5</v>
      </c>
      <c r="C5812" s="7" t="n">
        <v>35</v>
      </c>
      <c r="D5812" s="7" t="n">
        <v>45</v>
      </c>
      <c r="E5812" s="7" t="n">
        <v>0</v>
      </c>
      <c r="F5812" s="7" t="n">
        <v>65535</v>
      </c>
      <c r="G5812" s="7" t="n">
        <v>2</v>
      </c>
      <c r="H5812" s="7" t="n">
        <v>1</v>
      </c>
      <c r="I5812" s="11" t="n">
        <f t="normal" ca="1">A5818</f>
        <v>0</v>
      </c>
    </row>
    <row r="5813" spans="1:16">
      <c r="A5813" t="s">
        <v>4</v>
      </c>
      <c r="B5813" s="4" t="s">
        <v>5</v>
      </c>
      <c r="C5813" s="4" t="s">
        <v>16</v>
      </c>
      <c r="D5813" s="4" t="s">
        <v>16</v>
      </c>
      <c r="E5813" s="4" t="s">
        <v>9</v>
      </c>
      <c r="F5813" s="4" t="s">
        <v>16</v>
      </c>
      <c r="G5813" s="4" t="s">
        <v>16</v>
      </c>
    </row>
    <row r="5814" spans="1:16">
      <c r="A5814" t="n">
        <v>48878</v>
      </c>
      <c r="B5814" s="39" t="n">
        <v>18</v>
      </c>
      <c r="C5814" s="7" t="n">
        <v>45</v>
      </c>
      <c r="D5814" s="7" t="n">
        <v>0</v>
      </c>
      <c r="E5814" s="7" t="n">
        <v>116</v>
      </c>
      <c r="F5814" s="7" t="n">
        <v>19</v>
      </c>
      <c r="G5814" s="7" t="n">
        <v>1</v>
      </c>
    </row>
    <row r="5815" spans="1:16">
      <c r="A5815" t="s">
        <v>4</v>
      </c>
      <c r="B5815" s="4" t="s">
        <v>5</v>
      </c>
      <c r="C5815" s="4" t="s">
        <v>25</v>
      </c>
    </row>
    <row r="5816" spans="1:16">
      <c r="A5816" t="n">
        <v>48887</v>
      </c>
      <c r="B5816" s="13" t="n">
        <v>3</v>
      </c>
      <c r="C5816" s="11" t="n">
        <f t="normal" ca="1">A5820</f>
        <v>0</v>
      </c>
    </row>
    <row r="5817" spans="1:16">
      <c r="A5817" t="s">
        <v>4</v>
      </c>
      <c r="B5817" s="4" t="s">
        <v>5</v>
      </c>
      <c r="C5817" s="4" t="s">
        <v>16</v>
      </c>
      <c r="D5817" s="4" t="s">
        <v>16</v>
      </c>
      <c r="E5817" s="4" t="s">
        <v>9</v>
      </c>
      <c r="F5817" s="4" t="s">
        <v>16</v>
      </c>
      <c r="G5817" s="4" t="s">
        <v>16</v>
      </c>
    </row>
    <row r="5818" spans="1:16">
      <c r="A5818" t="n">
        <v>48892</v>
      </c>
      <c r="B5818" s="39" t="n">
        <v>18</v>
      </c>
      <c r="C5818" s="7" t="n">
        <v>46</v>
      </c>
      <c r="D5818" s="7" t="n">
        <v>0</v>
      </c>
      <c r="E5818" s="7" t="n">
        <v>116</v>
      </c>
      <c r="F5818" s="7" t="n">
        <v>19</v>
      </c>
      <c r="G5818" s="7" t="n">
        <v>1</v>
      </c>
    </row>
    <row r="5819" spans="1:16">
      <c r="A5819" t="s">
        <v>4</v>
      </c>
      <c r="B5819" s="4" t="s">
        <v>5</v>
      </c>
      <c r="C5819" s="4" t="s">
        <v>16</v>
      </c>
      <c r="D5819" s="4" t="s">
        <v>16</v>
      </c>
      <c r="E5819" s="4" t="s">
        <v>9</v>
      </c>
      <c r="F5819" s="4" t="s">
        <v>16</v>
      </c>
      <c r="G5819" s="4" t="s">
        <v>16</v>
      </c>
    </row>
    <row r="5820" spans="1:16">
      <c r="A5820" t="n">
        <v>48901</v>
      </c>
      <c r="B5820" s="63" t="n">
        <v>10</v>
      </c>
      <c r="C5820" s="7" t="n">
        <v>0</v>
      </c>
      <c r="D5820" s="7" t="n">
        <v>0</v>
      </c>
      <c r="E5820" s="7" t="n">
        <v>1</v>
      </c>
      <c r="F5820" s="7" t="n">
        <v>24</v>
      </c>
      <c r="G5820" s="7" t="n">
        <v>1</v>
      </c>
    </row>
    <row r="5821" spans="1:16">
      <c r="A5821" t="s">
        <v>4</v>
      </c>
      <c r="B5821" s="4" t="s">
        <v>5</v>
      </c>
      <c r="C5821" s="4" t="s">
        <v>16</v>
      </c>
      <c r="D5821" s="4" t="s">
        <v>16</v>
      </c>
      <c r="E5821" s="4" t="s">
        <v>16</v>
      </c>
      <c r="F5821" s="4" t="s">
        <v>9</v>
      </c>
      <c r="G5821" s="4" t="s">
        <v>16</v>
      </c>
      <c r="H5821" s="4" t="s">
        <v>16</v>
      </c>
      <c r="I5821" s="4" t="s">
        <v>16</v>
      </c>
      <c r="J5821" s="4" t="s">
        <v>16</v>
      </c>
      <c r="K5821" s="4" t="s">
        <v>9</v>
      </c>
      <c r="L5821" s="4" t="s">
        <v>16</v>
      </c>
      <c r="M5821" s="4" t="s">
        <v>16</v>
      </c>
      <c r="N5821" s="4" t="s">
        <v>16</v>
      </c>
      <c r="O5821" s="4" t="s">
        <v>16</v>
      </c>
      <c r="P5821" s="4" t="s">
        <v>16</v>
      </c>
      <c r="Q5821" s="4" t="s">
        <v>9</v>
      </c>
      <c r="R5821" s="4" t="s">
        <v>16</v>
      </c>
      <c r="S5821" s="4" t="s">
        <v>16</v>
      </c>
      <c r="T5821" s="4" t="s">
        <v>16</v>
      </c>
      <c r="U5821" s="4" t="s">
        <v>25</v>
      </c>
    </row>
    <row r="5822" spans="1:16">
      <c r="A5822" t="n">
        <v>48910</v>
      </c>
      <c r="B5822" s="10" t="n">
        <v>5</v>
      </c>
      <c r="C5822" s="7" t="n">
        <v>35</v>
      </c>
      <c r="D5822" s="7" t="n">
        <v>45</v>
      </c>
      <c r="E5822" s="7" t="n">
        <v>0</v>
      </c>
      <c r="F5822" s="7" t="n">
        <v>120</v>
      </c>
      <c r="G5822" s="7" t="n">
        <v>3</v>
      </c>
      <c r="H5822" s="7" t="n">
        <v>35</v>
      </c>
      <c r="I5822" s="7" t="n">
        <v>46</v>
      </c>
      <c r="J5822" s="7" t="n">
        <v>0</v>
      </c>
      <c r="K5822" s="7" t="n">
        <v>120</v>
      </c>
      <c r="L5822" s="7" t="n">
        <v>3</v>
      </c>
      <c r="M5822" s="7" t="n">
        <v>9</v>
      </c>
      <c r="N5822" s="7" t="n">
        <v>31</v>
      </c>
      <c r="O5822" s="7" t="n">
        <v>0</v>
      </c>
      <c r="P5822" s="7" t="n">
        <v>0</v>
      </c>
      <c r="Q5822" s="7" t="n">
        <v>0</v>
      </c>
      <c r="R5822" s="7" t="n">
        <v>5</v>
      </c>
      <c r="S5822" s="7" t="n">
        <v>9</v>
      </c>
      <c r="T5822" s="7" t="n">
        <v>1</v>
      </c>
      <c r="U5822" s="11" t="n">
        <f t="normal" ca="1">A5834</f>
        <v>0</v>
      </c>
    </row>
    <row r="5823" spans="1:16">
      <c r="A5823" t="s">
        <v>4</v>
      </c>
      <c r="B5823" s="4" t="s">
        <v>5</v>
      </c>
      <c r="C5823" s="4" t="s">
        <v>16</v>
      </c>
      <c r="D5823" s="4" t="s">
        <v>16</v>
      </c>
      <c r="E5823" s="4" t="s">
        <v>16</v>
      </c>
      <c r="F5823" s="4" t="s">
        <v>9</v>
      </c>
      <c r="G5823" s="4" t="s">
        <v>16</v>
      </c>
      <c r="H5823" s="4" t="s">
        <v>16</v>
      </c>
      <c r="I5823" s="4" t="s">
        <v>25</v>
      </c>
    </row>
    <row r="5824" spans="1:16">
      <c r="A5824" t="n">
        <v>48942</v>
      </c>
      <c r="B5824" s="10" t="n">
        <v>5</v>
      </c>
      <c r="C5824" s="7" t="n">
        <v>35</v>
      </c>
      <c r="D5824" s="7" t="n">
        <v>45</v>
      </c>
      <c r="E5824" s="7" t="n">
        <v>0</v>
      </c>
      <c r="F5824" s="7" t="n">
        <v>65535</v>
      </c>
      <c r="G5824" s="7" t="n">
        <v>2</v>
      </c>
      <c r="H5824" s="7" t="n">
        <v>1</v>
      </c>
      <c r="I5824" s="11" t="n">
        <f t="normal" ca="1">A5830</f>
        <v>0</v>
      </c>
    </row>
    <row r="5825" spans="1:21">
      <c r="A5825" t="s">
        <v>4</v>
      </c>
      <c r="B5825" s="4" t="s">
        <v>5</v>
      </c>
      <c r="C5825" s="4" t="s">
        <v>16</v>
      </c>
      <c r="D5825" s="4" t="s">
        <v>16</v>
      </c>
      <c r="E5825" s="4" t="s">
        <v>9</v>
      </c>
      <c r="F5825" s="4" t="s">
        <v>16</v>
      </c>
      <c r="G5825" s="4" t="s">
        <v>16</v>
      </c>
    </row>
    <row r="5826" spans="1:21">
      <c r="A5826" t="n">
        <v>48956</v>
      </c>
      <c r="B5826" s="39" t="n">
        <v>18</v>
      </c>
      <c r="C5826" s="7" t="n">
        <v>45</v>
      </c>
      <c r="D5826" s="7" t="n">
        <v>0</v>
      </c>
      <c r="E5826" s="7" t="n">
        <v>120</v>
      </c>
      <c r="F5826" s="7" t="n">
        <v>19</v>
      </c>
      <c r="G5826" s="7" t="n">
        <v>1</v>
      </c>
    </row>
    <row r="5827" spans="1:21">
      <c r="A5827" t="s">
        <v>4</v>
      </c>
      <c r="B5827" s="4" t="s">
        <v>5</v>
      </c>
      <c r="C5827" s="4" t="s">
        <v>25</v>
      </c>
    </row>
    <row r="5828" spans="1:21">
      <c r="A5828" t="n">
        <v>48965</v>
      </c>
      <c r="B5828" s="13" t="n">
        <v>3</v>
      </c>
      <c r="C5828" s="11" t="n">
        <f t="normal" ca="1">A5832</f>
        <v>0</v>
      </c>
    </row>
    <row r="5829" spans="1:21">
      <c r="A5829" t="s">
        <v>4</v>
      </c>
      <c r="B5829" s="4" t="s">
        <v>5</v>
      </c>
      <c r="C5829" s="4" t="s">
        <v>16</v>
      </c>
      <c r="D5829" s="4" t="s">
        <v>16</v>
      </c>
      <c r="E5829" s="4" t="s">
        <v>9</v>
      </c>
      <c r="F5829" s="4" t="s">
        <v>16</v>
      </c>
      <c r="G5829" s="4" t="s">
        <v>16</v>
      </c>
    </row>
    <row r="5830" spans="1:21">
      <c r="A5830" t="n">
        <v>48970</v>
      </c>
      <c r="B5830" s="39" t="n">
        <v>18</v>
      </c>
      <c r="C5830" s="7" t="n">
        <v>46</v>
      </c>
      <c r="D5830" s="7" t="n">
        <v>0</v>
      </c>
      <c r="E5830" s="7" t="n">
        <v>120</v>
      </c>
      <c r="F5830" s="7" t="n">
        <v>19</v>
      </c>
      <c r="G5830" s="7" t="n">
        <v>1</v>
      </c>
    </row>
    <row r="5831" spans="1:21">
      <c r="A5831" t="s">
        <v>4</v>
      </c>
      <c r="B5831" s="4" t="s">
        <v>5</v>
      </c>
      <c r="C5831" s="4" t="s">
        <v>16</v>
      </c>
      <c r="D5831" s="4" t="s">
        <v>16</v>
      </c>
      <c r="E5831" s="4" t="s">
        <v>9</v>
      </c>
      <c r="F5831" s="4" t="s">
        <v>16</v>
      </c>
      <c r="G5831" s="4" t="s">
        <v>16</v>
      </c>
    </row>
    <row r="5832" spans="1:21">
      <c r="A5832" t="n">
        <v>48979</v>
      </c>
      <c r="B5832" s="63" t="n">
        <v>10</v>
      </c>
      <c r="C5832" s="7" t="n">
        <v>0</v>
      </c>
      <c r="D5832" s="7" t="n">
        <v>0</v>
      </c>
      <c r="E5832" s="7" t="n">
        <v>1</v>
      </c>
      <c r="F5832" s="7" t="n">
        <v>24</v>
      </c>
      <c r="G5832" s="7" t="n">
        <v>1</v>
      </c>
    </row>
    <row r="5833" spans="1:21">
      <c r="A5833" t="s">
        <v>4</v>
      </c>
      <c r="B5833" s="4" t="s">
        <v>5</v>
      </c>
      <c r="C5833" s="4" t="s">
        <v>16</v>
      </c>
      <c r="D5833" s="4" t="s">
        <v>16</v>
      </c>
      <c r="E5833" s="4" t="s">
        <v>16</v>
      </c>
      <c r="F5833" s="4" t="s">
        <v>9</v>
      </c>
      <c r="G5833" s="4" t="s">
        <v>16</v>
      </c>
      <c r="H5833" s="4" t="s">
        <v>16</v>
      </c>
      <c r="I5833" s="4" t="s">
        <v>16</v>
      </c>
      <c r="J5833" s="4" t="s">
        <v>16</v>
      </c>
      <c r="K5833" s="4" t="s">
        <v>9</v>
      </c>
      <c r="L5833" s="4" t="s">
        <v>16</v>
      </c>
      <c r="M5833" s="4" t="s">
        <v>16</v>
      </c>
      <c r="N5833" s="4" t="s">
        <v>16</v>
      </c>
      <c r="O5833" s="4" t="s">
        <v>16</v>
      </c>
      <c r="P5833" s="4" t="s">
        <v>16</v>
      </c>
      <c r="Q5833" s="4" t="s">
        <v>9</v>
      </c>
      <c r="R5833" s="4" t="s">
        <v>16</v>
      </c>
      <c r="S5833" s="4" t="s">
        <v>16</v>
      </c>
      <c r="T5833" s="4" t="s">
        <v>16</v>
      </c>
      <c r="U5833" s="4" t="s">
        <v>25</v>
      </c>
    </row>
    <row r="5834" spans="1:21">
      <c r="A5834" t="n">
        <v>48988</v>
      </c>
      <c r="B5834" s="10" t="n">
        <v>5</v>
      </c>
      <c r="C5834" s="7" t="n">
        <v>35</v>
      </c>
      <c r="D5834" s="7" t="n">
        <v>45</v>
      </c>
      <c r="E5834" s="7" t="n">
        <v>0</v>
      </c>
      <c r="F5834" s="7" t="n">
        <v>101</v>
      </c>
      <c r="G5834" s="7" t="n">
        <v>3</v>
      </c>
      <c r="H5834" s="7" t="n">
        <v>35</v>
      </c>
      <c r="I5834" s="7" t="n">
        <v>46</v>
      </c>
      <c r="J5834" s="7" t="n">
        <v>0</v>
      </c>
      <c r="K5834" s="7" t="n">
        <v>101</v>
      </c>
      <c r="L5834" s="7" t="n">
        <v>3</v>
      </c>
      <c r="M5834" s="7" t="n">
        <v>9</v>
      </c>
      <c r="N5834" s="7" t="n">
        <v>31</v>
      </c>
      <c r="O5834" s="7" t="n">
        <v>0</v>
      </c>
      <c r="P5834" s="7" t="n">
        <v>0</v>
      </c>
      <c r="Q5834" s="7" t="n">
        <v>0</v>
      </c>
      <c r="R5834" s="7" t="n">
        <v>5</v>
      </c>
      <c r="S5834" s="7" t="n">
        <v>9</v>
      </c>
      <c r="T5834" s="7" t="n">
        <v>1</v>
      </c>
      <c r="U5834" s="11" t="n">
        <f t="normal" ca="1">A5846</f>
        <v>0</v>
      </c>
    </row>
    <row r="5835" spans="1:21">
      <c r="A5835" t="s">
        <v>4</v>
      </c>
      <c r="B5835" s="4" t="s">
        <v>5</v>
      </c>
      <c r="C5835" s="4" t="s">
        <v>16</v>
      </c>
      <c r="D5835" s="4" t="s">
        <v>16</v>
      </c>
      <c r="E5835" s="4" t="s">
        <v>16</v>
      </c>
      <c r="F5835" s="4" t="s">
        <v>9</v>
      </c>
      <c r="G5835" s="4" t="s">
        <v>16</v>
      </c>
      <c r="H5835" s="4" t="s">
        <v>16</v>
      </c>
      <c r="I5835" s="4" t="s">
        <v>25</v>
      </c>
    </row>
    <row r="5836" spans="1:21">
      <c r="A5836" t="n">
        <v>49020</v>
      </c>
      <c r="B5836" s="10" t="n">
        <v>5</v>
      </c>
      <c r="C5836" s="7" t="n">
        <v>35</v>
      </c>
      <c r="D5836" s="7" t="n">
        <v>45</v>
      </c>
      <c r="E5836" s="7" t="n">
        <v>0</v>
      </c>
      <c r="F5836" s="7" t="n">
        <v>65535</v>
      </c>
      <c r="G5836" s="7" t="n">
        <v>2</v>
      </c>
      <c r="H5836" s="7" t="n">
        <v>1</v>
      </c>
      <c r="I5836" s="11" t="n">
        <f t="normal" ca="1">A5842</f>
        <v>0</v>
      </c>
    </row>
    <row r="5837" spans="1:21">
      <c r="A5837" t="s">
        <v>4</v>
      </c>
      <c r="B5837" s="4" t="s">
        <v>5</v>
      </c>
      <c r="C5837" s="4" t="s">
        <v>16</v>
      </c>
      <c r="D5837" s="4" t="s">
        <v>16</v>
      </c>
      <c r="E5837" s="4" t="s">
        <v>9</v>
      </c>
      <c r="F5837" s="4" t="s">
        <v>16</v>
      </c>
      <c r="G5837" s="4" t="s">
        <v>16</v>
      </c>
    </row>
    <row r="5838" spans="1:21">
      <c r="A5838" t="n">
        <v>49034</v>
      </c>
      <c r="B5838" s="39" t="n">
        <v>18</v>
      </c>
      <c r="C5838" s="7" t="n">
        <v>45</v>
      </c>
      <c r="D5838" s="7" t="n">
        <v>0</v>
      </c>
      <c r="E5838" s="7" t="n">
        <v>101</v>
      </c>
      <c r="F5838" s="7" t="n">
        <v>19</v>
      </c>
      <c r="G5838" s="7" t="n">
        <v>1</v>
      </c>
    </row>
    <row r="5839" spans="1:21">
      <c r="A5839" t="s">
        <v>4</v>
      </c>
      <c r="B5839" s="4" t="s">
        <v>5</v>
      </c>
      <c r="C5839" s="4" t="s">
        <v>25</v>
      </c>
    </row>
    <row r="5840" spans="1:21">
      <c r="A5840" t="n">
        <v>49043</v>
      </c>
      <c r="B5840" s="13" t="n">
        <v>3</v>
      </c>
      <c r="C5840" s="11" t="n">
        <f t="normal" ca="1">A5844</f>
        <v>0</v>
      </c>
    </row>
    <row r="5841" spans="1:21">
      <c r="A5841" t="s">
        <v>4</v>
      </c>
      <c r="B5841" s="4" t="s">
        <v>5</v>
      </c>
      <c r="C5841" s="4" t="s">
        <v>16</v>
      </c>
      <c r="D5841" s="4" t="s">
        <v>16</v>
      </c>
      <c r="E5841" s="4" t="s">
        <v>9</v>
      </c>
      <c r="F5841" s="4" t="s">
        <v>16</v>
      </c>
      <c r="G5841" s="4" t="s">
        <v>16</v>
      </c>
    </row>
    <row r="5842" spans="1:21">
      <c r="A5842" t="n">
        <v>49048</v>
      </c>
      <c r="B5842" s="39" t="n">
        <v>18</v>
      </c>
      <c r="C5842" s="7" t="n">
        <v>46</v>
      </c>
      <c r="D5842" s="7" t="n">
        <v>0</v>
      </c>
      <c r="E5842" s="7" t="n">
        <v>101</v>
      </c>
      <c r="F5842" s="7" t="n">
        <v>19</v>
      </c>
      <c r="G5842" s="7" t="n">
        <v>1</v>
      </c>
    </row>
    <row r="5843" spans="1:21">
      <c r="A5843" t="s">
        <v>4</v>
      </c>
      <c r="B5843" s="4" t="s">
        <v>5</v>
      </c>
      <c r="C5843" s="4" t="s">
        <v>16</v>
      </c>
      <c r="D5843" s="4" t="s">
        <v>16</v>
      </c>
      <c r="E5843" s="4" t="s">
        <v>9</v>
      </c>
      <c r="F5843" s="4" t="s">
        <v>16</v>
      </c>
      <c r="G5843" s="4" t="s">
        <v>16</v>
      </c>
    </row>
    <row r="5844" spans="1:21">
      <c r="A5844" t="n">
        <v>49057</v>
      </c>
      <c r="B5844" s="63" t="n">
        <v>10</v>
      </c>
      <c r="C5844" s="7" t="n">
        <v>0</v>
      </c>
      <c r="D5844" s="7" t="n">
        <v>0</v>
      </c>
      <c r="E5844" s="7" t="n">
        <v>1</v>
      </c>
      <c r="F5844" s="7" t="n">
        <v>24</v>
      </c>
      <c r="G5844" s="7" t="n">
        <v>1</v>
      </c>
    </row>
    <row r="5845" spans="1:21">
      <c r="A5845" t="s">
        <v>4</v>
      </c>
      <c r="B5845" s="4" t="s">
        <v>5</v>
      </c>
      <c r="C5845" s="4" t="s">
        <v>16</v>
      </c>
      <c r="D5845" s="4" t="s">
        <v>16</v>
      </c>
      <c r="E5845" s="4" t="s">
        <v>16</v>
      </c>
      <c r="F5845" s="4" t="s">
        <v>9</v>
      </c>
      <c r="G5845" s="4" t="s">
        <v>16</v>
      </c>
      <c r="H5845" s="4" t="s">
        <v>16</v>
      </c>
      <c r="I5845" s="4" t="s">
        <v>16</v>
      </c>
      <c r="J5845" s="4" t="s">
        <v>16</v>
      </c>
      <c r="K5845" s="4" t="s">
        <v>9</v>
      </c>
      <c r="L5845" s="4" t="s">
        <v>16</v>
      </c>
      <c r="M5845" s="4" t="s">
        <v>16</v>
      </c>
      <c r="N5845" s="4" t="s">
        <v>16</v>
      </c>
      <c r="O5845" s="4" t="s">
        <v>16</v>
      </c>
      <c r="P5845" s="4" t="s">
        <v>16</v>
      </c>
      <c r="Q5845" s="4" t="s">
        <v>9</v>
      </c>
      <c r="R5845" s="4" t="s">
        <v>16</v>
      </c>
      <c r="S5845" s="4" t="s">
        <v>16</v>
      </c>
      <c r="T5845" s="4" t="s">
        <v>16</v>
      </c>
      <c r="U5845" s="4" t="s">
        <v>25</v>
      </c>
    </row>
    <row r="5846" spans="1:21">
      <c r="A5846" t="n">
        <v>49066</v>
      </c>
      <c r="B5846" s="10" t="n">
        <v>5</v>
      </c>
      <c r="C5846" s="7" t="n">
        <v>35</v>
      </c>
      <c r="D5846" s="7" t="n">
        <v>45</v>
      </c>
      <c r="E5846" s="7" t="n">
        <v>0</v>
      </c>
      <c r="F5846" s="7" t="n">
        <v>118</v>
      </c>
      <c r="G5846" s="7" t="n">
        <v>3</v>
      </c>
      <c r="H5846" s="7" t="n">
        <v>35</v>
      </c>
      <c r="I5846" s="7" t="n">
        <v>46</v>
      </c>
      <c r="J5846" s="7" t="n">
        <v>0</v>
      </c>
      <c r="K5846" s="7" t="n">
        <v>118</v>
      </c>
      <c r="L5846" s="7" t="n">
        <v>3</v>
      </c>
      <c r="M5846" s="7" t="n">
        <v>9</v>
      </c>
      <c r="N5846" s="7" t="n">
        <v>31</v>
      </c>
      <c r="O5846" s="7" t="n">
        <v>0</v>
      </c>
      <c r="P5846" s="7" t="n">
        <v>0</v>
      </c>
      <c r="Q5846" s="7" t="n">
        <v>0</v>
      </c>
      <c r="R5846" s="7" t="n">
        <v>5</v>
      </c>
      <c r="S5846" s="7" t="n">
        <v>9</v>
      </c>
      <c r="T5846" s="7" t="n">
        <v>1</v>
      </c>
      <c r="U5846" s="11" t="n">
        <f t="normal" ca="1">A5858</f>
        <v>0</v>
      </c>
    </row>
    <row r="5847" spans="1:21">
      <c r="A5847" t="s">
        <v>4</v>
      </c>
      <c r="B5847" s="4" t="s">
        <v>5</v>
      </c>
      <c r="C5847" s="4" t="s">
        <v>16</v>
      </c>
      <c r="D5847" s="4" t="s">
        <v>16</v>
      </c>
      <c r="E5847" s="4" t="s">
        <v>16</v>
      </c>
      <c r="F5847" s="4" t="s">
        <v>9</v>
      </c>
      <c r="G5847" s="4" t="s">
        <v>16</v>
      </c>
      <c r="H5847" s="4" t="s">
        <v>16</v>
      </c>
      <c r="I5847" s="4" t="s">
        <v>25</v>
      </c>
    </row>
    <row r="5848" spans="1:21">
      <c r="A5848" t="n">
        <v>49098</v>
      </c>
      <c r="B5848" s="10" t="n">
        <v>5</v>
      </c>
      <c r="C5848" s="7" t="n">
        <v>35</v>
      </c>
      <c r="D5848" s="7" t="n">
        <v>45</v>
      </c>
      <c r="E5848" s="7" t="n">
        <v>0</v>
      </c>
      <c r="F5848" s="7" t="n">
        <v>65535</v>
      </c>
      <c r="G5848" s="7" t="n">
        <v>2</v>
      </c>
      <c r="H5848" s="7" t="n">
        <v>1</v>
      </c>
      <c r="I5848" s="11" t="n">
        <f t="normal" ca="1">A5854</f>
        <v>0</v>
      </c>
    </row>
    <row r="5849" spans="1:21">
      <c r="A5849" t="s">
        <v>4</v>
      </c>
      <c r="B5849" s="4" t="s">
        <v>5</v>
      </c>
      <c r="C5849" s="4" t="s">
        <v>16</v>
      </c>
      <c r="D5849" s="4" t="s">
        <v>16</v>
      </c>
      <c r="E5849" s="4" t="s">
        <v>9</v>
      </c>
      <c r="F5849" s="4" t="s">
        <v>16</v>
      </c>
      <c r="G5849" s="4" t="s">
        <v>16</v>
      </c>
    </row>
    <row r="5850" spans="1:21">
      <c r="A5850" t="n">
        <v>49112</v>
      </c>
      <c r="B5850" s="39" t="n">
        <v>18</v>
      </c>
      <c r="C5850" s="7" t="n">
        <v>45</v>
      </c>
      <c r="D5850" s="7" t="n">
        <v>0</v>
      </c>
      <c r="E5850" s="7" t="n">
        <v>118</v>
      </c>
      <c r="F5850" s="7" t="n">
        <v>19</v>
      </c>
      <c r="G5850" s="7" t="n">
        <v>1</v>
      </c>
    </row>
    <row r="5851" spans="1:21">
      <c r="A5851" t="s">
        <v>4</v>
      </c>
      <c r="B5851" s="4" t="s">
        <v>5</v>
      </c>
      <c r="C5851" s="4" t="s">
        <v>25</v>
      </c>
    </row>
    <row r="5852" spans="1:21">
      <c r="A5852" t="n">
        <v>49121</v>
      </c>
      <c r="B5852" s="13" t="n">
        <v>3</v>
      </c>
      <c r="C5852" s="11" t="n">
        <f t="normal" ca="1">A5856</f>
        <v>0</v>
      </c>
    </row>
    <row r="5853" spans="1:21">
      <c r="A5853" t="s">
        <v>4</v>
      </c>
      <c r="B5853" s="4" t="s">
        <v>5</v>
      </c>
      <c r="C5853" s="4" t="s">
        <v>16</v>
      </c>
      <c r="D5853" s="4" t="s">
        <v>16</v>
      </c>
      <c r="E5853" s="4" t="s">
        <v>9</v>
      </c>
      <c r="F5853" s="4" t="s">
        <v>16</v>
      </c>
      <c r="G5853" s="4" t="s">
        <v>16</v>
      </c>
    </row>
    <row r="5854" spans="1:21">
      <c r="A5854" t="n">
        <v>49126</v>
      </c>
      <c r="B5854" s="39" t="n">
        <v>18</v>
      </c>
      <c r="C5854" s="7" t="n">
        <v>46</v>
      </c>
      <c r="D5854" s="7" t="n">
        <v>0</v>
      </c>
      <c r="E5854" s="7" t="n">
        <v>118</v>
      </c>
      <c r="F5854" s="7" t="n">
        <v>19</v>
      </c>
      <c r="G5854" s="7" t="n">
        <v>1</v>
      </c>
    </row>
    <row r="5855" spans="1:21">
      <c r="A5855" t="s">
        <v>4</v>
      </c>
      <c r="B5855" s="4" t="s">
        <v>5</v>
      </c>
      <c r="C5855" s="4" t="s">
        <v>16</v>
      </c>
      <c r="D5855" s="4" t="s">
        <v>16</v>
      </c>
      <c r="E5855" s="4" t="s">
        <v>9</v>
      </c>
      <c r="F5855" s="4" t="s">
        <v>16</v>
      </c>
      <c r="G5855" s="4" t="s">
        <v>16</v>
      </c>
    </row>
    <row r="5856" spans="1:21">
      <c r="A5856" t="n">
        <v>49135</v>
      </c>
      <c r="B5856" s="63" t="n">
        <v>10</v>
      </c>
      <c r="C5856" s="7" t="n">
        <v>0</v>
      </c>
      <c r="D5856" s="7" t="n">
        <v>0</v>
      </c>
      <c r="E5856" s="7" t="n">
        <v>1</v>
      </c>
      <c r="F5856" s="7" t="n">
        <v>24</v>
      </c>
      <c r="G5856" s="7" t="n">
        <v>1</v>
      </c>
    </row>
    <row r="5857" spans="1:21">
      <c r="A5857" t="s">
        <v>4</v>
      </c>
      <c r="B5857" s="4" t="s">
        <v>5</v>
      </c>
      <c r="C5857" s="4" t="s">
        <v>16</v>
      </c>
      <c r="D5857" s="4" t="s">
        <v>16</v>
      </c>
      <c r="E5857" s="4" t="s">
        <v>16</v>
      </c>
      <c r="F5857" s="4" t="s">
        <v>9</v>
      </c>
      <c r="G5857" s="4" t="s">
        <v>16</v>
      </c>
      <c r="H5857" s="4" t="s">
        <v>16</v>
      </c>
      <c r="I5857" s="4" t="s">
        <v>16</v>
      </c>
      <c r="J5857" s="4" t="s">
        <v>16</v>
      </c>
      <c r="K5857" s="4" t="s">
        <v>9</v>
      </c>
      <c r="L5857" s="4" t="s">
        <v>16</v>
      </c>
      <c r="M5857" s="4" t="s">
        <v>16</v>
      </c>
      <c r="N5857" s="4" t="s">
        <v>16</v>
      </c>
      <c r="O5857" s="4" t="s">
        <v>25</v>
      </c>
    </row>
    <row r="5858" spans="1:21">
      <c r="A5858" t="n">
        <v>49144</v>
      </c>
      <c r="B5858" s="10" t="n">
        <v>5</v>
      </c>
      <c r="C5858" s="7" t="n">
        <v>35</v>
      </c>
      <c r="D5858" s="7" t="n">
        <v>45</v>
      </c>
      <c r="E5858" s="7" t="n">
        <v>0</v>
      </c>
      <c r="F5858" s="7" t="n">
        <v>116</v>
      </c>
      <c r="G5858" s="7" t="n">
        <v>3</v>
      </c>
      <c r="H5858" s="7" t="n">
        <v>35</v>
      </c>
      <c r="I5858" s="7" t="n">
        <v>46</v>
      </c>
      <c r="J5858" s="7" t="n">
        <v>0</v>
      </c>
      <c r="K5858" s="7" t="n">
        <v>116</v>
      </c>
      <c r="L5858" s="7" t="n">
        <v>3</v>
      </c>
      <c r="M5858" s="7" t="n">
        <v>9</v>
      </c>
      <c r="N5858" s="7" t="n">
        <v>1</v>
      </c>
      <c r="O5858" s="11" t="n">
        <f t="normal" ca="1">A5868</f>
        <v>0</v>
      </c>
    </row>
    <row r="5859" spans="1:21">
      <c r="A5859" t="s">
        <v>4</v>
      </c>
      <c r="B5859" s="4" t="s">
        <v>5</v>
      </c>
      <c r="C5859" s="4" t="s">
        <v>16</v>
      </c>
      <c r="D5859" s="4" t="s">
        <v>16</v>
      </c>
      <c r="E5859" s="4" t="s">
        <v>16</v>
      </c>
      <c r="F5859" s="4" t="s">
        <v>9</v>
      </c>
      <c r="G5859" s="4" t="s">
        <v>16</v>
      </c>
      <c r="H5859" s="4" t="s">
        <v>16</v>
      </c>
      <c r="I5859" s="4" t="s">
        <v>25</v>
      </c>
    </row>
    <row r="5860" spans="1:21">
      <c r="A5860" t="n">
        <v>49167</v>
      </c>
      <c r="B5860" s="10" t="n">
        <v>5</v>
      </c>
      <c r="C5860" s="7" t="n">
        <v>35</v>
      </c>
      <c r="D5860" s="7" t="n">
        <v>47</v>
      </c>
      <c r="E5860" s="7" t="n">
        <v>0</v>
      </c>
      <c r="F5860" s="7" t="n">
        <v>65535</v>
      </c>
      <c r="G5860" s="7" t="n">
        <v>2</v>
      </c>
      <c r="H5860" s="7" t="n">
        <v>1</v>
      </c>
      <c r="I5860" s="11" t="n">
        <f t="normal" ca="1">A5866</f>
        <v>0</v>
      </c>
    </row>
    <row r="5861" spans="1:21">
      <c r="A5861" t="s">
        <v>4</v>
      </c>
      <c r="B5861" s="4" t="s">
        <v>5</v>
      </c>
      <c r="C5861" s="4" t="s">
        <v>16</v>
      </c>
      <c r="D5861" s="4" t="s">
        <v>16</v>
      </c>
      <c r="E5861" s="4" t="s">
        <v>9</v>
      </c>
      <c r="F5861" s="4" t="s">
        <v>16</v>
      </c>
      <c r="G5861" s="4" t="s">
        <v>16</v>
      </c>
    </row>
    <row r="5862" spans="1:21">
      <c r="A5862" t="n">
        <v>49181</v>
      </c>
      <c r="B5862" s="39" t="n">
        <v>18</v>
      </c>
      <c r="C5862" s="7" t="n">
        <v>47</v>
      </c>
      <c r="D5862" s="7" t="n">
        <v>0</v>
      </c>
      <c r="E5862" s="7" t="n">
        <v>116</v>
      </c>
      <c r="F5862" s="7" t="n">
        <v>19</v>
      </c>
      <c r="G5862" s="7" t="n">
        <v>1</v>
      </c>
    </row>
    <row r="5863" spans="1:21">
      <c r="A5863" t="s">
        <v>4</v>
      </c>
      <c r="B5863" s="4" t="s">
        <v>5</v>
      </c>
      <c r="C5863" s="4" t="s">
        <v>25</v>
      </c>
    </row>
    <row r="5864" spans="1:21">
      <c r="A5864" t="n">
        <v>49190</v>
      </c>
      <c r="B5864" s="13" t="n">
        <v>3</v>
      </c>
      <c r="C5864" s="11" t="n">
        <f t="normal" ca="1">A5868</f>
        <v>0</v>
      </c>
    </row>
    <row r="5865" spans="1:21">
      <c r="A5865" t="s">
        <v>4</v>
      </c>
      <c r="B5865" s="4" t="s">
        <v>5</v>
      </c>
      <c r="C5865" s="4" t="s">
        <v>16</v>
      </c>
      <c r="D5865" s="4" t="s">
        <v>16</v>
      </c>
      <c r="E5865" s="4" t="s">
        <v>9</v>
      </c>
      <c r="F5865" s="4" t="s">
        <v>16</v>
      </c>
      <c r="G5865" s="4" t="s">
        <v>16</v>
      </c>
    </row>
    <row r="5866" spans="1:21">
      <c r="A5866" t="n">
        <v>49195</v>
      </c>
      <c r="B5866" s="39" t="n">
        <v>18</v>
      </c>
      <c r="C5866" s="7" t="n">
        <v>48</v>
      </c>
      <c r="D5866" s="7" t="n">
        <v>0</v>
      </c>
      <c r="E5866" s="7" t="n">
        <v>116</v>
      </c>
      <c r="F5866" s="7" t="n">
        <v>19</v>
      </c>
      <c r="G5866" s="7" t="n">
        <v>1</v>
      </c>
    </row>
    <row r="5867" spans="1:21">
      <c r="A5867" t="s">
        <v>4</v>
      </c>
      <c r="B5867" s="4" t="s">
        <v>5</v>
      </c>
      <c r="C5867" s="4" t="s">
        <v>16</v>
      </c>
      <c r="D5867" s="4" t="s">
        <v>16</v>
      </c>
      <c r="E5867" s="4" t="s">
        <v>16</v>
      </c>
      <c r="F5867" s="4" t="s">
        <v>9</v>
      </c>
      <c r="G5867" s="4" t="s">
        <v>16</v>
      </c>
      <c r="H5867" s="4" t="s">
        <v>16</v>
      </c>
      <c r="I5867" s="4" t="s">
        <v>16</v>
      </c>
      <c r="J5867" s="4" t="s">
        <v>16</v>
      </c>
      <c r="K5867" s="4" t="s">
        <v>9</v>
      </c>
      <c r="L5867" s="4" t="s">
        <v>16</v>
      </c>
      <c r="M5867" s="4" t="s">
        <v>16</v>
      </c>
      <c r="N5867" s="4" t="s">
        <v>16</v>
      </c>
      <c r="O5867" s="4" t="s">
        <v>25</v>
      </c>
    </row>
    <row r="5868" spans="1:21">
      <c r="A5868" t="n">
        <v>49204</v>
      </c>
      <c r="B5868" s="10" t="n">
        <v>5</v>
      </c>
      <c r="C5868" s="7" t="n">
        <v>35</v>
      </c>
      <c r="D5868" s="7" t="n">
        <v>45</v>
      </c>
      <c r="E5868" s="7" t="n">
        <v>0</v>
      </c>
      <c r="F5868" s="7" t="n">
        <v>120</v>
      </c>
      <c r="G5868" s="7" t="n">
        <v>3</v>
      </c>
      <c r="H5868" s="7" t="n">
        <v>35</v>
      </c>
      <c r="I5868" s="7" t="n">
        <v>46</v>
      </c>
      <c r="J5868" s="7" t="n">
        <v>0</v>
      </c>
      <c r="K5868" s="7" t="n">
        <v>120</v>
      </c>
      <c r="L5868" s="7" t="n">
        <v>3</v>
      </c>
      <c r="M5868" s="7" t="n">
        <v>9</v>
      </c>
      <c r="N5868" s="7" t="n">
        <v>1</v>
      </c>
      <c r="O5868" s="11" t="n">
        <f t="normal" ca="1">A5878</f>
        <v>0</v>
      </c>
    </row>
    <row r="5869" spans="1:21">
      <c r="A5869" t="s">
        <v>4</v>
      </c>
      <c r="B5869" s="4" t="s">
        <v>5</v>
      </c>
      <c r="C5869" s="4" t="s">
        <v>16</v>
      </c>
      <c r="D5869" s="4" t="s">
        <v>16</v>
      </c>
      <c r="E5869" s="4" t="s">
        <v>16</v>
      </c>
      <c r="F5869" s="4" t="s">
        <v>9</v>
      </c>
      <c r="G5869" s="4" t="s">
        <v>16</v>
      </c>
      <c r="H5869" s="4" t="s">
        <v>16</v>
      </c>
      <c r="I5869" s="4" t="s">
        <v>25</v>
      </c>
    </row>
    <row r="5870" spans="1:21">
      <c r="A5870" t="n">
        <v>49227</v>
      </c>
      <c r="B5870" s="10" t="n">
        <v>5</v>
      </c>
      <c r="C5870" s="7" t="n">
        <v>35</v>
      </c>
      <c r="D5870" s="7" t="n">
        <v>47</v>
      </c>
      <c r="E5870" s="7" t="n">
        <v>0</v>
      </c>
      <c r="F5870" s="7" t="n">
        <v>65535</v>
      </c>
      <c r="G5870" s="7" t="n">
        <v>2</v>
      </c>
      <c r="H5870" s="7" t="n">
        <v>1</v>
      </c>
      <c r="I5870" s="11" t="n">
        <f t="normal" ca="1">A5876</f>
        <v>0</v>
      </c>
    </row>
    <row r="5871" spans="1:21">
      <c r="A5871" t="s">
        <v>4</v>
      </c>
      <c r="B5871" s="4" t="s">
        <v>5</v>
      </c>
      <c r="C5871" s="4" t="s">
        <v>16</v>
      </c>
      <c r="D5871" s="4" t="s">
        <v>16</v>
      </c>
      <c r="E5871" s="4" t="s">
        <v>9</v>
      </c>
      <c r="F5871" s="4" t="s">
        <v>16</v>
      </c>
      <c r="G5871" s="4" t="s">
        <v>16</v>
      </c>
    </row>
    <row r="5872" spans="1:21">
      <c r="A5872" t="n">
        <v>49241</v>
      </c>
      <c r="B5872" s="39" t="n">
        <v>18</v>
      </c>
      <c r="C5872" s="7" t="n">
        <v>47</v>
      </c>
      <c r="D5872" s="7" t="n">
        <v>0</v>
      </c>
      <c r="E5872" s="7" t="n">
        <v>120</v>
      </c>
      <c r="F5872" s="7" t="n">
        <v>19</v>
      </c>
      <c r="G5872" s="7" t="n">
        <v>1</v>
      </c>
    </row>
    <row r="5873" spans="1:15">
      <c r="A5873" t="s">
        <v>4</v>
      </c>
      <c r="B5873" s="4" t="s">
        <v>5</v>
      </c>
      <c r="C5873" s="4" t="s">
        <v>25</v>
      </c>
    </row>
    <row r="5874" spans="1:15">
      <c r="A5874" t="n">
        <v>49250</v>
      </c>
      <c r="B5874" s="13" t="n">
        <v>3</v>
      </c>
      <c r="C5874" s="11" t="n">
        <f t="normal" ca="1">A5878</f>
        <v>0</v>
      </c>
    </row>
    <row r="5875" spans="1:15">
      <c r="A5875" t="s">
        <v>4</v>
      </c>
      <c r="B5875" s="4" t="s">
        <v>5</v>
      </c>
      <c r="C5875" s="4" t="s">
        <v>16</v>
      </c>
      <c r="D5875" s="4" t="s">
        <v>16</v>
      </c>
      <c r="E5875" s="4" t="s">
        <v>9</v>
      </c>
      <c r="F5875" s="4" t="s">
        <v>16</v>
      </c>
      <c r="G5875" s="4" t="s">
        <v>16</v>
      </c>
    </row>
    <row r="5876" spans="1:15">
      <c r="A5876" t="n">
        <v>49255</v>
      </c>
      <c r="B5876" s="39" t="n">
        <v>18</v>
      </c>
      <c r="C5876" s="7" t="n">
        <v>48</v>
      </c>
      <c r="D5876" s="7" t="n">
        <v>0</v>
      </c>
      <c r="E5876" s="7" t="n">
        <v>120</v>
      </c>
      <c r="F5876" s="7" t="n">
        <v>19</v>
      </c>
      <c r="G5876" s="7" t="n">
        <v>1</v>
      </c>
    </row>
    <row r="5877" spans="1:15">
      <c r="A5877" t="s">
        <v>4</v>
      </c>
      <c r="B5877" s="4" t="s">
        <v>5</v>
      </c>
      <c r="C5877" s="4" t="s">
        <v>16</v>
      </c>
      <c r="D5877" s="4" t="s">
        <v>16</v>
      </c>
      <c r="E5877" s="4" t="s">
        <v>16</v>
      </c>
      <c r="F5877" s="4" t="s">
        <v>9</v>
      </c>
      <c r="G5877" s="4" t="s">
        <v>16</v>
      </c>
      <c r="H5877" s="4" t="s">
        <v>16</v>
      </c>
      <c r="I5877" s="4" t="s">
        <v>16</v>
      </c>
      <c r="J5877" s="4" t="s">
        <v>16</v>
      </c>
      <c r="K5877" s="4" t="s">
        <v>9</v>
      </c>
      <c r="L5877" s="4" t="s">
        <v>16</v>
      </c>
      <c r="M5877" s="4" t="s">
        <v>16</v>
      </c>
      <c r="N5877" s="4" t="s">
        <v>16</v>
      </c>
      <c r="O5877" s="4" t="s">
        <v>25</v>
      </c>
    </row>
    <row r="5878" spans="1:15">
      <c r="A5878" t="n">
        <v>49264</v>
      </c>
      <c r="B5878" s="10" t="n">
        <v>5</v>
      </c>
      <c r="C5878" s="7" t="n">
        <v>35</v>
      </c>
      <c r="D5878" s="7" t="n">
        <v>45</v>
      </c>
      <c r="E5878" s="7" t="n">
        <v>0</v>
      </c>
      <c r="F5878" s="7" t="n">
        <v>101</v>
      </c>
      <c r="G5878" s="7" t="n">
        <v>3</v>
      </c>
      <c r="H5878" s="7" t="n">
        <v>35</v>
      </c>
      <c r="I5878" s="7" t="n">
        <v>46</v>
      </c>
      <c r="J5878" s="7" t="n">
        <v>0</v>
      </c>
      <c r="K5878" s="7" t="n">
        <v>101</v>
      </c>
      <c r="L5878" s="7" t="n">
        <v>3</v>
      </c>
      <c r="M5878" s="7" t="n">
        <v>9</v>
      </c>
      <c r="N5878" s="7" t="n">
        <v>1</v>
      </c>
      <c r="O5878" s="11" t="n">
        <f t="normal" ca="1">A5888</f>
        <v>0</v>
      </c>
    </row>
    <row r="5879" spans="1:15">
      <c r="A5879" t="s">
        <v>4</v>
      </c>
      <c r="B5879" s="4" t="s">
        <v>5</v>
      </c>
      <c r="C5879" s="4" t="s">
        <v>16</v>
      </c>
      <c r="D5879" s="4" t="s">
        <v>16</v>
      </c>
      <c r="E5879" s="4" t="s">
        <v>16</v>
      </c>
      <c r="F5879" s="4" t="s">
        <v>9</v>
      </c>
      <c r="G5879" s="4" t="s">
        <v>16</v>
      </c>
      <c r="H5879" s="4" t="s">
        <v>16</v>
      </c>
      <c r="I5879" s="4" t="s">
        <v>25</v>
      </c>
    </row>
    <row r="5880" spans="1:15">
      <c r="A5880" t="n">
        <v>49287</v>
      </c>
      <c r="B5880" s="10" t="n">
        <v>5</v>
      </c>
      <c r="C5880" s="7" t="n">
        <v>35</v>
      </c>
      <c r="D5880" s="7" t="n">
        <v>47</v>
      </c>
      <c r="E5880" s="7" t="n">
        <v>0</v>
      </c>
      <c r="F5880" s="7" t="n">
        <v>65535</v>
      </c>
      <c r="G5880" s="7" t="n">
        <v>2</v>
      </c>
      <c r="H5880" s="7" t="n">
        <v>1</v>
      </c>
      <c r="I5880" s="11" t="n">
        <f t="normal" ca="1">A5886</f>
        <v>0</v>
      </c>
    </row>
    <row r="5881" spans="1:15">
      <c r="A5881" t="s">
        <v>4</v>
      </c>
      <c r="B5881" s="4" t="s">
        <v>5</v>
      </c>
      <c r="C5881" s="4" t="s">
        <v>16</v>
      </c>
      <c r="D5881" s="4" t="s">
        <v>16</v>
      </c>
      <c r="E5881" s="4" t="s">
        <v>9</v>
      </c>
      <c r="F5881" s="4" t="s">
        <v>16</v>
      </c>
      <c r="G5881" s="4" t="s">
        <v>16</v>
      </c>
    </row>
    <row r="5882" spans="1:15">
      <c r="A5882" t="n">
        <v>49301</v>
      </c>
      <c r="B5882" s="39" t="n">
        <v>18</v>
      </c>
      <c r="C5882" s="7" t="n">
        <v>47</v>
      </c>
      <c r="D5882" s="7" t="n">
        <v>0</v>
      </c>
      <c r="E5882" s="7" t="n">
        <v>101</v>
      </c>
      <c r="F5882" s="7" t="n">
        <v>19</v>
      </c>
      <c r="G5882" s="7" t="n">
        <v>1</v>
      </c>
    </row>
    <row r="5883" spans="1:15">
      <c r="A5883" t="s">
        <v>4</v>
      </c>
      <c r="B5883" s="4" t="s">
        <v>5</v>
      </c>
      <c r="C5883" s="4" t="s">
        <v>25</v>
      </c>
    </row>
    <row r="5884" spans="1:15">
      <c r="A5884" t="n">
        <v>49310</v>
      </c>
      <c r="B5884" s="13" t="n">
        <v>3</v>
      </c>
      <c r="C5884" s="11" t="n">
        <f t="normal" ca="1">A5888</f>
        <v>0</v>
      </c>
    </row>
    <row r="5885" spans="1:15">
      <c r="A5885" t="s">
        <v>4</v>
      </c>
      <c r="B5885" s="4" t="s">
        <v>5</v>
      </c>
      <c r="C5885" s="4" t="s">
        <v>16</v>
      </c>
      <c r="D5885" s="4" t="s">
        <v>16</v>
      </c>
      <c r="E5885" s="4" t="s">
        <v>9</v>
      </c>
      <c r="F5885" s="4" t="s">
        <v>16</v>
      </c>
      <c r="G5885" s="4" t="s">
        <v>16</v>
      </c>
    </row>
    <row r="5886" spans="1:15">
      <c r="A5886" t="n">
        <v>49315</v>
      </c>
      <c r="B5886" s="39" t="n">
        <v>18</v>
      </c>
      <c r="C5886" s="7" t="n">
        <v>48</v>
      </c>
      <c r="D5886" s="7" t="n">
        <v>0</v>
      </c>
      <c r="E5886" s="7" t="n">
        <v>101</v>
      </c>
      <c r="F5886" s="7" t="n">
        <v>19</v>
      </c>
      <c r="G5886" s="7" t="n">
        <v>1</v>
      </c>
    </row>
    <row r="5887" spans="1:15">
      <c r="A5887" t="s">
        <v>4</v>
      </c>
      <c r="B5887" s="4" t="s">
        <v>5</v>
      </c>
      <c r="C5887" s="4" t="s">
        <v>16</v>
      </c>
      <c r="D5887" s="4" t="s">
        <v>16</v>
      </c>
      <c r="E5887" s="4" t="s">
        <v>16</v>
      </c>
      <c r="F5887" s="4" t="s">
        <v>9</v>
      </c>
      <c r="G5887" s="4" t="s">
        <v>16</v>
      </c>
      <c r="H5887" s="4" t="s">
        <v>16</v>
      </c>
      <c r="I5887" s="4" t="s">
        <v>16</v>
      </c>
      <c r="J5887" s="4" t="s">
        <v>16</v>
      </c>
      <c r="K5887" s="4" t="s">
        <v>9</v>
      </c>
      <c r="L5887" s="4" t="s">
        <v>16</v>
      </c>
      <c r="M5887" s="4" t="s">
        <v>16</v>
      </c>
      <c r="N5887" s="4" t="s">
        <v>16</v>
      </c>
      <c r="O5887" s="4" t="s">
        <v>25</v>
      </c>
    </row>
    <row r="5888" spans="1:15">
      <c r="A5888" t="n">
        <v>49324</v>
      </c>
      <c r="B5888" s="10" t="n">
        <v>5</v>
      </c>
      <c r="C5888" s="7" t="n">
        <v>35</v>
      </c>
      <c r="D5888" s="7" t="n">
        <v>45</v>
      </c>
      <c r="E5888" s="7" t="n">
        <v>0</v>
      </c>
      <c r="F5888" s="7" t="n">
        <v>118</v>
      </c>
      <c r="G5888" s="7" t="n">
        <v>3</v>
      </c>
      <c r="H5888" s="7" t="n">
        <v>35</v>
      </c>
      <c r="I5888" s="7" t="n">
        <v>46</v>
      </c>
      <c r="J5888" s="7" t="n">
        <v>0</v>
      </c>
      <c r="K5888" s="7" t="n">
        <v>118</v>
      </c>
      <c r="L5888" s="7" t="n">
        <v>3</v>
      </c>
      <c r="M5888" s="7" t="n">
        <v>9</v>
      </c>
      <c r="N5888" s="7" t="n">
        <v>1</v>
      </c>
      <c r="O5888" s="11" t="n">
        <f t="normal" ca="1">A5898</f>
        <v>0</v>
      </c>
    </row>
    <row r="5889" spans="1:15">
      <c r="A5889" t="s">
        <v>4</v>
      </c>
      <c r="B5889" s="4" t="s">
        <v>5</v>
      </c>
      <c r="C5889" s="4" t="s">
        <v>16</v>
      </c>
      <c r="D5889" s="4" t="s">
        <v>16</v>
      </c>
      <c r="E5889" s="4" t="s">
        <v>16</v>
      </c>
      <c r="F5889" s="4" t="s">
        <v>9</v>
      </c>
      <c r="G5889" s="4" t="s">
        <v>16</v>
      </c>
      <c r="H5889" s="4" t="s">
        <v>16</v>
      </c>
      <c r="I5889" s="4" t="s">
        <v>25</v>
      </c>
    </row>
    <row r="5890" spans="1:15">
      <c r="A5890" t="n">
        <v>49347</v>
      </c>
      <c r="B5890" s="10" t="n">
        <v>5</v>
      </c>
      <c r="C5890" s="7" t="n">
        <v>35</v>
      </c>
      <c r="D5890" s="7" t="n">
        <v>47</v>
      </c>
      <c r="E5890" s="7" t="n">
        <v>0</v>
      </c>
      <c r="F5890" s="7" t="n">
        <v>65535</v>
      </c>
      <c r="G5890" s="7" t="n">
        <v>2</v>
      </c>
      <c r="H5890" s="7" t="n">
        <v>1</v>
      </c>
      <c r="I5890" s="11" t="n">
        <f t="normal" ca="1">A5896</f>
        <v>0</v>
      </c>
    </row>
    <row r="5891" spans="1:15">
      <c r="A5891" t="s">
        <v>4</v>
      </c>
      <c r="B5891" s="4" t="s">
        <v>5</v>
      </c>
      <c r="C5891" s="4" t="s">
        <v>16</v>
      </c>
      <c r="D5891" s="4" t="s">
        <v>16</v>
      </c>
      <c r="E5891" s="4" t="s">
        <v>9</v>
      </c>
      <c r="F5891" s="4" t="s">
        <v>16</v>
      </c>
      <c r="G5891" s="4" t="s">
        <v>16</v>
      </c>
    </row>
    <row r="5892" spans="1:15">
      <c r="A5892" t="n">
        <v>49361</v>
      </c>
      <c r="B5892" s="39" t="n">
        <v>18</v>
      </c>
      <c r="C5892" s="7" t="n">
        <v>47</v>
      </c>
      <c r="D5892" s="7" t="n">
        <v>0</v>
      </c>
      <c r="E5892" s="7" t="n">
        <v>118</v>
      </c>
      <c r="F5892" s="7" t="n">
        <v>19</v>
      </c>
      <c r="G5892" s="7" t="n">
        <v>1</v>
      </c>
    </row>
    <row r="5893" spans="1:15">
      <c r="A5893" t="s">
        <v>4</v>
      </c>
      <c r="B5893" s="4" t="s">
        <v>5</v>
      </c>
      <c r="C5893" s="4" t="s">
        <v>25</v>
      </c>
    </row>
    <row r="5894" spans="1:15">
      <c r="A5894" t="n">
        <v>49370</v>
      </c>
      <c r="B5894" s="13" t="n">
        <v>3</v>
      </c>
      <c r="C5894" s="11" t="n">
        <f t="normal" ca="1">A5898</f>
        <v>0</v>
      </c>
    </row>
    <row r="5895" spans="1:15">
      <c r="A5895" t="s">
        <v>4</v>
      </c>
      <c r="B5895" s="4" t="s">
        <v>5</v>
      </c>
      <c r="C5895" s="4" t="s">
        <v>16</v>
      </c>
      <c r="D5895" s="4" t="s">
        <v>16</v>
      </c>
      <c r="E5895" s="4" t="s">
        <v>9</v>
      </c>
      <c r="F5895" s="4" t="s">
        <v>16</v>
      </c>
      <c r="G5895" s="4" t="s">
        <v>16</v>
      </c>
    </row>
    <row r="5896" spans="1:15">
      <c r="A5896" t="n">
        <v>49375</v>
      </c>
      <c r="B5896" s="39" t="n">
        <v>18</v>
      </c>
      <c r="C5896" s="7" t="n">
        <v>48</v>
      </c>
      <c r="D5896" s="7" t="n">
        <v>0</v>
      </c>
      <c r="E5896" s="7" t="n">
        <v>118</v>
      </c>
      <c r="F5896" s="7" t="n">
        <v>19</v>
      </c>
      <c r="G5896" s="7" t="n">
        <v>1</v>
      </c>
    </row>
    <row r="5897" spans="1:15">
      <c r="A5897" t="s">
        <v>4</v>
      </c>
      <c r="B5897" s="4" t="s">
        <v>5</v>
      </c>
      <c r="C5897" s="4" t="s">
        <v>16</v>
      </c>
      <c r="D5897" s="4" t="s">
        <v>10</v>
      </c>
    </row>
    <row r="5898" spans="1:15">
      <c r="A5898" t="n">
        <v>49384</v>
      </c>
      <c r="B5898" s="18" t="n">
        <v>50</v>
      </c>
      <c r="C5898" s="7" t="n">
        <v>55</v>
      </c>
      <c r="D5898" s="7" t="n">
        <v>1950</v>
      </c>
    </row>
    <row r="5899" spans="1:15">
      <c r="A5899" t="s">
        <v>4</v>
      </c>
      <c r="B5899" s="4" t="s">
        <v>5</v>
      </c>
      <c r="C5899" s="4" t="s">
        <v>16</v>
      </c>
      <c r="D5899" s="4" t="s">
        <v>10</v>
      </c>
    </row>
    <row r="5900" spans="1:15">
      <c r="A5900" t="n">
        <v>49388</v>
      </c>
      <c r="B5900" s="18" t="n">
        <v>50</v>
      </c>
      <c r="C5900" s="7" t="n">
        <v>55</v>
      </c>
      <c r="D5900" s="7" t="n">
        <v>2959</v>
      </c>
    </row>
    <row r="5901" spans="1:15">
      <c r="A5901" t="s">
        <v>4</v>
      </c>
      <c r="B5901" s="4" t="s">
        <v>5</v>
      </c>
      <c r="C5901" s="4" t="s">
        <v>16</v>
      </c>
      <c r="D5901" s="4" t="s">
        <v>10</v>
      </c>
    </row>
    <row r="5902" spans="1:15">
      <c r="A5902" t="n">
        <v>49392</v>
      </c>
      <c r="B5902" s="18" t="n">
        <v>50</v>
      </c>
      <c r="C5902" s="7" t="n">
        <v>55</v>
      </c>
      <c r="D5902" s="7" t="n">
        <v>3952</v>
      </c>
    </row>
    <row r="5903" spans="1:15">
      <c r="A5903" t="s">
        <v>4</v>
      </c>
      <c r="B5903" s="4" t="s">
        <v>5</v>
      </c>
      <c r="C5903" s="4" t="s">
        <v>16</v>
      </c>
      <c r="D5903" s="4" t="s">
        <v>10</v>
      </c>
    </row>
    <row r="5904" spans="1:15">
      <c r="A5904" t="n">
        <v>49396</v>
      </c>
      <c r="B5904" s="18" t="n">
        <v>50</v>
      </c>
      <c r="C5904" s="7" t="n">
        <v>55</v>
      </c>
      <c r="D5904" s="7" t="n">
        <v>4950</v>
      </c>
    </row>
    <row r="5905" spans="1:9">
      <c r="A5905" t="s">
        <v>4</v>
      </c>
      <c r="B5905" s="4" t="s">
        <v>5</v>
      </c>
      <c r="C5905" s="4" t="s">
        <v>16</v>
      </c>
      <c r="D5905" s="4" t="s">
        <v>10</v>
      </c>
    </row>
    <row r="5906" spans="1:9">
      <c r="A5906" t="n">
        <v>49400</v>
      </c>
      <c r="B5906" s="18" t="n">
        <v>50</v>
      </c>
      <c r="C5906" s="7" t="n">
        <v>55</v>
      </c>
      <c r="D5906" s="7" t="n">
        <v>5958</v>
      </c>
    </row>
    <row r="5907" spans="1:9">
      <c r="A5907" t="s">
        <v>4</v>
      </c>
      <c r="B5907" s="4" t="s">
        <v>5</v>
      </c>
      <c r="C5907" s="4" t="s">
        <v>16</v>
      </c>
      <c r="D5907" s="4" t="s">
        <v>10</v>
      </c>
    </row>
    <row r="5908" spans="1:9">
      <c r="A5908" t="n">
        <v>49404</v>
      </c>
      <c r="B5908" s="18" t="n">
        <v>50</v>
      </c>
      <c r="C5908" s="7" t="n">
        <v>55</v>
      </c>
      <c r="D5908" s="7" t="n">
        <v>6958</v>
      </c>
    </row>
    <row r="5909" spans="1:9">
      <c r="A5909" t="s">
        <v>4</v>
      </c>
      <c r="B5909" s="4" t="s">
        <v>5</v>
      </c>
      <c r="C5909" s="4" t="s">
        <v>16</v>
      </c>
      <c r="D5909" s="4" t="s">
        <v>10</v>
      </c>
    </row>
    <row r="5910" spans="1:9">
      <c r="A5910" t="n">
        <v>49408</v>
      </c>
      <c r="B5910" s="18" t="n">
        <v>50</v>
      </c>
      <c r="C5910" s="7" t="n">
        <v>55</v>
      </c>
      <c r="D5910" s="7" t="n">
        <v>7959</v>
      </c>
    </row>
    <row r="5911" spans="1:9">
      <c r="A5911" t="s">
        <v>4</v>
      </c>
      <c r="B5911" s="4" t="s">
        <v>5</v>
      </c>
      <c r="C5911" s="4" t="s">
        <v>16</v>
      </c>
      <c r="D5911" s="4" t="s">
        <v>10</v>
      </c>
    </row>
    <row r="5912" spans="1:9">
      <c r="A5912" t="n">
        <v>49412</v>
      </c>
      <c r="B5912" s="18" t="n">
        <v>50</v>
      </c>
      <c r="C5912" s="7" t="n">
        <v>55</v>
      </c>
      <c r="D5912" s="7" t="n">
        <v>8951</v>
      </c>
    </row>
    <row r="5913" spans="1:9">
      <c r="A5913" t="s">
        <v>4</v>
      </c>
      <c r="B5913" s="4" t="s">
        <v>5</v>
      </c>
      <c r="C5913" s="4" t="s">
        <v>16</v>
      </c>
      <c r="D5913" s="4" t="s">
        <v>10</v>
      </c>
    </row>
    <row r="5914" spans="1:9">
      <c r="A5914" t="n">
        <v>49416</v>
      </c>
      <c r="B5914" s="18" t="n">
        <v>50</v>
      </c>
      <c r="C5914" s="7" t="n">
        <v>55</v>
      </c>
      <c r="D5914" s="7" t="n">
        <v>9951</v>
      </c>
    </row>
    <row r="5915" spans="1:9">
      <c r="A5915" t="s">
        <v>4</v>
      </c>
      <c r="B5915" s="4" t="s">
        <v>5</v>
      </c>
      <c r="C5915" s="4" t="s">
        <v>10</v>
      </c>
      <c r="D5915" s="4" t="s">
        <v>30</v>
      </c>
      <c r="E5915" s="4" t="s">
        <v>30</v>
      </c>
      <c r="F5915" s="4" t="s">
        <v>30</v>
      </c>
      <c r="G5915" s="4" t="s">
        <v>30</v>
      </c>
    </row>
    <row r="5916" spans="1:9">
      <c r="A5916" t="n">
        <v>49420</v>
      </c>
      <c r="B5916" s="43" t="n">
        <v>46</v>
      </c>
      <c r="C5916" s="7" t="n">
        <v>0</v>
      </c>
      <c r="D5916" s="7" t="n">
        <v>0</v>
      </c>
      <c r="E5916" s="7" t="n">
        <v>-0.25</v>
      </c>
      <c r="F5916" s="7" t="n">
        <v>16.5</v>
      </c>
      <c r="G5916" s="7" t="n">
        <v>180</v>
      </c>
    </row>
    <row r="5917" spans="1:9">
      <c r="A5917" t="s">
        <v>4</v>
      </c>
      <c r="B5917" s="4" t="s">
        <v>5</v>
      </c>
      <c r="C5917" s="4" t="s">
        <v>10</v>
      </c>
      <c r="D5917" s="4" t="s">
        <v>30</v>
      </c>
      <c r="E5917" s="4" t="s">
        <v>30</v>
      </c>
      <c r="F5917" s="4" t="s">
        <v>30</v>
      </c>
      <c r="G5917" s="4" t="s">
        <v>30</v>
      </c>
    </row>
    <row r="5918" spans="1:9">
      <c r="A5918" t="n">
        <v>49439</v>
      </c>
      <c r="B5918" s="43" t="n">
        <v>46</v>
      </c>
      <c r="C5918" s="7" t="n">
        <v>1</v>
      </c>
      <c r="D5918" s="7" t="n">
        <v>0</v>
      </c>
      <c r="E5918" s="7" t="n">
        <v>-0.25</v>
      </c>
      <c r="F5918" s="7" t="n">
        <v>16.5</v>
      </c>
      <c r="G5918" s="7" t="n">
        <v>180</v>
      </c>
    </row>
    <row r="5919" spans="1:9">
      <c r="A5919" t="s">
        <v>4</v>
      </c>
      <c r="B5919" s="4" t="s">
        <v>5</v>
      </c>
      <c r="C5919" s="4" t="s">
        <v>10</v>
      </c>
      <c r="D5919" s="4" t="s">
        <v>30</v>
      </c>
      <c r="E5919" s="4" t="s">
        <v>30</v>
      </c>
      <c r="F5919" s="4" t="s">
        <v>30</v>
      </c>
      <c r="G5919" s="4" t="s">
        <v>30</v>
      </c>
    </row>
    <row r="5920" spans="1:9">
      <c r="A5920" t="n">
        <v>49458</v>
      </c>
      <c r="B5920" s="43" t="n">
        <v>46</v>
      </c>
      <c r="C5920" s="7" t="n">
        <v>2</v>
      </c>
      <c r="D5920" s="7" t="n">
        <v>0</v>
      </c>
      <c r="E5920" s="7" t="n">
        <v>-0.25</v>
      </c>
      <c r="F5920" s="7" t="n">
        <v>16.5</v>
      </c>
      <c r="G5920" s="7" t="n">
        <v>180</v>
      </c>
    </row>
    <row r="5921" spans="1:7">
      <c r="A5921" t="s">
        <v>4</v>
      </c>
      <c r="B5921" s="4" t="s">
        <v>5</v>
      </c>
      <c r="C5921" s="4" t="s">
        <v>10</v>
      </c>
      <c r="D5921" s="4" t="s">
        <v>30</v>
      </c>
      <c r="E5921" s="4" t="s">
        <v>30</v>
      </c>
      <c r="F5921" s="4" t="s">
        <v>30</v>
      </c>
      <c r="G5921" s="4" t="s">
        <v>30</v>
      </c>
    </row>
    <row r="5922" spans="1:7">
      <c r="A5922" t="n">
        <v>49477</v>
      </c>
      <c r="B5922" s="43" t="n">
        <v>46</v>
      </c>
      <c r="C5922" s="7" t="n">
        <v>3</v>
      </c>
      <c r="D5922" s="7" t="n">
        <v>0</v>
      </c>
      <c r="E5922" s="7" t="n">
        <v>-0.25</v>
      </c>
      <c r="F5922" s="7" t="n">
        <v>16.5</v>
      </c>
      <c r="G5922" s="7" t="n">
        <v>180</v>
      </c>
    </row>
    <row r="5923" spans="1:7">
      <c r="A5923" t="s">
        <v>4</v>
      </c>
      <c r="B5923" s="4" t="s">
        <v>5</v>
      </c>
      <c r="C5923" s="4" t="s">
        <v>10</v>
      </c>
      <c r="D5923" s="4" t="s">
        <v>30</v>
      </c>
      <c r="E5923" s="4" t="s">
        <v>30</v>
      </c>
      <c r="F5923" s="4" t="s">
        <v>30</v>
      </c>
      <c r="G5923" s="4" t="s">
        <v>30</v>
      </c>
    </row>
    <row r="5924" spans="1:7">
      <c r="A5924" t="n">
        <v>49496</v>
      </c>
      <c r="B5924" s="43" t="n">
        <v>46</v>
      </c>
      <c r="C5924" s="7" t="n">
        <v>4</v>
      </c>
      <c r="D5924" s="7" t="n">
        <v>0</v>
      </c>
      <c r="E5924" s="7" t="n">
        <v>-0.25</v>
      </c>
      <c r="F5924" s="7" t="n">
        <v>16.5</v>
      </c>
      <c r="G5924" s="7" t="n">
        <v>180</v>
      </c>
    </row>
    <row r="5925" spans="1:7">
      <c r="A5925" t="s">
        <v>4</v>
      </c>
      <c r="B5925" s="4" t="s">
        <v>5</v>
      </c>
      <c r="C5925" s="4" t="s">
        <v>10</v>
      </c>
      <c r="D5925" s="4" t="s">
        <v>30</v>
      </c>
      <c r="E5925" s="4" t="s">
        <v>30</v>
      </c>
      <c r="F5925" s="4" t="s">
        <v>30</v>
      </c>
      <c r="G5925" s="4" t="s">
        <v>30</v>
      </c>
    </row>
    <row r="5926" spans="1:7">
      <c r="A5926" t="n">
        <v>49515</v>
      </c>
      <c r="B5926" s="43" t="n">
        <v>46</v>
      </c>
      <c r="C5926" s="7" t="n">
        <v>5</v>
      </c>
      <c r="D5926" s="7" t="n">
        <v>0</v>
      </c>
      <c r="E5926" s="7" t="n">
        <v>-0.25</v>
      </c>
      <c r="F5926" s="7" t="n">
        <v>16.5</v>
      </c>
      <c r="G5926" s="7" t="n">
        <v>180</v>
      </c>
    </row>
    <row r="5927" spans="1:7">
      <c r="A5927" t="s">
        <v>4</v>
      </c>
      <c r="B5927" s="4" t="s">
        <v>5</v>
      </c>
      <c r="C5927" s="4" t="s">
        <v>10</v>
      </c>
      <c r="D5927" s="4" t="s">
        <v>30</v>
      </c>
      <c r="E5927" s="4" t="s">
        <v>30</v>
      </c>
      <c r="F5927" s="4" t="s">
        <v>30</v>
      </c>
      <c r="G5927" s="4" t="s">
        <v>30</v>
      </c>
    </row>
    <row r="5928" spans="1:7">
      <c r="A5928" t="n">
        <v>49534</v>
      </c>
      <c r="B5928" s="43" t="n">
        <v>46</v>
      </c>
      <c r="C5928" s="7" t="n">
        <v>6</v>
      </c>
      <c r="D5928" s="7" t="n">
        <v>0</v>
      </c>
      <c r="E5928" s="7" t="n">
        <v>-0.25</v>
      </c>
      <c r="F5928" s="7" t="n">
        <v>16.5</v>
      </c>
      <c r="G5928" s="7" t="n">
        <v>180</v>
      </c>
    </row>
    <row r="5929" spans="1:7">
      <c r="A5929" t="s">
        <v>4</v>
      </c>
      <c r="B5929" s="4" t="s">
        <v>5</v>
      </c>
      <c r="C5929" s="4" t="s">
        <v>10</v>
      </c>
      <c r="D5929" s="4" t="s">
        <v>30</v>
      </c>
      <c r="E5929" s="4" t="s">
        <v>30</v>
      </c>
      <c r="F5929" s="4" t="s">
        <v>30</v>
      </c>
      <c r="G5929" s="4" t="s">
        <v>30</v>
      </c>
    </row>
    <row r="5930" spans="1:7">
      <c r="A5930" t="n">
        <v>49553</v>
      </c>
      <c r="B5930" s="43" t="n">
        <v>46</v>
      </c>
      <c r="C5930" s="7" t="n">
        <v>7</v>
      </c>
      <c r="D5930" s="7" t="n">
        <v>0</v>
      </c>
      <c r="E5930" s="7" t="n">
        <v>-0.25</v>
      </c>
      <c r="F5930" s="7" t="n">
        <v>16.5</v>
      </c>
      <c r="G5930" s="7" t="n">
        <v>180</v>
      </c>
    </row>
    <row r="5931" spans="1:7">
      <c r="A5931" t="s">
        <v>4</v>
      </c>
      <c r="B5931" s="4" t="s">
        <v>5</v>
      </c>
      <c r="C5931" s="4" t="s">
        <v>10</v>
      </c>
      <c r="D5931" s="4" t="s">
        <v>30</v>
      </c>
      <c r="E5931" s="4" t="s">
        <v>30</v>
      </c>
      <c r="F5931" s="4" t="s">
        <v>30</v>
      </c>
      <c r="G5931" s="4" t="s">
        <v>30</v>
      </c>
    </row>
    <row r="5932" spans="1:7">
      <c r="A5932" t="n">
        <v>49572</v>
      </c>
      <c r="B5932" s="43" t="n">
        <v>46</v>
      </c>
      <c r="C5932" s="7" t="n">
        <v>8</v>
      </c>
      <c r="D5932" s="7" t="n">
        <v>0</v>
      </c>
      <c r="E5932" s="7" t="n">
        <v>-0.25</v>
      </c>
      <c r="F5932" s="7" t="n">
        <v>16.5</v>
      </c>
      <c r="G5932" s="7" t="n">
        <v>180</v>
      </c>
    </row>
    <row r="5933" spans="1:7">
      <c r="A5933" t="s">
        <v>4</v>
      </c>
      <c r="B5933" s="4" t="s">
        <v>5</v>
      </c>
      <c r="C5933" s="4" t="s">
        <v>10</v>
      </c>
      <c r="D5933" s="4" t="s">
        <v>30</v>
      </c>
      <c r="E5933" s="4" t="s">
        <v>30</v>
      </c>
      <c r="F5933" s="4" t="s">
        <v>30</v>
      </c>
      <c r="G5933" s="4" t="s">
        <v>30</v>
      </c>
    </row>
    <row r="5934" spans="1:7">
      <c r="A5934" t="n">
        <v>49591</v>
      </c>
      <c r="B5934" s="43" t="n">
        <v>46</v>
      </c>
      <c r="C5934" s="7" t="n">
        <v>9</v>
      </c>
      <c r="D5934" s="7" t="n">
        <v>0</v>
      </c>
      <c r="E5934" s="7" t="n">
        <v>-0.25</v>
      </c>
      <c r="F5934" s="7" t="n">
        <v>16.5</v>
      </c>
      <c r="G5934" s="7" t="n">
        <v>180</v>
      </c>
    </row>
    <row r="5935" spans="1:7">
      <c r="A5935" t="s">
        <v>4</v>
      </c>
      <c r="B5935" s="4" t="s">
        <v>5</v>
      </c>
      <c r="C5935" s="4" t="s">
        <v>10</v>
      </c>
      <c r="D5935" s="4" t="s">
        <v>30</v>
      </c>
      <c r="E5935" s="4" t="s">
        <v>30</v>
      </c>
      <c r="F5935" s="4" t="s">
        <v>30</v>
      </c>
      <c r="G5935" s="4" t="s">
        <v>30</v>
      </c>
    </row>
    <row r="5936" spans="1:7">
      <c r="A5936" t="n">
        <v>49610</v>
      </c>
      <c r="B5936" s="43" t="n">
        <v>46</v>
      </c>
      <c r="C5936" s="7" t="n">
        <v>11</v>
      </c>
      <c r="D5936" s="7" t="n">
        <v>0</v>
      </c>
      <c r="E5936" s="7" t="n">
        <v>-0.25</v>
      </c>
      <c r="F5936" s="7" t="n">
        <v>16.5</v>
      </c>
      <c r="G5936" s="7" t="n">
        <v>180</v>
      </c>
    </row>
    <row r="5937" spans="1:7">
      <c r="A5937" t="s">
        <v>4</v>
      </c>
      <c r="B5937" s="4" t="s">
        <v>5</v>
      </c>
      <c r="C5937" s="4" t="s">
        <v>10</v>
      </c>
      <c r="D5937" s="4" t="s">
        <v>30</v>
      </c>
      <c r="E5937" s="4" t="s">
        <v>30</v>
      </c>
      <c r="F5937" s="4" t="s">
        <v>30</v>
      </c>
      <c r="G5937" s="4" t="s">
        <v>30</v>
      </c>
    </row>
    <row r="5938" spans="1:7">
      <c r="A5938" t="n">
        <v>49629</v>
      </c>
      <c r="B5938" s="43" t="n">
        <v>46</v>
      </c>
      <c r="C5938" s="7" t="n">
        <v>12</v>
      </c>
      <c r="D5938" s="7" t="n">
        <v>0</v>
      </c>
      <c r="E5938" s="7" t="n">
        <v>-0.25</v>
      </c>
      <c r="F5938" s="7" t="n">
        <v>16.5</v>
      </c>
      <c r="G5938" s="7" t="n">
        <v>180</v>
      </c>
    </row>
    <row r="5939" spans="1:7">
      <c r="A5939" t="s">
        <v>4</v>
      </c>
      <c r="B5939" s="4" t="s">
        <v>5</v>
      </c>
      <c r="C5939" s="4" t="s">
        <v>10</v>
      </c>
      <c r="D5939" s="4" t="s">
        <v>30</v>
      </c>
      <c r="E5939" s="4" t="s">
        <v>30</v>
      </c>
      <c r="F5939" s="4" t="s">
        <v>30</v>
      </c>
      <c r="G5939" s="4" t="s">
        <v>30</v>
      </c>
    </row>
    <row r="5940" spans="1:7">
      <c r="A5940" t="n">
        <v>49648</v>
      </c>
      <c r="B5940" s="43" t="n">
        <v>46</v>
      </c>
      <c r="C5940" s="7" t="n">
        <v>13</v>
      </c>
      <c r="D5940" s="7" t="n">
        <v>0</v>
      </c>
      <c r="E5940" s="7" t="n">
        <v>-0.25</v>
      </c>
      <c r="F5940" s="7" t="n">
        <v>16.5</v>
      </c>
      <c r="G5940" s="7" t="n">
        <v>180</v>
      </c>
    </row>
    <row r="5941" spans="1:7">
      <c r="A5941" t="s">
        <v>4</v>
      </c>
      <c r="B5941" s="4" t="s">
        <v>5</v>
      </c>
      <c r="C5941" s="4" t="s">
        <v>10</v>
      </c>
      <c r="D5941" s="4" t="s">
        <v>30</v>
      </c>
      <c r="E5941" s="4" t="s">
        <v>30</v>
      </c>
      <c r="F5941" s="4" t="s">
        <v>30</v>
      </c>
      <c r="G5941" s="4" t="s">
        <v>30</v>
      </c>
    </row>
    <row r="5942" spans="1:7">
      <c r="A5942" t="n">
        <v>49667</v>
      </c>
      <c r="B5942" s="43" t="n">
        <v>46</v>
      </c>
      <c r="C5942" s="7" t="n">
        <v>80</v>
      </c>
      <c r="D5942" s="7" t="n">
        <v>0</v>
      </c>
      <c r="E5942" s="7" t="n">
        <v>-0.25</v>
      </c>
      <c r="F5942" s="7" t="n">
        <v>16.5</v>
      </c>
      <c r="G5942" s="7" t="n">
        <v>180</v>
      </c>
    </row>
    <row r="5943" spans="1:7">
      <c r="A5943" t="s">
        <v>4</v>
      </c>
      <c r="B5943" s="4" t="s">
        <v>5</v>
      </c>
      <c r="C5943" s="4" t="s">
        <v>10</v>
      </c>
      <c r="D5943" s="4" t="s">
        <v>30</v>
      </c>
      <c r="E5943" s="4" t="s">
        <v>30</v>
      </c>
      <c r="F5943" s="4" t="s">
        <v>30</v>
      </c>
      <c r="G5943" s="4" t="s">
        <v>30</v>
      </c>
    </row>
    <row r="5944" spans="1:7">
      <c r="A5944" t="n">
        <v>49686</v>
      </c>
      <c r="B5944" s="43" t="n">
        <v>46</v>
      </c>
      <c r="C5944" s="7" t="n">
        <v>30</v>
      </c>
      <c r="D5944" s="7" t="n">
        <v>0</v>
      </c>
      <c r="E5944" s="7" t="n">
        <v>-0.25</v>
      </c>
      <c r="F5944" s="7" t="n">
        <v>16.5</v>
      </c>
      <c r="G5944" s="7" t="n">
        <v>180</v>
      </c>
    </row>
    <row r="5945" spans="1:7">
      <c r="A5945" t="s">
        <v>4</v>
      </c>
      <c r="B5945" s="4" t="s">
        <v>5</v>
      </c>
      <c r="C5945" s="4" t="s">
        <v>10</v>
      </c>
      <c r="D5945" s="4" t="s">
        <v>30</v>
      </c>
      <c r="E5945" s="4" t="s">
        <v>30</v>
      </c>
      <c r="F5945" s="4" t="s">
        <v>30</v>
      </c>
      <c r="G5945" s="4" t="s">
        <v>30</v>
      </c>
    </row>
    <row r="5946" spans="1:7">
      <c r="A5946" t="n">
        <v>49705</v>
      </c>
      <c r="B5946" s="43" t="n">
        <v>46</v>
      </c>
      <c r="C5946" s="7" t="n">
        <v>81</v>
      </c>
      <c r="D5946" s="7" t="n">
        <v>0</v>
      </c>
      <c r="E5946" s="7" t="n">
        <v>-0.25</v>
      </c>
      <c r="F5946" s="7" t="n">
        <v>16.5</v>
      </c>
      <c r="G5946" s="7" t="n">
        <v>180</v>
      </c>
    </row>
    <row r="5947" spans="1:7">
      <c r="A5947" t="s">
        <v>4</v>
      </c>
      <c r="B5947" s="4" t="s">
        <v>5</v>
      </c>
      <c r="C5947" s="4" t="s">
        <v>10</v>
      </c>
      <c r="D5947" s="4" t="s">
        <v>30</v>
      </c>
      <c r="E5947" s="4" t="s">
        <v>30</v>
      </c>
      <c r="F5947" s="4" t="s">
        <v>30</v>
      </c>
      <c r="G5947" s="4" t="s">
        <v>30</v>
      </c>
    </row>
    <row r="5948" spans="1:7">
      <c r="A5948" t="n">
        <v>49724</v>
      </c>
      <c r="B5948" s="43" t="n">
        <v>46</v>
      </c>
      <c r="C5948" s="7" t="n">
        <v>83</v>
      </c>
      <c r="D5948" s="7" t="n">
        <v>0</v>
      </c>
      <c r="E5948" s="7" t="n">
        <v>-0.25</v>
      </c>
      <c r="F5948" s="7" t="n">
        <v>16.5</v>
      </c>
      <c r="G5948" s="7" t="n">
        <v>180</v>
      </c>
    </row>
    <row r="5949" spans="1:7">
      <c r="A5949" t="s">
        <v>4</v>
      </c>
      <c r="B5949" s="4" t="s">
        <v>5</v>
      </c>
      <c r="C5949" s="4" t="s">
        <v>10</v>
      </c>
      <c r="D5949" s="4" t="s">
        <v>30</v>
      </c>
      <c r="E5949" s="4" t="s">
        <v>30</v>
      </c>
      <c r="F5949" s="4" t="s">
        <v>30</v>
      </c>
      <c r="G5949" s="4" t="s">
        <v>30</v>
      </c>
    </row>
    <row r="5950" spans="1:7">
      <c r="A5950" t="n">
        <v>49743</v>
      </c>
      <c r="B5950" s="43" t="n">
        <v>46</v>
      </c>
      <c r="C5950" s="7" t="n">
        <v>7032</v>
      </c>
      <c r="D5950" s="7" t="n">
        <v>0</v>
      </c>
      <c r="E5950" s="7" t="n">
        <v>-0.25</v>
      </c>
      <c r="F5950" s="7" t="n">
        <v>16.5</v>
      </c>
      <c r="G5950" s="7" t="n">
        <v>180</v>
      </c>
    </row>
    <row r="5951" spans="1:7">
      <c r="A5951" t="s">
        <v>4</v>
      </c>
      <c r="B5951" s="4" t="s">
        <v>5</v>
      </c>
      <c r="C5951" s="4" t="s">
        <v>10</v>
      </c>
      <c r="D5951" s="4" t="s">
        <v>30</v>
      </c>
      <c r="E5951" s="4" t="s">
        <v>30</v>
      </c>
      <c r="F5951" s="4" t="s">
        <v>30</v>
      </c>
      <c r="G5951" s="4" t="s">
        <v>30</v>
      </c>
    </row>
    <row r="5952" spans="1:7">
      <c r="A5952" t="n">
        <v>49762</v>
      </c>
      <c r="B5952" s="43" t="n">
        <v>46</v>
      </c>
      <c r="C5952" s="7" t="n">
        <v>100</v>
      </c>
      <c r="D5952" s="7" t="n">
        <v>0</v>
      </c>
      <c r="E5952" s="7" t="n">
        <v>-0.25</v>
      </c>
      <c r="F5952" s="7" t="n">
        <v>16.5</v>
      </c>
      <c r="G5952" s="7" t="n">
        <v>180</v>
      </c>
    </row>
    <row r="5953" spans="1:7">
      <c r="A5953" t="s">
        <v>4</v>
      </c>
      <c r="B5953" s="4" t="s">
        <v>5</v>
      </c>
      <c r="C5953" s="4" t="s">
        <v>10</v>
      </c>
      <c r="D5953" s="4" t="s">
        <v>30</v>
      </c>
      <c r="E5953" s="4" t="s">
        <v>30</v>
      </c>
      <c r="F5953" s="4" t="s">
        <v>30</v>
      </c>
      <c r="G5953" s="4" t="s">
        <v>30</v>
      </c>
    </row>
    <row r="5954" spans="1:7">
      <c r="A5954" t="n">
        <v>49781</v>
      </c>
      <c r="B5954" s="43" t="n">
        <v>46</v>
      </c>
      <c r="C5954" s="7" t="n">
        <v>101</v>
      </c>
      <c r="D5954" s="7" t="n">
        <v>0</v>
      </c>
      <c r="E5954" s="7" t="n">
        <v>-0.25</v>
      </c>
      <c r="F5954" s="7" t="n">
        <v>16.5</v>
      </c>
      <c r="G5954" s="7" t="n">
        <v>180</v>
      </c>
    </row>
    <row r="5955" spans="1:7">
      <c r="A5955" t="s">
        <v>4</v>
      </c>
      <c r="B5955" s="4" t="s">
        <v>5</v>
      </c>
      <c r="C5955" s="4" t="s">
        <v>10</v>
      </c>
      <c r="D5955" s="4" t="s">
        <v>30</v>
      </c>
      <c r="E5955" s="4" t="s">
        <v>30</v>
      </c>
      <c r="F5955" s="4" t="s">
        <v>30</v>
      </c>
      <c r="G5955" s="4" t="s">
        <v>30</v>
      </c>
    </row>
    <row r="5956" spans="1:7">
      <c r="A5956" t="n">
        <v>49800</v>
      </c>
      <c r="B5956" s="43" t="n">
        <v>46</v>
      </c>
      <c r="C5956" s="7" t="n">
        <v>116</v>
      </c>
      <c r="D5956" s="7" t="n">
        <v>0</v>
      </c>
      <c r="E5956" s="7" t="n">
        <v>-0.25</v>
      </c>
      <c r="F5956" s="7" t="n">
        <v>16.5</v>
      </c>
      <c r="G5956" s="7" t="n">
        <v>180</v>
      </c>
    </row>
    <row r="5957" spans="1:7">
      <c r="A5957" t="s">
        <v>4</v>
      </c>
      <c r="B5957" s="4" t="s">
        <v>5</v>
      </c>
      <c r="C5957" s="4" t="s">
        <v>10</v>
      </c>
      <c r="D5957" s="4" t="s">
        <v>30</v>
      </c>
      <c r="E5957" s="4" t="s">
        <v>30</v>
      </c>
      <c r="F5957" s="4" t="s">
        <v>30</v>
      </c>
      <c r="G5957" s="4" t="s">
        <v>30</v>
      </c>
    </row>
    <row r="5958" spans="1:7">
      <c r="A5958" t="n">
        <v>49819</v>
      </c>
      <c r="B5958" s="43" t="n">
        <v>46</v>
      </c>
      <c r="C5958" s="7" t="n">
        <v>118</v>
      </c>
      <c r="D5958" s="7" t="n">
        <v>0</v>
      </c>
      <c r="E5958" s="7" t="n">
        <v>-0.25</v>
      </c>
      <c r="F5958" s="7" t="n">
        <v>16.5</v>
      </c>
      <c r="G5958" s="7" t="n">
        <v>180</v>
      </c>
    </row>
    <row r="5959" spans="1:7">
      <c r="A5959" t="s">
        <v>4</v>
      </c>
      <c r="B5959" s="4" t="s">
        <v>5</v>
      </c>
      <c r="C5959" s="4" t="s">
        <v>10</v>
      </c>
      <c r="D5959" s="4" t="s">
        <v>30</v>
      </c>
      <c r="E5959" s="4" t="s">
        <v>30</v>
      </c>
      <c r="F5959" s="4" t="s">
        <v>30</v>
      </c>
      <c r="G5959" s="4" t="s">
        <v>30</v>
      </c>
    </row>
    <row r="5960" spans="1:7">
      <c r="A5960" t="n">
        <v>49838</v>
      </c>
      <c r="B5960" s="43" t="n">
        <v>46</v>
      </c>
      <c r="C5960" s="7" t="n">
        <v>120</v>
      </c>
      <c r="D5960" s="7" t="n">
        <v>0</v>
      </c>
      <c r="E5960" s="7" t="n">
        <v>-0.25</v>
      </c>
      <c r="F5960" s="7" t="n">
        <v>16.5</v>
      </c>
      <c r="G5960" s="7" t="n">
        <v>180</v>
      </c>
    </row>
    <row r="5961" spans="1:7">
      <c r="A5961" t="s">
        <v>4</v>
      </c>
      <c r="B5961" s="4" t="s">
        <v>5</v>
      </c>
      <c r="C5961" s="4" t="s">
        <v>10</v>
      </c>
      <c r="D5961" s="4" t="s">
        <v>30</v>
      </c>
      <c r="E5961" s="4" t="s">
        <v>30</v>
      </c>
      <c r="F5961" s="4" t="s">
        <v>30</v>
      </c>
      <c r="G5961" s="4" t="s">
        <v>30</v>
      </c>
    </row>
    <row r="5962" spans="1:7">
      <c r="A5962" t="n">
        <v>49857</v>
      </c>
      <c r="B5962" s="43" t="n">
        <v>46</v>
      </c>
      <c r="C5962" s="7" t="n">
        <v>84</v>
      </c>
      <c r="D5962" s="7" t="n">
        <v>0</v>
      </c>
      <c r="E5962" s="7" t="n">
        <v>-0.25</v>
      </c>
      <c r="F5962" s="7" t="n">
        <v>16.5</v>
      </c>
      <c r="G5962" s="7" t="n">
        <v>180</v>
      </c>
    </row>
    <row r="5963" spans="1:7">
      <c r="A5963" t="s">
        <v>4</v>
      </c>
      <c r="B5963" s="4" t="s">
        <v>5</v>
      </c>
      <c r="C5963" s="4" t="s">
        <v>10</v>
      </c>
      <c r="D5963" s="4" t="s">
        <v>30</v>
      </c>
      <c r="E5963" s="4" t="s">
        <v>30</v>
      </c>
      <c r="F5963" s="4" t="s">
        <v>30</v>
      </c>
      <c r="G5963" s="4" t="s">
        <v>30</v>
      </c>
    </row>
    <row r="5964" spans="1:7">
      <c r="A5964" t="n">
        <v>49876</v>
      </c>
      <c r="B5964" s="43" t="n">
        <v>46</v>
      </c>
      <c r="C5964" s="7" t="n">
        <v>86</v>
      </c>
      <c r="D5964" s="7" t="n">
        <v>0</v>
      </c>
      <c r="E5964" s="7" t="n">
        <v>-0.25</v>
      </c>
      <c r="F5964" s="7" t="n">
        <v>16.5</v>
      </c>
      <c r="G5964" s="7" t="n">
        <v>180</v>
      </c>
    </row>
    <row r="5965" spans="1:7">
      <c r="A5965" t="s">
        <v>4</v>
      </c>
      <c r="B5965" s="4" t="s">
        <v>5</v>
      </c>
      <c r="C5965" s="4" t="s">
        <v>10</v>
      </c>
      <c r="D5965" s="4" t="s">
        <v>30</v>
      </c>
      <c r="E5965" s="4" t="s">
        <v>30</v>
      </c>
      <c r="F5965" s="4" t="s">
        <v>30</v>
      </c>
      <c r="G5965" s="4" t="s">
        <v>30</v>
      </c>
    </row>
    <row r="5966" spans="1:7">
      <c r="A5966" t="n">
        <v>49895</v>
      </c>
      <c r="B5966" s="43" t="n">
        <v>46</v>
      </c>
      <c r="C5966" s="7" t="n">
        <v>87</v>
      </c>
      <c r="D5966" s="7" t="n">
        <v>0</v>
      </c>
      <c r="E5966" s="7" t="n">
        <v>-0.25</v>
      </c>
      <c r="F5966" s="7" t="n">
        <v>16.5</v>
      </c>
      <c r="G5966" s="7" t="n">
        <v>180</v>
      </c>
    </row>
    <row r="5967" spans="1:7">
      <c r="A5967" t="s">
        <v>4</v>
      </c>
      <c r="B5967" s="4" t="s">
        <v>5</v>
      </c>
      <c r="C5967" s="4" t="s">
        <v>10</v>
      </c>
      <c r="D5967" s="4" t="s">
        <v>30</v>
      </c>
      <c r="E5967" s="4" t="s">
        <v>30</v>
      </c>
      <c r="F5967" s="4" t="s">
        <v>30</v>
      </c>
      <c r="G5967" s="4" t="s">
        <v>30</v>
      </c>
    </row>
    <row r="5968" spans="1:7">
      <c r="A5968" t="n">
        <v>49914</v>
      </c>
      <c r="B5968" s="43" t="n">
        <v>46</v>
      </c>
      <c r="C5968" s="7" t="n">
        <v>88</v>
      </c>
      <c r="D5968" s="7" t="n">
        <v>0</v>
      </c>
      <c r="E5968" s="7" t="n">
        <v>-0.25</v>
      </c>
      <c r="F5968" s="7" t="n">
        <v>16.5</v>
      </c>
      <c r="G5968" s="7" t="n">
        <v>180</v>
      </c>
    </row>
    <row r="5969" spans="1:7">
      <c r="A5969" t="s">
        <v>4</v>
      </c>
      <c r="B5969" s="4" t="s">
        <v>5</v>
      </c>
      <c r="C5969" s="4" t="s">
        <v>10</v>
      </c>
      <c r="D5969" s="4" t="s">
        <v>30</v>
      </c>
      <c r="E5969" s="4" t="s">
        <v>30</v>
      </c>
      <c r="F5969" s="4" t="s">
        <v>30</v>
      </c>
      <c r="G5969" s="4" t="s">
        <v>30</v>
      </c>
    </row>
    <row r="5970" spans="1:7">
      <c r="A5970" t="n">
        <v>49933</v>
      </c>
      <c r="B5970" s="43" t="n">
        <v>46</v>
      </c>
      <c r="C5970" s="7" t="n">
        <v>89</v>
      </c>
      <c r="D5970" s="7" t="n">
        <v>0</v>
      </c>
      <c r="E5970" s="7" t="n">
        <v>-0.25</v>
      </c>
      <c r="F5970" s="7" t="n">
        <v>16.5</v>
      </c>
      <c r="G5970" s="7" t="n">
        <v>180</v>
      </c>
    </row>
    <row r="5971" spans="1:7">
      <c r="A5971" t="s">
        <v>4</v>
      </c>
      <c r="B5971" s="4" t="s">
        <v>5</v>
      </c>
      <c r="C5971" s="4" t="s">
        <v>10</v>
      </c>
      <c r="D5971" s="4" t="s">
        <v>30</v>
      </c>
      <c r="E5971" s="4" t="s">
        <v>30</v>
      </c>
      <c r="F5971" s="4" t="s">
        <v>30</v>
      </c>
      <c r="G5971" s="4" t="s">
        <v>30</v>
      </c>
    </row>
    <row r="5972" spans="1:7">
      <c r="A5972" t="n">
        <v>49952</v>
      </c>
      <c r="B5972" s="43" t="n">
        <v>46</v>
      </c>
      <c r="C5972" s="7" t="n">
        <v>1600</v>
      </c>
      <c r="D5972" s="7" t="n">
        <v>0</v>
      </c>
      <c r="E5972" s="7" t="n">
        <v>-0.25</v>
      </c>
      <c r="F5972" s="7" t="n">
        <v>16.5</v>
      </c>
      <c r="G5972" s="7" t="n">
        <v>180</v>
      </c>
    </row>
    <row r="5973" spans="1:7">
      <c r="A5973" t="s">
        <v>4</v>
      </c>
      <c r="B5973" s="4" t="s">
        <v>5</v>
      </c>
      <c r="C5973" s="4" t="s">
        <v>10</v>
      </c>
      <c r="D5973" s="4" t="s">
        <v>9</v>
      </c>
    </row>
    <row r="5974" spans="1:7">
      <c r="A5974" t="n">
        <v>49971</v>
      </c>
      <c r="B5974" s="62" t="n">
        <v>44</v>
      </c>
      <c r="C5974" s="7" t="n">
        <v>0</v>
      </c>
      <c r="D5974" s="7" t="n">
        <v>128</v>
      </c>
    </row>
    <row r="5975" spans="1:7">
      <c r="A5975" t="s">
        <v>4</v>
      </c>
      <c r="B5975" s="4" t="s">
        <v>5</v>
      </c>
      <c r="C5975" s="4" t="s">
        <v>10</v>
      </c>
      <c r="D5975" s="4" t="s">
        <v>9</v>
      </c>
    </row>
    <row r="5976" spans="1:7">
      <c r="A5976" t="n">
        <v>49978</v>
      </c>
      <c r="B5976" s="62" t="n">
        <v>44</v>
      </c>
      <c r="C5976" s="7" t="n">
        <v>0</v>
      </c>
      <c r="D5976" s="7" t="n">
        <v>32</v>
      </c>
    </row>
    <row r="5977" spans="1:7">
      <c r="A5977" t="s">
        <v>4</v>
      </c>
      <c r="B5977" s="4" t="s">
        <v>5</v>
      </c>
      <c r="C5977" s="4" t="s">
        <v>10</v>
      </c>
      <c r="D5977" s="4" t="s">
        <v>9</v>
      </c>
    </row>
    <row r="5978" spans="1:7">
      <c r="A5978" t="n">
        <v>49985</v>
      </c>
      <c r="B5978" s="62" t="n">
        <v>44</v>
      </c>
      <c r="C5978" s="7" t="n">
        <v>13</v>
      </c>
      <c r="D5978" s="7" t="n">
        <v>128</v>
      </c>
    </row>
    <row r="5979" spans="1:7">
      <c r="A5979" t="s">
        <v>4</v>
      </c>
      <c r="B5979" s="4" t="s">
        <v>5</v>
      </c>
      <c r="C5979" s="4" t="s">
        <v>10</v>
      </c>
      <c r="D5979" s="4" t="s">
        <v>9</v>
      </c>
    </row>
    <row r="5980" spans="1:7">
      <c r="A5980" t="n">
        <v>49992</v>
      </c>
      <c r="B5980" s="62" t="n">
        <v>44</v>
      </c>
      <c r="C5980" s="7" t="n">
        <v>13</v>
      </c>
      <c r="D5980" s="7" t="n">
        <v>32</v>
      </c>
    </row>
    <row r="5981" spans="1:7">
      <c r="A5981" t="s">
        <v>4</v>
      </c>
      <c r="B5981" s="4" t="s">
        <v>5</v>
      </c>
      <c r="C5981" s="4" t="s">
        <v>10</v>
      </c>
      <c r="D5981" s="4" t="s">
        <v>9</v>
      </c>
    </row>
    <row r="5982" spans="1:7">
      <c r="A5982" t="n">
        <v>49999</v>
      </c>
      <c r="B5982" s="62" t="n">
        <v>44</v>
      </c>
      <c r="C5982" s="7" t="n">
        <v>61491</v>
      </c>
      <c r="D5982" s="7" t="n">
        <v>128</v>
      </c>
    </row>
    <row r="5983" spans="1:7">
      <c r="A5983" t="s">
        <v>4</v>
      </c>
      <c r="B5983" s="4" t="s">
        <v>5</v>
      </c>
      <c r="C5983" s="4" t="s">
        <v>10</v>
      </c>
      <c r="D5983" s="4" t="s">
        <v>9</v>
      </c>
    </row>
    <row r="5984" spans="1:7">
      <c r="A5984" t="n">
        <v>50006</v>
      </c>
      <c r="B5984" s="62" t="n">
        <v>44</v>
      </c>
      <c r="C5984" s="7" t="n">
        <v>61491</v>
      </c>
      <c r="D5984" s="7" t="n">
        <v>32</v>
      </c>
    </row>
    <row r="5985" spans="1:7">
      <c r="A5985" t="s">
        <v>4</v>
      </c>
      <c r="B5985" s="4" t="s">
        <v>5</v>
      </c>
      <c r="C5985" s="4" t="s">
        <v>10</v>
      </c>
      <c r="D5985" s="4" t="s">
        <v>9</v>
      </c>
    </row>
    <row r="5986" spans="1:7">
      <c r="A5986" t="n">
        <v>50013</v>
      </c>
      <c r="B5986" s="62" t="n">
        <v>44</v>
      </c>
      <c r="C5986" s="7" t="n">
        <v>61492</v>
      </c>
      <c r="D5986" s="7" t="n">
        <v>128</v>
      </c>
    </row>
    <row r="5987" spans="1:7">
      <c r="A5987" t="s">
        <v>4</v>
      </c>
      <c r="B5987" s="4" t="s">
        <v>5</v>
      </c>
      <c r="C5987" s="4" t="s">
        <v>10</v>
      </c>
      <c r="D5987" s="4" t="s">
        <v>9</v>
      </c>
    </row>
    <row r="5988" spans="1:7">
      <c r="A5988" t="n">
        <v>50020</v>
      </c>
      <c r="B5988" s="62" t="n">
        <v>44</v>
      </c>
      <c r="C5988" s="7" t="n">
        <v>61492</v>
      </c>
      <c r="D5988" s="7" t="n">
        <v>32</v>
      </c>
    </row>
    <row r="5989" spans="1:7">
      <c r="A5989" t="s">
        <v>4</v>
      </c>
      <c r="B5989" s="4" t="s">
        <v>5</v>
      </c>
      <c r="C5989" s="4" t="s">
        <v>10</v>
      </c>
      <c r="D5989" s="4" t="s">
        <v>9</v>
      </c>
    </row>
    <row r="5990" spans="1:7">
      <c r="A5990" t="n">
        <v>50027</v>
      </c>
      <c r="B5990" s="62" t="n">
        <v>44</v>
      </c>
      <c r="C5990" s="7" t="n">
        <v>61493</v>
      </c>
      <c r="D5990" s="7" t="n">
        <v>128</v>
      </c>
    </row>
    <row r="5991" spans="1:7">
      <c r="A5991" t="s">
        <v>4</v>
      </c>
      <c r="B5991" s="4" t="s">
        <v>5</v>
      </c>
      <c r="C5991" s="4" t="s">
        <v>10</v>
      </c>
      <c r="D5991" s="4" t="s">
        <v>9</v>
      </c>
    </row>
    <row r="5992" spans="1:7">
      <c r="A5992" t="n">
        <v>50034</v>
      </c>
      <c r="B5992" s="62" t="n">
        <v>44</v>
      </c>
      <c r="C5992" s="7" t="n">
        <v>61493</v>
      </c>
      <c r="D5992" s="7" t="n">
        <v>32</v>
      </c>
    </row>
    <row r="5993" spans="1:7">
      <c r="A5993" t="s">
        <v>4</v>
      </c>
      <c r="B5993" s="4" t="s">
        <v>5</v>
      </c>
      <c r="C5993" s="4" t="s">
        <v>10</v>
      </c>
      <c r="D5993" s="4" t="s">
        <v>9</v>
      </c>
    </row>
    <row r="5994" spans="1:7">
      <c r="A5994" t="n">
        <v>50041</v>
      </c>
      <c r="B5994" s="62" t="n">
        <v>44</v>
      </c>
      <c r="C5994" s="7" t="n">
        <v>61494</v>
      </c>
      <c r="D5994" s="7" t="n">
        <v>128</v>
      </c>
    </row>
    <row r="5995" spans="1:7">
      <c r="A5995" t="s">
        <v>4</v>
      </c>
      <c r="B5995" s="4" t="s">
        <v>5</v>
      </c>
      <c r="C5995" s="4" t="s">
        <v>10</v>
      </c>
      <c r="D5995" s="4" t="s">
        <v>9</v>
      </c>
    </row>
    <row r="5996" spans="1:7">
      <c r="A5996" t="n">
        <v>50048</v>
      </c>
      <c r="B5996" s="62" t="n">
        <v>44</v>
      </c>
      <c r="C5996" s="7" t="n">
        <v>61494</v>
      </c>
      <c r="D5996" s="7" t="n">
        <v>32</v>
      </c>
    </row>
    <row r="5997" spans="1:7">
      <c r="A5997" t="s">
        <v>4</v>
      </c>
      <c r="B5997" s="4" t="s">
        <v>5</v>
      </c>
      <c r="C5997" s="4" t="s">
        <v>10</v>
      </c>
      <c r="D5997" s="4" t="s">
        <v>30</v>
      </c>
      <c r="E5997" s="4" t="s">
        <v>30</v>
      </c>
      <c r="F5997" s="4" t="s">
        <v>30</v>
      </c>
      <c r="G5997" s="4" t="s">
        <v>30</v>
      </c>
    </row>
    <row r="5998" spans="1:7">
      <c r="A5998" t="n">
        <v>50055</v>
      </c>
      <c r="B5998" s="43" t="n">
        <v>46</v>
      </c>
      <c r="C5998" s="7" t="n">
        <v>0</v>
      </c>
      <c r="D5998" s="7" t="n">
        <v>0.340000003576279</v>
      </c>
      <c r="E5998" s="7" t="n">
        <v>-0.25</v>
      </c>
      <c r="F5998" s="7" t="n">
        <v>3.48000001907349</v>
      </c>
      <c r="G5998" s="7" t="n">
        <v>180</v>
      </c>
    </row>
    <row r="5999" spans="1:7">
      <c r="A5999" t="s">
        <v>4</v>
      </c>
      <c r="B5999" s="4" t="s">
        <v>5</v>
      </c>
      <c r="C5999" s="4" t="s">
        <v>10</v>
      </c>
      <c r="D5999" s="4" t="s">
        <v>30</v>
      </c>
      <c r="E5999" s="4" t="s">
        <v>30</v>
      </c>
      <c r="F5999" s="4" t="s">
        <v>30</v>
      </c>
      <c r="G5999" s="4" t="s">
        <v>30</v>
      </c>
    </row>
    <row r="6000" spans="1:7">
      <c r="A6000" t="n">
        <v>50074</v>
      </c>
      <c r="B6000" s="43" t="n">
        <v>46</v>
      </c>
      <c r="C6000" s="7" t="n">
        <v>13</v>
      </c>
      <c r="D6000" s="7" t="n">
        <v>-0.709999978542328</v>
      </c>
      <c r="E6000" s="7" t="n">
        <v>-0.25</v>
      </c>
      <c r="F6000" s="7" t="n">
        <v>3.63000011444092</v>
      </c>
      <c r="G6000" s="7" t="n">
        <v>180</v>
      </c>
    </row>
    <row r="6001" spans="1:7">
      <c r="A6001" t="s">
        <v>4</v>
      </c>
      <c r="B6001" s="4" t="s">
        <v>5</v>
      </c>
      <c r="C6001" s="4" t="s">
        <v>16</v>
      </c>
      <c r="D6001" s="14" t="s">
        <v>26</v>
      </c>
      <c r="E6001" s="4" t="s">
        <v>5</v>
      </c>
      <c r="F6001" s="4" t="s">
        <v>16</v>
      </c>
      <c r="G6001" s="4" t="s">
        <v>10</v>
      </c>
      <c r="H6001" s="14" t="s">
        <v>27</v>
      </c>
      <c r="I6001" s="4" t="s">
        <v>16</v>
      </c>
      <c r="J6001" s="4" t="s">
        <v>25</v>
      </c>
    </row>
    <row r="6002" spans="1:7">
      <c r="A6002" t="n">
        <v>50093</v>
      </c>
      <c r="B6002" s="10" t="n">
        <v>5</v>
      </c>
      <c r="C6002" s="7" t="n">
        <v>28</v>
      </c>
      <c r="D6002" s="14" t="s">
        <v>3</v>
      </c>
      <c r="E6002" s="58" t="n">
        <v>64</v>
      </c>
      <c r="F6002" s="7" t="n">
        <v>5</v>
      </c>
      <c r="G6002" s="7" t="n">
        <v>5</v>
      </c>
      <c r="H6002" s="14" t="s">
        <v>3</v>
      </c>
      <c r="I6002" s="7" t="n">
        <v>1</v>
      </c>
      <c r="J6002" s="11" t="n">
        <f t="normal" ca="1">A6010</f>
        <v>0</v>
      </c>
    </row>
    <row r="6003" spans="1:7">
      <c r="A6003" t="s">
        <v>4</v>
      </c>
      <c r="B6003" s="4" t="s">
        <v>5</v>
      </c>
      <c r="C6003" s="4" t="s">
        <v>10</v>
      </c>
      <c r="D6003" s="4" t="s">
        <v>9</v>
      </c>
    </row>
    <row r="6004" spans="1:7">
      <c r="A6004" t="n">
        <v>50104</v>
      </c>
      <c r="B6004" s="62" t="n">
        <v>44</v>
      </c>
      <c r="C6004" s="7" t="n">
        <v>7032</v>
      </c>
      <c r="D6004" s="7" t="n">
        <v>128</v>
      </c>
    </row>
    <row r="6005" spans="1:7">
      <c r="A6005" t="s">
        <v>4</v>
      </c>
      <c r="B6005" s="4" t="s">
        <v>5</v>
      </c>
      <c r="C6005" s="4" t="s">
        <v>10</v>
      </c>
      <c r="D6005" s="4" t="s">
        <v>9</v>
      </c>
    </row>
    <row r="6006" spans="1:7">
      <c r="A6006" t="n">
        <v>50111</v>
      </c>
      <c r="B6006" s="62" t="n">
        <v>44</v>
      </c>
      <c r="C6006" s="7" t="n">
        <v>7032</v>
      </c>
      <c r="D6006" s="7" t="n">
        <v>32</v>
      </c>
    </row>
    <row r="6007" spans="1:7">
      <c r="A6007" t="s">
        <v>4</v>
      </c>
      <c r="B6007" s="4" t="s">
        <v>5</v>
      </c>
      <c r="C6007" s="4" t="s">
        <v>10</v>
      </c>
      <c r="D6007" s="4" t="s">
        <v>30</v>
      </c>
      <c r="E6007" s="4" t="s">
        <v>30</v>
      </c>
      <c r="F6007" s="4" t="s">
        <v>30</v>
      </c>
      <c r="G6007" s="4" t="s">
        <v>30</v>
      </c>
    </row>
    <row r="6008" spans="1:7">
      <c r="A6008" t="n">
        <v>50118</v>
      </c>
      <c r="B6008" s="43" t="n">
        <v>46</v>
      </c>
      <c r="C6008" s="7" t="n">
        <v>7032</v>
      </c>
      <c r="D6008" s="7" t="n">
        <v>1.46000003814697</v>
      </c>
      <c r="E6008" s="7" t="n">
        <v>-0.25</v>
      </c>
      <c r="F6008" s="7" t="n">
        <v>3.16000008583069</v>
      </c>
      <c r="G6008" s="7" t="n">
        <v>179.600006103516</v>
      </c>
    </row>
    <row r="6009" spans="1:7">
      <c r="A6009" t="s">
        <v>4</v>
      </c>
      <c r="B6009" s="4" t="s">
        <v>5</v>
      </c>
      <c r="C6009" s="4" t="s">
        <v>10</v>
      </c>
      <c r="D6009" s="4" t="s">
        <v>30</v>
      </c>
      <c r="E6009" s="4" t="s">
        <v>30</v>
      </c>
      <c r="F6009" s="4" t="s">
        <v>30</v>
      </c>
      <c r="G6009" s="4" t="s">
        <v>30</v>
      </c>
    </row>
    <row r="6010" spans="1:7">
      <c r="A6010" t="n">
        <v>50137</v>
      </c>
      <c r="B6010" s="43" t="n">
        <v>46</v>
      </c>
      <c r="C6010" s="7" t="n">
        <v>61491</v>
      </c>
      <c r="D6010" s="7" t="n">
        <v>1.03999996185303</v>
      </c>
      <c r="E6010" s="7" t="n">
        <v>-0.25</v>
      </c>
      <c r="F6010" s="7" t="n">
        <v>5.28999996185303</v>
      </c>
      <c r="G6010" s="7" t="n">
        <v>180</v>
      </c>
    </row>
    <row r="6011" spans="1:7">
      <c r="A6011" t="s">
        <v>4</v>
      </c>
      <c r="B6011" s="4" t="s">
        <v>5</v>
      </c>
      <c r="C6011" s="4" t="s">
        <v>10</v>
      </c>
      <c r="D6011" s="4" t="s">
        <v>30</v>
      </c>
      <c r="E6011" s="4" t="s">
        <v>30</v>
      </c>
      <c r="F6011" s="4" t="s">
        <v>30</v>
      </c>
      <c r="G6011" s="4" t="s">
        <v>30</v>
      </c>
    </row>
    <row r="6012" spans="1:7">
      <c r="A6012" t="n">
        <v>50156</v>
      </c>
      <c r="B6012" s="43" t="n">
        <v>46</v>
      </c>
      <c r="C6012" s="7" t="n">
        <v>61492</v>
      </c>
      <c r="D6012" s="7" t="n">
        <v>-0.409999996423721</v>
      </c>
      <c r="E6012" s="7" t="n">
        <v>-0.25</v>
      </c>
      <c r="F6012" s="7" t="n">
        <v>5.44000005722046</v>
      </c>
      <c r="G6012" s="7" t="n">
        <v>180</v>
      </c>
    </row>
    <row r="6013" spans="1:7">
      <c r="A6013" t="s">
        <v>4</v>
      </c>
      <c r="B6013" s="4" t="s">
        <v>5</v>
      </c>
      <c r="C6013" s="4" t="s">
        <v>10</v>
      </c>
      <c r="D6013" s="4" t="s">
        <v>30</v>
      </c>
      <c r="E6013" s="4" t="s">
        <v>30</v>
      </c>
      <c r="F6013" s="4" t="s">
        <v>30</v>
      </c>
      <c r="G6013" s="4" t="s">
        <v>30</v>
      </c>
    </row>
    <row r="6014" spans="1:7">
      <c r="A6014" t="n">
        <v>50175</v>
      </c>
      <c r="B6014" s="43" t="n">
        <v>46</v>
      </c>
      <c r="C6014" s="7" t="n">
        <v>61493</v>
      </c>
      <c r="D6014" s="7" t="n">
        <v>1.85000002384186</v>
      </c>
      <c r="E6014" s="7" t="n">
        <v>-0.25</v>
      </c>
      <c r="F6014" s="7" t="n">
        <v>4.75</v>
      </c>
      <c r="G6014" s="7" t="n">
        <v>180</v>
      </c>
    </row>
    <row r="6015" spans="1:7">
      <c r="A6015" t="s">
        <v>4</v>
      </c>
      <c r="B6015" s="4" t="s">
        <v>5</v>
      </c>
      <c r="C6015" s="4" t="s">
        <v>10</v>
      </c>
      <c r="D6015" s="4" t="s">
        <v>30</v>
      </c>
      <c r="E6015" s="4" t="s">
        <v>30</v>
      </c>
      <c r="F6015" s="4" t="s">
        <v>30</v>
      </c>
      <c r="G6015" s="4" t="s">
        <v>30</v>
      </c>
    </row>
    <row r="6016" spans="1:7">
      <c r="A6016" t="n">
        <v>50194</v>
      </c>
      <c r="B6016" s="43" t="n">
        <v>46</v>
      </c>
      <c r="C6016" s="7" t="n">
        <v>61494</v>
      </c>
      <c r="D6016" s="7" t="n">
        <v>-1.33000004291534</v>
      </c>
      <c r="E6016" s="7" t="n">
        <v>-0.25</v>
      </c>
      <c r="F6016" s="7" t="n">
        <v>5.15999984741211</v>
      </c>
      <c r="G6016" s="7" t="n">
        <v>180</v>
      </c>
    </row>
    <row r="6017" spans="1:10">
      <c r="A6017" t="s">
        <v>4</v>
      </c>
      <c r="B6017" s="4" t="s">
        <v>5</v>
      </c>
      <c r="C6017" s="4" t="s">
        <v>10</v>
      </c>
      <c r="D6017" s="4" t="s">
        <v>9</v>
      </c>
    </row>
    <row r="6018" spans="1:10">
      <c r="A6018" t="n">
        <v>50213</v>
      </c>
      <c r="B6018" s="46" t="n">
        <v>43</v>
      </c>
      <c r="C6018" s="7" t="n">
        <v>0</v>
      </c>
      <c r="D6018" s="7" t="n">
        <v>16</v>
      </c>
    </row>
    <row r="6019" spans="1:10">
      <c r="A6019" t="s">
        <v>4</v>
      </c>
      <c r="B6019" s="4" t="s">
        <v>5</v>
      </c>
      <c r="C6019" s="4" t="s">
        <v>10</v>
      </c>
      <c r="D6019" s="4" t="s">
        <v>16</v>
      </c>
      <c r="E6019" s="4" t="s">
        <v>16</v>
      </c>
      <c r="F6019" s="4" t="s">
        <v>6</v>
      </c>
    </row>
    <row r="6020" spans="1:10">
      <c r="A6020" t="n">
        <v>50220</v>
      </c>
      <c r="B6020" s="48" t="n">
        <v>47</v>
      </c>
      <c r="C6020" s="7" t="n">
        <v>0</v>
      </c>
      <c r="D6020" s="7" t="n">
        <v>0</v>
      </c>
      <c r="E6020" s="7" t="n">
        <v>0</v>
      </c>
      <c r="F6020" s="7" t="s">
        <v>365</v>
      </c>
    </row>
    <row r="6021" spans="1:10">
      <c r="A6021" t="s">
        <v>4</v>
      </c>
      <c r="B6021" s="4" t="s">
        <v>5</v>
      </c>
      <c r="C6021" s="4" t="s">
        <v>10</v>
      </c>
    </row>
    <row r="6022" spans="1:10">
      <c r="A6022" t="n">
        <v>50242</v>
      </c>
      <c r="B6022" s="31" t="n">
        <v>16</v>
      </c>
      <c r="C6022" s="7" t="n">
        <v>0</v>
      </c>
    </row>
    <row r="6023" spans="1:10">
      <c r="A6023" t="s">
        <v>4</v>
      </c>
      <c r="B6023" s="4" t="s">
        <v>5</v>
      </c>
      <c r="C6023" s="4" t="s">
        <v>10</v>
      </c>
      <c r="D6023" s="4" t="s">
        <v>16</v>
      </c>
      <c r="E6023" s="4" t="s">
        <v>6</v>
      </c>
      <c r="F6023" s="4" t="s">
        <v>30</v>
      </c>
      <c r="G6023" s="4" t="s">
        <v>30</v>
      </c>
      <c r="H6023" s="4" t="s">
        <v>30</v>
      </c>
    </row>
    <row r="6024" spans="1:10">
      <c r="A6024" t="n">
        <v>50245</v>
      </c>
      <c r="B6024" s="45" t="n">
        <v>48</v>
      </c>
      <c r="C6024" s="7" t="n">
        <v>0</v>
      </c>
      <c r="D6024" s="7" t="n">
        <v>0</v>
      </c>
      <c r="E6024" s="7" t="s">
        <v>143</v>
      </c>
      <c r="F6024" s="7" t="n">
        <v>0</v>
      </c>
      <c r="G6024" s="7" t="n">
        <v>1</v>
      </c>
      <c r="H6024" s="7" t="n">
        <v>0</v>
      </c>
    </row>
    <row r="6025" spans="1:10">
      <c r="A6025" t="s">
        <v>4</v>
      </c>
      <c r="B6025" s="4" t="s">
        <v>5</v>
      </c>
      <c r="C6025" s="4" t="s">
        <v>10</v>
      </c>
      <c r="D6025" s="4" t="s">
        <v>9</v>
      </c>
    </row>
    <row r="6026" spans="1:10">
      <c r="A6026" t="n">
        <v>50269</v>
      </c>
      <c r="B6026" s="46" t="n">
        <v>43</v>
      </c>
      <c r="C6026" s="7" t="n">
        <v>13</v>
      </c>
      <c r="D6026" s="7" t="n">
        <v>16</v>
      </c>
    </row>
    <row r="6027" spans="1:10">
      <c r="A6027" t="s">
        <v>4</v>
      </c>
      <c r="B6027" s="4" t="s">
        <v>5</v>
      </c>
      <c r="C6027" s="4" t="s">
        <v>10</v>
      </c>
      <c r="D6027" s="4" t="s">
        <v>16</v>
      </c>
      <c r="E6027" s="4" t="s">
        <v>16</v>
      </c>
      <c r="F6027" s="4" t="s">
        <v>6</v>
      </c>
    </row>
    <row r="6028" spans="1:10">
      <c r="A6028" t="n">
        <v>50276</v>
      </c>
      <c r="B6028" s="48" t="n">
        <v>47</v>
      </c>
      <c r="C6028" s="7" t="n">
        <v>13</v>
      </c>
      <c r="D6028" s="7" t="n">
        <v>0</v>
      </c>
      <c r="E6028" s="7" t="n">
        <v>0</v>
      </c>
      <c r="F6028" s="7" t="s">
        <v>365</v>
      </c>
    </row>
    <row r="6029" spans="1:10">
      <c r="A6029" t="s">
        <v>4</v>
      </c>
      <c r="B6029" s="4" t="s">
        <v>5</v>
      </c>
      <c r="C6029" s="4" t="s">
        <v>10</v>
      </c>
    </row>
    <row r="6030" spans="1:10">
      <c r="A6030" t="n">
        <v>50298</v>
      </c>
      <c r="B6030" s="31" t="n">
        <v>16</v>
      </c>
      <c r="C6030" s="7" t="n">
        <v>0</v>
      </c>
    </row>
    <row r="6031" spans="1:10">
      <c r="A6031" t="s">
        <v>4</v>
      </c>
      <c r="B6031" s="4" t="s">
        <v>5</v>
      </c>
      <c r="C6031" s="4" t="s">
        <v>10</v>
      </c>
      <c r="D6031" s="4" t="s">
        <v>16</v>
      </c>
      <c r="E6031" s="4" t="s">
        <v>6</v>
      </c>
      <c r="F6031" s="4" t="s">
        <v>30</v>
      </c>
      <c r="G6031" s="4" t="s">
        <v>30</v>
      </c>
      <c r="H6031" s="4" t="s">
        <v>30</v>
      </c>
    </row>
    <row r="6032" spans="1:10">
      <c r="A6032" t="n">
        <v>50301</v>
      </c>
      <c r="B6032" s="45" t="n">
        <v>48</v>
      </c>
      <c r="C6032" s="7" t="n">
        <v>13</v>
      </c>
      <c r="D6032" s="7" t="n">
        <v>0</v>
      </c>
      <c r="E6032" s="7" t="s">
        <v>143</v>
      </c>
      <c r="F6032" s="7" t="n">
        <v>0</v>
      </c>
      <c r="G6032" s="7" t="n">
        <v>1</v>
      </c>
      <c r="H6032" s="7" t="n">
        <v>0</v>
      </c>
    </row>
    <row r="6033" spans="1:8">
      <c r="A6033" t="s">
        <v>4</v>
      </c>
      <c r="B6033" s="4" t="s">
        <v>5</v>
      </c>
      <c r="C6033" s="4" t="s">
        <v>10</v>
      </c>
      <c r="D6033" s="4" t="s">
        <v>9</v>
      </c>
    </row>
    <row r="6034" spans="1:8">
      <c r="A6034" t="n">
        <v>50325</v>
      </c>
      <c r="B6034" s="46" t="n">
        <v>43</v>
      </c>
      <c r="C6034" s="7" t="n">
        <v>61491</v>
      </c>
      <c r="D6034" s="7" t="n">
        <v>16</v>
      </c>
    </row>
    <row r="6035" spans="1:8">
      <c r="A6035" t="s">
        <v>4</v>
      </c>
      <c r="B6035" s="4" t="s">
        <v>5</v>
      </c>
      <c r="C6035" s="4" t="s">
        <v>10</v>
      </c>
      <c r="D6035" s="4" t="s">
        <v>16</v>
      </c>
      <c r="E6035" s="4" t="s">
        <v>16</v>
      </c>
      <c r="F6035" s="4" t="s">
        <v>6</v>
      </c>
    </row>
    <row r="6036" spans="1:8">
      <c r="A6036" t="n">
        <v>50332</v>
      </c>
      <c r="B6036" s="48" t="n">
        <v>47</v>
      </c>
      <c r="C6036" s="7" t="n">
        <v>61491</v>
      </c>
      <c r="D6036" s="7" t="n">
        <v>0</v>
      </c>
      <c r="E6036" s="7" t="n">
        <v>0</v>
      </c>
      <c r="F6036" s="7" t="s">
        <v>365</v>
      </c>
    </row>
    <row r="6037" spans="1:8">
      <c r="A6037" t="s">
        <v>4</v>
      </c>
      <c r="B6037" s="4" t="s">
        <v>5</v>
      </c>
      <c r="C6037" s="4" t="s">
        <v>10</v>
      </c>
    </row>
    <row r="6038" spans="1:8">
      <c r="A6038" t="n">
        <v>50354</v>
      </c>
      <c r="B6038" s="31" t="n">
        <v>16</v>
      </c>
      <c r="C6038" s="7" t="n">
        <v>0</v>
      </c>
    </row>
    <row r="6039" spans="1:8">
      <c r="A6039" t="s">
        <v>4</v>
      </c>
      <c r="B6039" s="4" t="s">
        <v>5</v>
      </c>
      <c r="C6039" s="4" t="s">
        <v>10</v>
      </c>
      <c r="D6039" s="4" t="s">
        <v>16</v>
      </c>
      <c r="E6039" s="4" t="s">
        <v>6</v>
      </c>
      <c r="F6039" s="4" t="s">
        <v>30</v>
      </c>
      <c r="G6039" s="4" t="s">
        <v>30</v>
      </c>
      <c r="H6039" s="4" t="s">
        <v>30</v>
      </c>
    </row>
    <row r="6040" spans="1:8">
      <c r="A6040" t="n">
        <v>50357</v>
      </c>
      <c r="B6040" s="45" t="n">
        <v>48</v>
      </c>
      <c r="C6040" s="7" t="n">
        <v>61491</v>
      </c>
      <c r="D6040" s="7" t="n">
        <v>0</v>
      </c>
      <c r="E6040" s="7" t="s">
        <v>143</v>
      </c>
      <c r="F6040" s="7" t="n">
        <v>0</v>
      </c>
      <c r="G6040" s="7" t="n">
        <v>1</v>
      </c>
      <c r="H6040" s="7" t="n">
        <v>0</v>
      </c>
    </row>
    <row r="6041" spans="1:8">
      <c r="A6041" t="s">
        <v>4</v>
      </c>
      <c r="B6041" s="4" t="s">
        <v>5</v>
      </c>
      <c r="C6041" s="4" t="s">
        <v>10</v>
      </c>
      <c r="D6041" s="4" t="s">
        <v>9</v>
      </c>
    </row>
    <row r="6042" spans="1:8">
      <c r="A6042" t="n">
        <v>50381</v>
      </c>
      <c r="B6042" s="46" t="n">
        <v>43</v>
      </c>
      <c r="C6042" s="7" t="n">
        <v>61492</v>
      </c>
      <c r="D6042" s="7" t="n">
        <v>16</v>
      </c>
    </row>
    <row r="6043" spans="1:8">
      <c r="A6043" t="s">
        <v>4</v>
      </c>
      <c r="B6043" s="4" t="s">
        <v>5</v>
      </c>
      <c r="C6043" s="4" t="s">
        <v>10</v>
      </c>
      <c r="D6043" s="4" t="s">
        <v>16</v>
      </c>
      <c r="E6043" s="4" t="s">
        <v>16</v>
      </c>
      <c r="F6043" s="4" t="s">
        <v>6</v>
      </c>
    </row>
    <row r="6044" spans="1:8">
      <c r="A6044" t="n">
        <v>50388</v>
      </c>
      <c r="B6044" s="48" t="n">
        <v>47</v>
      </c>
      <c r="C6044" s="7" t="n">
        <v>61492</v>
      </c>
      <c r="D6044" s="7" t="n">
        <v>0</v>
      </c>
      <c r="E6044" s="7" t="n">
        <v>0</v>
      </c>
      <c r="F6044" s="7" t="s">
        <v>365</v>
      </c>
    </row>
    <row r="6045" spans="1:8">
      <c r="A6045" t="s">
        <v>4</v>
      </c>
      <c r="B6045" s="4" t="s">
        <v>5</v>
      </c>
      <c r="C6045" s="4" t="s">
        <v>10</v>
      </c>
    </row>
    <row r="6046" spans="1:8">
      <c r="A6046" t="n">
        <v>50410</v>
      </c>
      <c r="B6046" s="31" t="n">
        <v>16</v>
      </c>
      <c r="C6046" s="7" t="n">
        <v>0</v>
      </c>
    </row>
    <row r="6047" spans="1:8">
      <c r="A6047" t="s">
        <v>4</v>
      </c>
      <c r="B6047" s="4" t="s">
        <v>5</v>
      </c>
      <c r="C6047" s="4" t="s">
        <v>10</v>
      </c>
      <c r="D6047" s="4" t="s">
        <v>16</v>
      </c>
      <c r="E6047" s="4" t="s">
        <v>6</v>
      </c>
      <c r="F6047" s="4" t="s">
        <v>30</v>
      </c>
      <c r="G6047" s="4" t="s">
        <v>30</v>
      </c>
      <c r="H6047" s="4" t="s">
        <v>30</v>
      </c>
    </row>
    <row r="6048" spans="1:8">
      <c r="A6048" t="n">
        <v>50413</v>
      </c>
      <c r="B6048" s="45" t="n">
        <v>48</v>
      </c>
      <c r="C6048" s="7" t="n">
        <v>61492</v>
      </c>
      <c r="D6048" s="7" t="n">
        <v>0</v>
      </c>
      <c r="E6048" s="7" t="s">
        <v>143</v>
      </c>
      <c r="F6048" s="7" t="n">
        <v>0</v>
      </c>
      <c r="G6048" s="7" t="n">
        <v>1</v>
      </c>
      <c r="H6048" s="7" t="n">
        <v>0</v>
      </c>
    </row>
    <row r="6049" spans="1:8">
      <c r="A6049" t="s">
        <v>4</v>
      </c>
      <c r="B6049" s="4" t="s">
        <v>5</v>
      </c>
      <c r="C6049" s="4" t="s">
        <v>10</v>
      </c>
      <c r="D6049" s="4" t="s">
        <v>9</v>
      </c>
    </row>
    <row r="6050" spans="1:8">
      <c r="A6050" t="n">
        <v>50437</v>
      </c>
      <c r="B6050" s="46" t="n">
        <v>43</v>
      </c>
      <c r="C6050" s="7" t="n">
        <v>61493</v>
      </c>
      <c r="D6050" s="7" t="n">
        <v>16</v>
      </c>
    </row>
    <row r="6051" spans="1:8">
      <c r="A6051" t="s">
        <v>4</v>
      </c>
      <c r="B6051" s="4" t="s">
        <v>5</v>
      </c>
      <c r="C6051" s="4" t="s">
        <v>10</v>
      </c>
      <c r="D6051" s="4" t="s">
        <v>16</v>
      </c>
      <c r="E6051" s="4" t="s">
        <v>16</v>
      </c>
      <c r="F6051" s="4" t="s">
        <v>6</v>
      </c>
    </row>
    <row r="6052" spans="1:8">
      <c r="A6052" t="n">
        <v>50444</v>
      </c>
      <c r="B6052" s="48" t="n">
        <v>47</v>
      </c>
      <c r="C6052" s="7" t="n">
        <v>61493</v>
      </c>
      <c r="D6052" s="7" t="n">
        <v>0</v>
      </c>
      <c r="E6052" s="7" t="n">
        <v>0</v>
      </c>
      <c r="F6052" s="7" t="s">
        <v>365</v>
      </c>
    </row>
    <row r="6053" spans="1:8">
      <c r="A6053" t="s">
        <v>4</v>
      </c>
      <c r="B6053" s="4" t="s">
        <v>5</v>
      </c>
      <c r="C6053" s="4" t="s">
        <v>10</v>
      </c>
    </row>
    <row r="6054" spans="1:8">
      <c r="A6054" t="n">
        <v>50466</v>
      </c>
      <c r="B6054" s="31" t="n">
        <v>16</v>
      </c>
      <c r="C6054" s="7" t="n">
        <v>0</v>
      </c>
    </row>
    <row r="6055" spans="1:8">
      <c r="A6055" t="s">
        <v>4</v>
      </c>
      <c r="B6055" s="4" t="s">
        <v>5</v>
      </c>
      <c r="C6055" s="4" t="s">
        <v>10</v>
      </c>
      <c r="D6055" s="4" t="s">
        <v>16</v>
      </c>
      <c r="E6055" s="4" t="s">
        <v>6</v>
      </c>
      <c r="F6055" s="4" t="s">
        <v>30</v>
      </c>
      <c r="G6055" s="4" t="s">
        <v>30</v>
      </c>
      <c r="H6055" s="4" t="s">
        <v>30</v>
      </c>
    </row>
    <row r="6056" spans="1:8">
      <c r="A6056" t="n">
        <v>50469</v>
      </c>
      <c r="B6056" s="45" t="n">
        <v>48</v>
      </c>
      <c r="C6056" s="7" t="n">
        <v>61493</v>
      </c>
      <c r="D6056" s="7" t="n">
        <v>0</v>
      </c>
      <c r="E6056" s="7" t="s">
        <v>143</v>
      </c>
      <c r="F6056" s="7" t="n">
        <v>0</v>
      </c>
      <c r="G6056" s="7" t="n">
        <v>1</v>
      </c>
      <c r="H6056" s="7" t="n">
        <v>0</v>
      </c>
    </row>
    <row r="6057" spans="1:8">
      <c r="A6057" t="s">
        <v>4</v>
      </c>
      <c r="B6057" s="4" t="s">
        <v>5</v>
      </c>
      <c r="C6057" s="4" t="s">
        <v>10</v>
      </c>
      <c r="D6057" s="4" t="s">
        <v>9</v>
      </c>
    </row>
    <row r="6058" spans="1:8">
      <c r="A6058" t="n">
        <v>50493</v>
      </c>
      <c r="B6058" s="46" t="n">
        <v>43</v>
      </c>
      <c r="C6058" s="7" t="n">
        <v>61494</v>
      </c>
      <c r="D6058" s="7" t="n">
        <v>16</v>
      </c>
    </row>
    <row r="6059" spans="1:8">
      <c r="A6059" t="s">
        <v>4</v>
      </c>
      <c r="B6059" s="4" t="s">
        <v>5</v>
      </c>
      <c r="C6059" s="4" t="s">
        <v>10</v>
      </c>
      <c r="D6059" s="4" t="s">
        <v>16</v>
      </c>
      <c r="E6059" s="4" t="s">
        <v>16</v>
      </c>
      <c r="F6059" s="4" t="s">
        <v>6</v>
      </c>
    </row>
    <row r="6060" spans="1:8">
      <c r="A6060" t="n">
        <v>50500</v>
      </c>
      <c r="B6060" s="48" t="n">
        <v>47</v>
      </c>
      <c r="C6060" s="7" t="n">
        <v>61494</v>
      </c>
      <c r="D6060" s="7" t="n">
        <v>0</v>
      </c>
      <c r="E6060" s="7" t="n">
        <v>0</v>
      </c>
      <c r="F6060" s="7" t="s">
        <v>365</v>
      </c>
    </row>
    <row r="6061" spans="1:8">
      <c r="A6061" t="s">
        <v>4</v>
      </c>
      <c r="B6061" s="4" t="s">
        <v>5</v>
      </c>
      <c r="C6061" s="4" t="s">
        <v>10</v>
      </c>
    </row>
    <row r="6062" spans="1:8">
      <c r="A6062" t="n">
        <v>50522</v>
      </c>
      <c r="B6062" s="31" t="n">
        <v>16</v>
      </c>
      <c r="C6062" s="7" t="n">
        <v>0</v>
      </c>
    </row>
    <row r="6063" spans="1:8">
      <c r="A6063" t="s">
        <v>4</v>
      </c>
      <c r="B6063" s="4" t="s">
        <v>5</v>
      </c>
      <c r="C6063" s="4" t="s">
        <v>10</v>
      </c>
      <c r="D6063" s="4" t="s">
        <v>16</v>
      </c>
      <c r="E6063" s="4" t="s">
        <v>6</v>
      </c>
      <c r="F6063" s="4" t="s">
        <v>30</v>
      </c>
      <c r="G6063" s="4" t="s">
        <v>30</v>
      </c>
      <c r="H6063" s="4" t="s">
        <v>30</v>
      </c>
    </row>
    <row r="6064" spans="1:8">
      <c r="A6064" t="n">
        <v>50525</v>
      </c>
      <c r="B6064" s="45" t="n">
        <v>48</v>
      </c>
      <c r="C6064" s="7" t="n">
        <v>61494</v>
      </c>
      <c r="D6064" s="7" t="n">
        <v>0</v>
      </c>
      <c r="E6064" s="7" t="s">
        <v>143</v>
      </c>
      <c r="F6064" s="7" t="n">
        <v>0</v>
      </c>
      <c r="G6064" s="7" t="n">
        <v>1</v>
      </c>
      <c r="H6064" s="7" t="n">
        <v>0</v>
      </c>
    </row>
    <row r="6065" spans="1:8">
      <c r="A6065" t="s">
        <v>4</v>
      </c>
      <c r="B6065" s="4" t="s">
        <v>5</v>
      </c>
      <c r="C6065" s="4" t="s">
        <v>10</v>
      </c>
      <c r="D6065" s="4" t="s">
        <v>9</v>
      </c>
    </row>
    <row r="6066" spans="1:8">
      <c r="A6066" t="n">
        <v>50549</v>
      </c>
      <c r="B6066" s="62" t="n">
        <v>44</v>
      </c>
      <c r="C6066" s="7" t="n">
        <v>30</v>
      </c>
      <c r="D6066" s="7" t="n">
        <v>128</v>
      </c>
    </row>
    <row r="6067" spans="1:8">
      <c r="A6067" t="s">
        <v>4</v>
      </c>
      <c r="B6067" s="4" t="s">
        <v>5</v>
      </c>
      <c r="C6067" s="4" t="s">
        <v>10</v>
      </c>
      <c r="D6067" s="4" t="s">
        <v>9</v>
      </c>
    </row>
    <row r="6068" spans="1:8">
      <c r="A6068" t="n">
        <v>50556</v>
      </c>
      <c r="B6068" s="62" t="n">
        <v>44</v>
      </c>
      <c r="C6068" s="7" t="n">
        <v>30</v>
      </c>
      <c r="D6068" s="7" t="n">
        <v>32</v>
      </c>
    </row>
    <row r="6069" spans="1:8">
      <c r="A6069" t="s">
        <v>4</v>
      </c>
      <c r="B6069" s="4" t="s">
        <v>5</v>
      </c>
      <c r="C6069" s="4" t="s">
        <v>10</v>
      </c>
      <c r="D6069" s="4" t="s">
        <v>9</v>
      </c>
    </row>
    <row r="6070" spans="1:8">
      <c r="A6070" t="n">
        <v>50563</v>
      </c>
      <c r="B6070" s="46" t="n">
        <v>43</v>
      </c>
      <c r="C6070" s="7" t="n">
        <v>30</v>
      </c>
      <c r="D6070" s="7" t="n">
        <v>16</v>
      </c>
    </row>
    <row r="6071" spans="1:8">
      <c r="A6071" t="s">
        <v>4</v>
      </c>
      <c r="B6071" s="4" t="s">
        <v>5</v>
      </c>
      <c r="C6071" s="4" t="s">
        <v>10</v>
      </c>
      <c r="D6071" s="4" t="s">
        <v>16</v>
      </c>
      <c r="E6071" s="4" t="s">
        <v>16</v>
      </c>
      <c r="F6071" s="4" t="s">
        <v>6</v>
      </c>
    </row>
    <row r="6072" spans="1:8">
      <c r="A6072" t="n">
        <v>50570</v>
      </c>
      <c r="B6072" s="48" t="n">
        <v>47</v>
      </c>
      <c r="C6072" s="7" t="n">
        <v>30</v>
      </c>
      <c r="D6072" s="7" t="n">
        <v>0</v>
      </c>
      <c r="E6072" s="7" t="n">
        <v>0</v>
      </c>
      <c r="F6072" s="7" t="s">
        <v>365</v>
      </c>
    </row>
    <row r="6073" spans="1:8">
      <c r="A6073" t="s">
        <v>4</v>
      </c>
      <c r="B6073" s="4" t="s">
        <v>5</v>
      </c>
      <c r="C6073" s="4" t="s">
        <v>10</v>
      </c>
    </row>
    <row r="6074" spans="1:8">
      <c r="A6074" t="n">
        <v>50592</v>
      </c>
      <c r="B6074" s="31" t="n">
        <v>16</v>
      </c>
      <c r="C6074" s="7" t="n">
        <v>0</v>
      </c>
    </row>
    <row r="6075" spans="1:8">
      <c r="A6075" t="s">
        <v>4</v>
      </c>
      <c r="B6075" s="4" t="s">
        <v>5</v>
      </c>
      <c r="C6075" s="4" t="s">
        <v>10</v>
      </c>
      <c r="D6075" s="4" t="s">
        <v>16</v>
      </c>
      <c r="E6075" s="4" t="s">
        <v>6</v>
      </c>
      <c r="F6075" s="4" t="s">
        <v>30</v>
      </c>
      <c r="G6075" s="4" t="s">
        <v>30</v>
      </c>
      <c r="H6075" s="4" t="s">
        <v>30</v>
      </c>
    </row>
    <row r="6076" spans="1:8">
      <c r="A6076" t="n">
        <v>50595</v>
      </c>
      <c r="B6076" s="45" t="n">
        <v>48</v>
      </c>
      <c r="C6076" s="7" t="n">
        <v>30</v>
      </c>
      <c r="D6076" s="7" t="n">
        <v>0</v>
      </c>
      <c r="E6076" s="7" t="s">
        <v>143</v>
      </c>
      <c r="F6076" s="7" t="n">
        <v>0</v>
      </c>
      <c r="G6076" s="7" t="n">
        <v>1</v>
      </c>
      <c r="H6076" s="7" t="n">
        <v>0</v>
      </c>
    </row>
    <row r="6077" spans="1:8">
      <c r="A6077" t="s">
        <v>4</v>
      </c>
      <c r="B6077" s="4" t="s">
        <v>5</v>
      </c>
      <c r="C6077" s="4" t="s">
        <v>10</v>
      </c>
      <c r="D6077" s="4" t="s">
        <v>30</v>
      </c>
      <c r="E6077" s="4" t="s">
        <v>30</v>
      </c>
      <c r="F6077" s="4" t="s">
        <v>30</v>
      </c>
      <c r="G6077" s="4" t="s">
        <v>30</v>
      </c>
    </row>
    <row r="6078" spans="1:8">
      <c r="A6078" t="n">
        <v>50619</v>
      </c>
      <c r="B6078" s="43" t="n">
        <v>46</v>
      </c>
      <c r="C6078" s="7" t="n">
        <v>30</v>
      </c>
      <c r="D6078" s="7" t="n">
        <v>-0.230000004172325</v>
      </c>
      <c r="E6078" s="7" t="n">
        <v>-0.25</v>
      </c>
      <c r="F6078" s="7" t="n">
        <v>-1.13999998569489</v>
      </c>
      <c r="G6078" s="7" t="n">
        <v>0</v>
      </c>
    </row>
    <row r="6079" spans="1:8">
      <c r="A6079" t="s">
        <v>4</v>
      </c>
      <c r="B6079" s="4" t="s">
        <v>5</v>
      </c>
      <c r="C6079" s="4" t="s">
        <v>10</v>
      </c>
      <c r="D6079" s="4" t="s">
        <v>30</v>
      </c>
      <c r="E6079" s="4" t="s">
        <v>30</v>
      </c>
      <c r="F6079" s="4" t="s">
        <v>30</v>
      </c>
      <c r="G6079" s="4" t="s">
        <v>10</v>
      </c>
      <c r="H6079" s="4" t="s">
        <v>10</v>
      </c>
    </row>
    <row r="6080" spans="1:8">
      <c r="A6080" t="n">
        <v>50638</v>
      </c>
      <c r="B6080" s="33" t="n">
        <v>60</v>
      </c>
      <c r="C6080" s="7" t="n">
        <v>30</v>
      </c>
      <c r="D6080" s="7" t="n">
        <v>0</v>
      </c>
      <c r="E6080" s="7" t="n">
        <v>-25</v>
      </c>
      <c r="F6080" s="7" t="n">
        <v>0</v>
      </c>
      <c r="G6080" s="7" t="n">
        <v>0</v>
      </c>
      <c r="H6080" s="7" t="n">
        <v>0</v>
      </c>
    </row>
    <row r="6081" spans="1:8">
      <c r="A6081" t="s">
        <v>4</v>
      </c>
      <c r="B6081" s="4" t="s">
        <v>5</v>
      </c>
      <c r="C6081" s="4" t="s">
        <v>10</v>
      </c>
      <c r="D6081" s="4" t="s">
        <v>9</v>
      </c>
    </row>
    <row r="6082" spans="1:8">
      <c r="A6082" t="n">
        <v>50657</v>
      </c>
      <c r="B6082" s="62" t="n">
        <v>44</v>
      </c>
      <c r="C6082" s="7" t="n">
        <v>89</v>
      </c>
      <c r="D6082" s="7" t="n">
        <v>128</v>
      </c>
    </row>
    <row r="6083" spans="1:8">
      <c r="A6083" t="s">
        <v>4</v>
      </c>
      <c r="B6083" s="4" t="s">
        <v>5</v>
      </c>
      <c r="C6083" s="4" t="s">
        <v>10</v>
      </c>
      <c r="D6083" s="4" t="s">
        <v>9</v>
      </c>
    </row>
    <row r="6084" spans="1:8">
      <c r="A6084" t="n">
        <v>50664</v>
      </c>
      <c r="B6084" s="62" t="n">
        <v>44</v>
      </c>
      <c r="C6084" s="7" t="n">
        <v>89</v>
      </c>
      <c r="D6084" s="7" t="n">
        <v>32</v>
      </c>
    </row>
    <row r="6085" spans="1:8">
      <c r="A6085" t="s">
        <v>4</v>
      </c>
      <c r="B6085" s="4" t="s">
        <v>5</v>
      </c>
      <c r="C6085" s="4" t="s">
        <v>10</v>
      </c>
      <c r="D6085" s="4" t="s">
        <v>30</v>
      </c>
      <c r="E6085" s="4" t="s">
        <v>30</v>
      </c>
      <c r="F6085" s="4" t="s">
        <v>30</v>
      </c>
      <c r="G6085" s="4" t="s">
        <v>30</v>
      </c>
    </row>
    <row r="6086" spans="1:8">
      <c r="A6086" t="n">
        <v>50671</v>
      </c>
      <c r="B6086" s="43" t="n">
        <v>46</v>
      </c>
      <c r="C6086" s="7" t="n">
        <v>89</v>
      </c>
      <c r="D6086" s="7" t="n">
        <v>0.550000011920929</v>
      </c>
      <c r="E6086" s="7" t="n">
        <v>-0.25</v>
      </c>
      <c r="F6086" s="7" t="n">
        <v>-1.1599999666214</v>
      </c>
      <c r="G6086" s="7" t="n">
        <v>0</v>
      </c>
    </row>
    <row r="6087" spans="1:8">
      <c r="A6087" t="s">
        <v>4</v>
      </c>
      <c r="B6087" s="4" t="s">
        <v>5</v>
      </c>
      <c r="C6087" s="4" t="s">
        <v>10</v>
      </c>
      <c r="D6087" s="4" t="s">
        <v>16</v>
      </c>
      <c r="E6087" s="4" t="s">
        <v>6</v>
      </c>
      <c r="F6087" s="4" t="s">
        <v>30</v>
      </c>
      <c r="G6087" s="4" t="s">
        <v>30</v>
      </c>
      <c r="H6087" s="4" t="s">
        <v>30</v>
      </c>
    </row>
    <row r="6088" spans="1:8">
      <c r="A6088" t="n">
        <v>50690</v>
      </c>
      <c r="B6088" s="45" t="n">
        <v>48</v>
      </c>
      <c r="C6088" s="7" t="n">
        <v>89</v>
      </c>
      <c r="D6088" s="7" t="n">
        <v>0</v>
      </c>
      <c r="E6088" s="7" t="s">
        <v>451</v>
      </c>
      <c r="F6088" s="7" t="n">
        <v>0</v>
      </c>
      <c r="G6088" s="7" t="n">
        <v>1</v>
      </c>
      <c r="H6088" s="7" t="n">
        <v>0</v>
      </c>
    </row>
    <row r="6089" spans="1:8">
      <c r="A6089" t="s">
        <v>4</v>
      </c>
      <c r="B6089" s="4" t="s">
        <v>5</v>
      </c>
      <c r="C6089" s="4" t="s">
        <v>10</v>
      </c>
      <c r="D6089" s="4" t="s">
        <v>9</v>
      </c>
    </row>
    <row r="6090" spans="1:8">
      <c r="A6090" t="n">
        <v>50717</v>
      </c>
      <c r="B6090" s="62" t="n">
        <v>44</v>
      </c>
      <c r="C6090" s="7" t="n">
        <v>61507</v>
      </c>
      <c r="D6090" s="7" t="n">
        <v>128</v>
      </c>
    </row>
    <row r="6091" spans="1:8">
      <c r="A6091" t="s">
        <v>4</v>
      </c>
      <c r="B6091" s="4" t="s">
        <v>5</v>
      </c>
      <c r="C6091" s="4" t="s">
        <v>10</v>
      </c>
      <c r="D6091" s="4" t="s">
        <v>9</v>
      </c>
    </row>
    <row r="6092" spans="1:8">
      <c r="A6092" t="n">
        <v>50724</v>
      </c>
      <c r="B6092" s="62" t="n">
        <v>44</v>
      </c>
      <c r="C6092" s="7" t="n">
        <v>61507</v>
      </c>
      <c r="D6092" s="7" t="n">
        <v>32</v>
      </c>
    </row>
    <row r="6093" spans="1:8">
      <c r="A6093" t="s">
        <v>4</v>
      </c>
      <c r="B6093" s="4" t="s">
        <v>5</v>
      </c>
      <c r="C6093" s="4" t="s">
        <v>10</v>
      </c>
      <c r="D6093" s="4" t="s">
        <v>9</v>
      </c>
    </row>
    <row r="6094" spans="1:8">
      <c r="A6094" t="n">
        <v>50731</v>
      </c>
      <c r="B6094" s="46" t="n">
        <v>43</v>
      </c>
      <c r="C6094" s="7" t="n">
        <v>61507</v>
      </c>
      <c r="D6094" s="7" t="n">
        <v>16</v>
      </c>
    </row>
    <row r="6095" spans="1:8">
      <c r="A6095" t="s">
        <v>4</v>
      </c>
      <c r="B6095" s="4" t="s">
        <v>5</v>
      </c>
      <c r="C6095" s="4" t="s">
        <v>10</v>
      </c>
      <c r="D6095" s="4" t="s">
        <v>16</v>
      </c>
      <c r="E6095" s="4" t="s">
        <v>16</v>
      </c>
      <c r="F6095" s="4" t="s">
        <v>6</v>
      </c>
    </row>
    <row r="6096" spans="1:8">
      <c r="A6096" t="n">
        <v>50738</v>
      </c>
      <c r="B6096" s="48" t="n">
        <v>47</v>
      </c>
      <c r="C6096" s="7" t="n">
        <v>61507</v>
      </c>
      <c r="D6096" s="7" t="n">
        <v>0</v>
      </c>
      <c r="E6096" s="7" t="n">
        <v>0</v>
      </c>
      <c r="F6096" s="7" t="s">
        <v>365</v>
      </c>
    </row>
    <row r="6097" spans="1:8">
      <c r="A6097" t="s">
        <v>4</v>
      </c>
      <c r="B6097" s="4" t="s">
        <v>5</v>
      </c>
      <c r="C6097" s="4" t="s">
        <v>10</v>
      </c>
    </row>
    <row r="6098" spans="1:8">
      <c r="A6098" t="n">
        <v>50760</v>
      </c>
      <c r="B6098" s="31" t="n">
        <v>16</v>
      </c>
      <c r="C6098" s="7" t="n">
        <v>0</v>
      </c>
    </row>
    <row r="6099" spans="1:8">
      <c r="A6099" t="s">
        <v>4</v>
      </c>
      <c r="B6099" s="4" t="s">
        <v>5</v>
      </c>
      <c r="C6099" s="4" t="s">
        <v>10</v>
      </c>
      <c r="D6099" s="4" t="s">
        <v>16</v>
      </c>
      <c r="E6099" s="4" t="s">
        <v>6</v>
      </c>
      <c r="F6099" s="4" t="s">
        <v>30</v>
      </c>
      <c r="G6099" s="4" t="s">
        <v>30</v>
      </c>
      <c r="H6099" s="4" t="s">
        <v>30</v>
      </c>
    </row>
    <row r="6100" spans="1:8">
      <c r="A6100" t="n">
        <v>50763</v>
      </c>
      <c r="B6100" s="45" t="n">
        <v>48</v>
      </c>
      <c r="C6100" s="7" t="n">
        <v>61507</v>
      </c>
      <c r="D6100" s="7" t="n">
        <v>0</v>
      </c>
      <c r="E6100" s="7" t="s">
        <v>143</v>
      </c>
      <c r="F6100" s="7" t="n">
        <v>0</v>
      </c>
      <c r="G6100" s="7" t="n">
        <v>1</v>
      </c>
      <c r="H6100" s="7" t="n">
        <v>0</v>
      </c>
    </row>
    <row r="6101" spans="1:8">
      <c r="A6101" t="s">
        <v>4</v>
      </c>
      <c r="B6101" s="4" t="s">
        <v>5</v>
      </c>
      <c r="C6101" s="4" t="s">
        <v>10</v>
      </c>
      <c r="D6101" s="4" t="s">
        <v>30</v>
      </c>
      <c r="E6101" s="4" t="s">
        <v>30</v>
      </c>
      <c r="F6101" s="4" t="s">
        <v>30</v>
      </c>
      <c r="G6101" s="4" t="s">
        <v>30</v>
      </c>
    </row>
    <row r="6102" spans="1:8">
      <c r="A6102" t="n">
        <v>50787</v>
      </c>
      <c r="B6102" s="43" t="n">
        <v>46</v>
      </c>
      <c r="C6102" s="7" t="n">
        <v>61507</v>
      </c>
      <c r="D6102" s="7" t="n">
        <v>-1.1599999666214</v>
      </c>
      <c r="E6102" s="7" t="n">
        <v>-0.25</v>
      </c>
      <c r="F6102" s="7" t="n">
        <v>-2.70000004768372</v>
      </c>
      <c r="G6102" s="7" t="n">
        <v>0</v>
      </c>
    </row>
    <row r="6103" spans="1:8">
      <c r="A6103" t="s">
        <v>4</v>
      </c>
      <c r="B6103" s="4" t="s">
        <v>5</v>
      </c>
      <c r="C6103" s="4" t="s">
        <v>10</v>
      </c>
      <c r="D6103" s="4" t="s">
        <v>16</v>
      </c>
      <c r="E6103" s="4" t="s">
        <v>6</v>
      </c>
      <c r="F6103" s="4" t="s">
        <v>30</v>
      </c>
      <c r="G6103" s="4" t="s">
        <v>30</v>
      </c>
      <c r="H6103" s="4" t="s">
        <v>30</v>
      </c>
    </row>
    <row r="6104" spans="1:8">
      <c r="A6104" t="n">
        <v>50806</v>
      </c>
      <c r="B6104" s="45" t="n">
        <v>48</v>
      </c>
      <c r="C6104" s="7" t="n">
        <v>61507</v>
      </c>
      <c r="D6104" s="7" t="n">
        <v>0</v>
      </c>
      <c r="E6104" s="7" t="s">
        <v>451</v>
      </c>
      <c r="F6104" s="7" t="n">
        <v>0</v>
      </c>
      <c r="G6104" s="7" t="n">
        <v>1</v>
      </c>
      <c r="H6104" s="7" t="n">
        <v>0</v>
      </c>
    </row>
    <row r="6105" spans="1:8">
      <c r="A6105" t="s">
        <v>4</v>
      </c>
      <c r="B6105" s="4" t="s">
        <v>5</v>
      </c>
      <c r="C6105" s="4" t="s">
        <v>10</v>
      </c>
      <c r="D6105" s="4" t="s">
        <v>9</v>
      </c>
    </row>
    <row r="6106" spans="1:8">
      <c r="A6106" t="n">
        <v>50833</v>
      </c>
      <c r="B6106" s="62" t="n">
        <v>44</v>
      </c>
      <c r="C6106" s="7" t="n">
        <v>61508</v>
      </c>
      <c r="D6106" s="7" t="n">
        <v>128</v>
      </c>
    </row>
    <row r="6107" spans="1:8">
      <c r="A6107" t="s">
        <v>4</v>
      </c>
      <c r="B6107" s="4" t="s">
        <v>5</v>
      </c>
      <c r="C6107" s="4" t="s">
        <v>10</v>
      </c>
      <c r="D6107" s="4" t="s">
        <v>9</v>
      </c>
    </row>
    <row r="6108" spans="1:8">
      <c r="A6108" t="n">
        <v>50840</v>
      </c>
      <c r="B6108" s="62" t="n">
        <v>44</v>
      </c>
      <c r="C6108" s="7" t="n">
        <v>61508</v>
      </c>
      <c r="D6108" s="7" t="n">
        <v>32</v>
      </c>
    </row>
    <row r="6109" spans="1:8">
      <c r="A6109" t="s">
        <v>4</v>
      </c>
      <c r="B6109" s="4" t="s">
        <v>5</v>
      </c>
      <c r="C6109" s="4" t="s">
        <v>10</v>
      </c>
      <c r="D6109" s="4" t="s">
        <v>9</v>
      </c>
    </row>
    <row r="6110" spans="1:8">
      <c r="A6110" t="n">
        <v>50847</v>
      </c>
      <c r="B6110" s="46" t="n">
        <v>43</v>
      </c>
      <c r="C6110" s="7" t="n">
        <v>61508</v>
      </c>
      <c r="D6110" s="7" t="n">
        <v>16</v>
      </c>
    </row>
    <row r="6111" spans="1:8">
      <c r="A6111" t="s">
        <v>4</v>
      </c>
      <c r="B6111" s="4" t="s">
        <v>5</v>
      </c>
      <c r="C6111" s="4" t="s">
        <v>10</v>
      </c>
      <c r="D6111" s="4" t="s">
        <v>16</v>
      </c>
      <c r="E6111" s="4" t="s">
        <v>16</v>
      </c>
      <c r="F6111" s="4" t="s">
        <v>6</v>
      </c>
    </row>
    <row r="6112" spans="1:8">
      <c r="A6112" t="n">
        <v>50854</v>
      </c>
      <c r="B6112" s="48" t="n">
        <v>47</v>
      </c>
      <c r="C6112" s="7" t="n">
        <v>61508</v>
      </c>
      <c r="D6112" s="7" t="n">
        <v>0</v>
      </c>
      <c r="E6112" s="7" t="n">
        <v>0</v>
      </c>
      <c r="F6112" s="7" t="s">
        <v>365</v>
      </c>
    </row>
    <row r="6113" spans="1:8">
      <c r="A6113" t="s">
        <v>4</v>
      </c>
      <c r="B6113" s="4" t="s">
        <v>5</v>
      </c>
      <c r="C6113" s="4" t="s">
        <v>10</v>
      </c>
    </row>
    <row r="6114" spans="1:8">
      <c r="A6114" t="n">
        <v>50876</v>
      </c>
      <c r="B6114" s="31" t="n">
        <v>16</v>
      </c>
      <c r="C6114" s="7" t="n">
        <v>0</v>
      </c>
    </row>
    <row r="6115" spans="1:8">
      <c r="A6115" t="s">
        <v>4</v>
      </c>
      <c r="B6115" s="4" t="s">
        <v>5</v>
      </c>
      <c r="C6115" s="4" t="s">
        <v>10</v>
      </c>
      <c r="D6115" s="4" t="s">
        <v>16</v>
      </c>
      <c r="E6115" s="4" t="s">
        <v>6</v>
      </c>
      <c r="F6115" s="4" t="s">
        <v>30</v>
      </c>
      <c r="G6115" s="4" t="s">
        <v>30</v>
      </c>
      <c r="H6115" s="4" t="s">
        <v>30</v>
      </c>
    </row>
    <row r="6116" spans="1:8">
      <c r="A6116" t="n">
        <v>50879</v>
      </c>
      <c r="B6116" s="45" t="n">
        <v>48</v>
      </c>
      <c r="C6116" s="7" t="n">
        <v>61508</v>
      </c>
      <c r="D6116" s="7" t="n">
        <v>0</v>
      </c>
      <c r="E6116" s="7" t="s">
        <v>143</v>
      </c>
      <c r="F6116" s="7" t="n">
        <v>0</v>
      </c>
      <c r="G6116" s="7" t="n">
        <v>1</v>
      </c>
      <c r="H6116" s="7" t="n">
        <v>0</v>
      </c>
    </row>
    <row r="6117" spans="1:8">
      <c r="A6117" t="s">
        <v>4</v>
      </c>
      <c r="B6117" s="4" t="s">
        <v>5</v>
      </c>
      <c r="C6117" s="4" t="s">
        <v>10</v>
      </c>
      <c r="D6117" s="4" t="s">
        <v>30</v>
      </c>
      <c r="E6117" s="4" t="s">
        <v>30</v>
      </c>
      <c r="F6117" s="4" t="s">
        <v>30</v>
      </c>
      <c r="G6117" s="4" t="s">
        <v>30</v>
      </c>
    </row>
    <row r="6118" spans="1:8">
      <c r="A6118" t="n">
        <v>50903</v>
      </c>
      <c r="B6118" s="43" t="n">
        <v>46</v>
      </c>
      <c r="C6118" s="7" t="n">
        <v>61508</v>
      </c>
      <c r="D6118" s="7" t="n">
        <v>1.11000001430511</v>
      </c>
      <c r="E6118" s="7" t="n">
        <v>-0.25</v>
      </c>
      <c r="F6118" s="7" t="n">
        <v>-2.76999998092651</v>
      </c>
      <c r="G6118" s="7" t="n">
        <v>0</v>
      </c>
    </row>
    <row r="6119" spans="1:8">
      <c r="A6119" t="s">
        <v>4</v>
      </c>
      <c r="B6119" s="4" t="s">
        <v>5</v>
      </c>
      <c r="C6119" s="4" t="s">
        <v>10</v>
      </c>
      <c r="D6119" s="4" t="s">
        <v>16</v>
      </c>
      <c r="E6119" s="4" t="s">
        <v>6</v>
      </c>
      <c r="F6119" s="4" t="s">
        <v>30</v>
      </c>
      <c r="G6119" s="4" t="s">
        <v>30</v>
      </c>
      <c r="H6119" s="4" t="s">
        <v>30</v>
      </c>
    </row>
    <row r="6120" spans="1:8">
      <c r="A6120" t="n">
        <v>50922</v>
      </c>
      <c r="B6120" s="45" t="n">
        <v>48</v>
      </c>
      <c r="C6120" s="7" t="n">
        <v>61508</v>
      </c>
      <c r="D6120" s="7" t="n">
        <v>0</v>
      </c>
      <c r="E6120" s="7" t="s">
        <v>451</v>
      </c>
      <c r="F6120" s="7" t="n">
        <v>0</v>
      </c>
      <c r="G6120" s="7" t="n">
        <v>1</v>
      </c>
      <c r="H6120" s="7" t="n">
        <v>0</v>
      </c>
    </row>
    <row r="6121" spans="1:8">
      <c r="A6121" t="s">
        <v>4</v>
      </c>
      <c r="B6121" s="4" t="s">
        <v>5</v>
      </c>
      <c r="C6121" s="4" t="s">
        <v>16</v>
      </c>
      <c r="D6121" s="4" t="s">
        <v>10</v>
      </c>
      <c r="E6121" s="4" t="s">
        <v>6</v>
      </c>
      <c r="F6121" s="4" t="s">
        <v>6</v>
      </c>
      <c r="G6121" s="4" t="s">
        <v>6</v>
      </c>
      <c r="H6121" s="4" t="s">
        <v>6</v>
      </c>
    </row>
    <row r="6122" spans="1:8">
      <c r="A6122" t="n">
        <v>50949</v>
      </c>
      <c r="B6122" s="54" t="n">
        <v>51</v>
      </c>
      <c r="C6122" s="7" t="n">
        <v>3</v>
      </c>
      <c r="D6122" s="7" t="n">
        <v>30</v>
      </c>
      <c r="E6122" s="7" t="s">
        <v>462</v>
      </c>
      <c r="F6122" s="7" t="s">
        <v>227</v>
      </c>
      <c r="G6122" s="7" t="s">
        <v>225</v>
      </c>
      <c r="H6122" s="7" t="s">
        <v>226</v>
      </c>
    </row>
    <row r="6123" spans="1:8">
      <c r="A6123" t="s">
        <v>4</v>
      </c>
      <c r="B6123" s="4" t="s">
        <v>5</v>
      </c>
      <c r="C6123" s="4" t="s">
        <v>16</v>
      </c>
      <c r="D6123" s="4" t="s">
        <v>10</v>
      </c>
      <c r="E6123" s="4" t="s">
        <v>6</v>
      </c>
      <c r="F6123" s="4" t="s">
        <v>6</v>
      </c>
      <c r="G6123" s="4" t="s">
        <v>6</v>
      </c>
      <c r="H6123" s="4" t="s">
        <v>6</v>
      </c>
    </row>
    <row r="6124" spans="1:8">
      <c r="A6124" t="n">
        <v>50962</v>
      </c>
      <c r="B6124" s="54" t="n">
        <v>51</v>
      </c>
      <c r="C6124" s="7" t="n">
        <v>3</v>
      </c>
      <c r="D6124" s="7" t="n">
        <v>89</v>
      </c>
      <c r="E6124" s="7" t="s">
        <v>281</v>
      </c>
      <c r="F6124" s="7" t="s">
        <v>227</v>
      </c>
      <c r="G6124" s="7" t="s">
        <v>225</v>
      </c>
      <c r="H6124" s="7" t="s">
        <v>226</v>
      </c>
    </row>
    <row r="6125" spans="1:8">
      <c r="A6125" t="s">
        <v>4</v>
      </c>
      <c r="B6125" s="4" t="s">
        <v>5</v>
      </c>
      <c r="C6125" s="4" t="s">
        <v>16</v>
      </c>
      <c r="D6125" s="4" t="s">
        <v>10</v>
      </c>
      <c r="E6125" s="4" t="s">
        <v>6</v>
      </c>
      <c r="F6125" s="4" t="s">
        <v>6</v>
      </c>
      <c r="G6125" s="4" t="s">
        <v>6</v>
      </c>
      <c r="H6125" s="4" t="s">
        <v>6</v>
      </c>
    </row>
    <row r="6126" spans="1:8">
      <c r="A6126" t="n">
        <v>50975</v>
      </c>
      <c r="B6126" s="54" t="n">
        <v>51</v>
      </c>
      <c r="C6126" s="7" t="n">
        <v>3</v>
      </c>
      <c r="D6126" s="7" t="n">
        <v>61507</v>
      </c>
      <c r="E6126" s="7" t="s">
        <v>345</v>
      </c>
      <c r="F6126" s="7" t="s">
        <v>227</v>
      </c>
      <c r="G6126" s="7" t="s">
        <v>225</v>
      </c>
      <c r="H6126" s="7" t="s">
        <v>226</v>
      </c>
    </row>
    <row r="6127" spans="1:8">
      <c r="A6127" t="s">
        <v>4</v>
      </c>
      <c r="B6127" s="4" t="s">
        <v>5</v>
      </c>
      <c r="C6127" s="4" t="s">
        <v>16</v>
      </c>
      <c r="D6127" s="4" t="s">
        <v>10</v>
      </c>
      <c r="E6127" s="4" t="s">
        <v>6</v>
      </c>
      <c r="F6127" s="4" t="s">
        <v>6</v>
      </c>
      <c r="G6127" s="4" t="s">
        <v>6</v>
      </c>
      <c r="H6127" s="4" t="s">
        <v>6</v>
      </c>
    </row>
    <row r="6128" spans="1:8">
      <c r="A6128" t="n">
        <v>50988</v>
      </c>
      <c r="B6128" s="54" t="n">
        <v>51</v>
      </c>
      <c r="C6128" s="7" t="n">
        <v>3</v>
      </c>
      <c r="D6128" s="7" t="n">
        <v>61508</v>
      </c>
      <c r="E6128" s="7" t="s">
        <v>345</v>
      </c>
      <c r="F6128" s="7" t="s">
        <v>227</v>
      </c>
      <c r="G6128" s="7" t="s">
        <v>225</v>
      </c>
      <c r="H6128" s="7" t="s">
        <v>226</v>
      </c>
    </row>
    <row r="6129" spans="1:8">
      <c r="A6129" t="s">
        <v>4</v>
      </c>
      <c r="B6129" s="4" t="s">
        <v>5</v>
      </c>
      <c r="C6129" s="4" t="s">
        <v>16</v>
      </c>
      <c r="D6129" s="4" t="s">
        <v>16</v>
      </c>
      <c r="E6129" s="4" t="s">
        <v>30</v>
      </c>
      <c r="F6129" s="4" t="s">
        <v>30</v>
      </c>
      <c r="G6129" s="4" t="s">
        <v>30</v>
      </c>
      <c r="H6129" s="4" t="s">
        <v>10</v>
      </c>
    </row>
    <row r="6130" spans="1:8">
      <c r="A6130" t="n">
        <v>51001</v>
      </c>
      <c r="B6130" s="38" t="n">
        <v>45</v>
      </c>
      <c r="C6130" s="7" t="n">
        <v>2</v>
      </c>
      <c r="D6130" s="7" t="n">
        <v>3</v>
      </c>
      <c r="E6130" s="7" t="n">
        <v>0.25</v>
      </c>
      <c r="F6130" s="7" t="n">
        <v>0.280000001192093</v>
      </c>
      <c r="G6130" s="7" t="n">
        <v>-0.589999973773956</v>
      </c>
      <c r="H6130" s="7" t="n">
        <v>0</v>
      </c>
    </row>
    <row r="6131" spans="1:8">
      <c r="A6131" t="s">
        <v>4</v>
      </c>
      <c r="B6131" s="4" t="s">
        <v>5</v>
      </c>
      <c r="C6131" s="4" t="s">
        <v>16</v>
      </c>
      <c r="D6131" s="4" t="s">
        <v>16</v>
      </c>
      <c r="E6131" s="4" t="s">
        <v>30</v>
      </c>
      <c r="F6131" s="4" t="s">
        <v>30</v>
      </c>
      <c r="G6131" s="4" t="s">
        <v>30</v>
      </c>
      <c r="H6131" s="4" t="s">
        <v>10</v>
      </c>
      <c r="I6131" s="4" t="s">
        <v>16</v>
      </c>
    </row>
    <row r="6132" spans="1:8">
      <c r="A6132" t="n">
        <v>51018</v>
      </c>
      <c r="B6132" s="38" t="n">
        <v>45</v>
      </c>
      <c r="C6132" s="7" t="n">
        <v>4</v>
      </c>
      <c r="D6132" s="7" t="n">
        <v>3</v>
      </c>
      <c r="E6132" s="7" t="n">
        <v>6.09999990463257</v>
      </c>
      <c r="F6132" s="7" t="n">
        <v>30.1599998474121</v>
      </c>
      <c r="G6132" s="7" t="n">
        <v>2</v>
      </c>
      <c r="H6132" s="7" t="n">
        <v>0</v>
      </c>
      <c r="I6132" s="7" t="n">
        <v>0</v>
      </c>
    </row>
    <row r="6133" spans="1:8">
      <c r="A6133" t="s">
        <v>4</v>
      </c>
      <c r="B6133" s="4" t="s">
        <v>5</v>
      </c>
      <c r="C6133" s="4" t="s">
        <v>16</v>
      </c>
      <c r="D6133" s="4" t="s">
        <v>16</v>
      </c>
      <c r="E6133" s="4" t="s">
        <v>30</v>
      </c>
      <c r="F6133" s="4" t="s">
        <v>10</v>
      </c>
    </row>
    <row r="6134" spans="1:8">
      <c r="A6134" t="n">
        <v>51036</v>
      </c>
      <c r="B6134" s="38" t="n">
        <v>45</v>
      </c>
      <c r="C6134" s="7" t="n">
        <v>5</v>
      </c>
      <c r="D6134" s="7" t="n">
        <v>3</v>
      </c>
      <c r="E6134" s="7" t="n">
        <v>2.29999995231628</v>
      </c>
      <c r="F6134" s="7" t="n">
        <v>0</v>
      </c>
    </row>
    <row r="6135" spans="1:8">
      <c r="A6135" t="s">
        <v>4</v>
      </c>
      <c r="B6135" s="4" t="s">
        <v>5</v>
      </c>
      <c r="C6135" s="4" t="s">
        <v>16</v>
      </c>
      <c r="D6135" s="4" t="s">
        <v>16</v>
      </c>
      <c r="E6135" s="4" t="s">
        <v>30</v>
      </c>
      <c r="F6135" s="4" t="s">
        <v>10</v>
      </c>
    </row>
    <row r="6136" spans="1:8">
      <c r="A6136" t="n">
        <v>51045</v>
      </c>
      <c r="B6136" s="38" t="n">
        <v>45</v>
      </c>
      <c r="C6136" s="7" t="n">
        <v>11</v>
      </c>
      <c r="D6136" s="7" t="n">
        <v>3</v>
      </c>
      <c r="E6136" s="7" t="n">
        <v>38</v>
      </c>
      <c r="F6136" s="7" t="n">
        <v>0</v>
      </c>
    </row>
    <row r="6137" spans="1:8">
      <c r="A6137" t="s">
        <v>4</v>
      </c>
      <c r="B6137" s="4" t="s">
        <v>5</v>
      </c>
      <c r="C6137" s="4" t="s">
        <v>16</v>
      </c>
      <c r="D6137" s="4" t="s">
        <v>16</v>
      </c>
      <c r="E6137" s="4" t="s">
        <v>30</v>
      </c>
      <c r="F6137" s="4" t="s">
        <v>10</v>
      </c>
    </row>
    <row r="6138" spans="1:8">
      <c r="A6138" t="n">
        <v>51054</v>
      </c>
      <c r="B6138" s="38" t="n">
        <v>45</v>
      </c>
      <c r="C6138" s="7" t="n">
        <v>5</v>
      </c>
      <c r="D6138" s="7" t="n">
        <v>3</v>
      </c>
      <c r="E6138" s="7" t="n">
        <v>2</v>
      </c>
      <c r="F6138" s="7" t="n">
        <v>2000</v>
      </c>
    </row>
    <row r="6139" spans="1:8">
      <c r="A6139" t="s">
        <v>4</v>
      </c>
      <c r="B6139" s="4" t="s">
        <v>5</v>
      </c>
      <c r="C6139" s="4" t="s">
        <v>10</v>
      </c>
      <c r="D6139" s="4" t="s">
        <v>16</v>
      </c>
      <c r="E6139" s="4" t="s">
        <v>6</v>
      </c>
      <c r="F6139" s="4" t="s">
        <v>30</v>
      </c>
      <c r="G6139" s="4" t="s">
        <v>30</v>
      </c>
      <c r="H6139" s="4" t="s">
        <v>30</v>
      </c>
    </row>
    <row r="6140" spans="1:8">
      <c r="A6140" t="n">
        <v>51063</v>
      </c>
      <c r="B6140" s="45" t="n">
        <v>48</v>
      </c>
      <c r="C6140" s="7" t="n">
        <v>30</v>
      </c>
      <c r="D6140" s="7" t="n">
        <v>0</v>
      </c>
      <c r="E6140" s="7" t="s">
        <v>450</v>
      </c>
      <c r="F6140" s="7" t="n">
        <v>0.5</v>
      </c>
      <c r="G6140" s="7" t="n">
        <v>0.5</v>
      </c>
      <c r="H6140" s="7" t="n">
        <v>0</v>
      </c>
    </row>
    <row r="6141" spans="1:8">
      <c r="A6141" t="s">
        <v>4</v>
      </c>
      <c r="B6141" s="4" t="s">
        <v>5</v>
      </c>
      <c r="C6141" s="4" t="s">
        <v>16</v>
      </c>
      <c r="D6141" s="4" t="s">
        <v>10</v>
      </c>
      <c r="E6141" s="4" t="s">
        <v>30</v>
      </c>
    </row>
    <row r="6142" spans="1:8">
      <c r="A6142" t="n">
        <v>51089</v>
      </c>
      <c r="B6142" s="37" t="n">
        <v>58</v>
      </c>
      <c r="C6142" s="7" t="n">
        <v>100</v>
      </c>
      <c r="D6142" s="7" t="n">
        <v>1000</v>
      </c>
      <c r="E6142" s="7" t="n">
        <v>1</v>
      </c>
    </row>
    <row r="6143" spans="1:8">
      <c r="A6143" t="s">
        <v>4</v>
      </c>
      <c r="B6143" s="4" t="s">
        <v>5</v>
      </c>
      <c r="C6143" s="4" t="s">
        <v>16</v>
      </c>
      <c r="D6143" s="4" t="s">
        <v>10</v>
      </c>
    </row>
    <row r="6144" spans="1:8">
      <c r="A6144" t="n">
        <v>51097</v>
      </c>
      <c r="B6144" s="37" t="n">
        <v>58</v>
      </c>
      <c r="C6144" s="7" t="n">
        <v>255</v>
      </c>
      <c r="D6144" s="7" t="n">
        <v>0</v>
      </c>
    </row>
    <row r="6145" spans="1:9">
      <c r="A6145" t="s">
        <v>4</v>
      </c>
      <c r="B6145" s="4" t="s">
        <v>5</v>
      </c>
      <c r="C6145" s="4" t="s">
        <v>10</v>
      </c>
    </row>
    <row r="6146" spans="1:9">
      <c r="A6146" t="n">
        <v>51101</v>
      </c>
      <c r="B6146" s="31" t="n">
        <v>16</v>
      </c>
      <c r="C6146" s="7" t="n">
        <v>100</v>
      </c>
    </row>
    <row r="6147" spans="1:9">
      <c r="A6147" t="s">
        <v>4</v>
      </c>
      <c r="B6147" s="4" t="s">
        <v>5</v>
      </c>
      <c r="C6147" s="4" t="s">
        <v>16</v>
      </c>
      <c r="D6147" s="4" t="s">
        <v>10</v>
      </c>
      <c r="E6147" s="4" t="s">
        <v>30</v>
      </c>
      <c r="F6147" s="4" t="s">
        <v>10</v>
      </c>
      <c r="G6147" s="4" t="s">
        <v>9</v>
      </c>
      <c r="H6147" s="4" t="s">
        <v>9</v>
      </c>
      <c r="I6147" s="4" t="s">
        <v>10</v>
      </c>
      <c r="J6147" s="4" t="s">
        <v>10</v>
      </c>
      <c r="K6147" s="4" t="s">
        <v>9</v>
      </c>
      <c r="L6147" s="4" t="s">
        <v>9</v>
      </c>
      <c r="M6147" s="4" t="s">
        <v>9</v>
      </c>
      <c r="N6147" s="4" t="s">
        <v>9</v>
      </c>
      <c r="O6147" s="4" t="s">
        <v>6</v>
      </c>
    </row>
    <row r="6148" spans="1:9">
      <c r="A6148" t="n">
        <v>51104</v>
      </c>
      <c r="B6148" s="18" t="n">
        <v>50</v>
      </c>
      <c r="C6148" s="7" t="n">
        <v>0</v>
      </c>
      <c r="D6148" s="7" t="n">
        <v>2004</v>
      </c>
      <c r="E6148" s="7" t="n">
        <v>0.800000011920929</v>
      </c>
      <c r="F6148" s="7" t="n">
        <v>100</v>
      </c>
      <c r="G6148" s="7" t="n">
        <v>0</v>
      </c>
      <c r="H6148" s="7" t="n">
        <v>-1069547520</v>
      </c>
      <c r="I6148" s="7" t="n">
        <v>0</v>
      </c>
      <c r="J6148" s="7" t="n">
        <v>65533</v>
      </c>
      <c r="K6148" s="7" t="n">
        <v>0</v>
      </c>
      <c r="L6148" s="7" t="n">
        <v>0</v>
      </c>
      <c r="M6148" s="7" t="n">
        <v>0</v>
      </c>
      <c r="N6148" s="7" t="n">
        <v>0</v>
      </c>
      <c r="O6148" s="7" t="s">
        <v>15</v>
      </c>
    </row>
    <row r="6149" spans="1:9">
      <c r="A6149" t="s">
        <v>4</v>
      </c>
      <c r="B6149" s="4" t="s">
        <v>5</v>
      </c>
      <c r="C6149" s="4" t="s">
        <v>10</v>
      </c>
      <c r="D6149" s="4" t="s">
        <v>9</v>
      </c>
      <c r="E6149" s="4" t="s">
        <v>16</v>
      </c>
    </row>
    <row r="6150" spans="1:9">
      <c r="A6150" t="n">
        <v>51143</v>
      </c>
      <c r="B6150" s="68" t="n">
        <v>35</v>
      </c>
      <c r="C6150" s="7" t="n">
        <v>30</v>
      </c>
      <c r="D6150" s="7" t="n">
        <v>0</v>
      </c>
      <c r="E6150" s="7" t="n">
        <v>0</v>
      </c>
    </row>
    <row r="6151" spans="1:9">
      <c r="A6151" t="s">
        <v>4</v>
      </c>
      <c r="B6151" s="4" t="s">
        <v>5</v>
      </c>
      <c r="C6151" s="4" t="s">
        <v>16</v>
      </c>
      <c r="D6151" s="4" t="s">
        <v>30</v>
      </c>
      <c r="E6151" s="4" t="s">
        <v>30</v>
      </c>
      <c r="F6151" s="4" t="s">
        <v>30</v>
      </c>
    </row>
    <row r="6152" spans="1:9">
      <c r="A6152" t="n">
        <v>51151</v>
      </c>
      <c r="B6152" s="38" t="n">
        <v>45</v>
      </c>
      <c r="C6152" s="7" t="n">
        <v>9</v>
      </c>
      <c r="D6152" s="7" t="n">
        <v>0.0500000007450581</v>
      </c>
      <c r="E6152" s="7" t="n">
        <v>0.0500000007450581</v>
      </c>
      <c r="F6152" s="7" t="n">
        <v>0.200000002980232</v>
      </c>
    </row>
    <row r="6153" spans="1:9">
      <c r="A6153" t="s">
        <v>4</v>
      </c>
      <c r="B6153" s="4" t="s">
        <v>5</v>
      </c>
      <c r="C6153" s="4" t="s">
        <v>16</v>
      </c>
      <c r="D6153" s="4" t="s">
        <v>10</v>
      </c>
      <c r="E6153" s="4" t="s">
        <v>6</v>
      </c>
    </row>
    <row r="6154" spans="1:9">
      <c r="A6154" t="n">
        <v>51165</v>
      </c>
      <c r="B6154" s="54" t="n">
        <v>51</v>
      </c>
      <c r="C6154" s="7" t="n">
        <v>4</v>
      </c>
      <c r="D6154" s="7" t="n">
        <v>30</v>
      </c>
      <c r="E6154" s="7" t="s">
        <v>463</v>
      </c>
    </row>
    <row r="6155" spans="1:9">
      <c r="A6155" t="s">
        <v>4</v>
      </c>
      <c r="B6155" s="4" t="s">
        <v>5</v>
      </c>
      <c r="C6155" s="4" t="s">
        <v>10</v>
      </c>
    </row>
    <row r="6156" spans="1:9">
      <c r="A6156" t="n">
        <v>51179</v>
      </c>
      <c r="B6156" s="31" t="n">
        <v>16</v>
      </c>
      <c r="C6156" s="7" t="n">
        <v>0</v>
      </c>
    </row>
    <row r="6157" spans="1:9">
      <c r="A6157" t="s">
        <v>4</v>
      </c>
      <c r="B6157" s="4" t="s">
        <v>5</v>
      </c>
      <c r="C6157" s="4" t="s">
        <v>10</v>
      </c>
      <c r="D6157" s="4" t="s">
        <v>16</v>
      </c>
      <c r="E6157" s="4" t="s">
        <v>9</v>
      </c>
      <c r="F6157" s="4" t="s">
        <v>69</v>
      </c>
      <c r="G6157" s="4" t="s">
        <v>16</v>
      </c>
      <c r="H6157" s="4" t="s">
        <v>16</v>
      </c>
    </row>
    <row r="6158" spans="1:9">
      <c r="A6158" t="n">
        <v>51182</v>
      </c>
      <c r="B6158" s="55" t="n">
        <v>26</v>
      </c>
      <c r="C6158" s="7" t="n">
        <v>30</v>
      </c>
      <c r="D6158" s="7" t="n">
        <v>17</v>
      </c>
      <c r="E6158" s="7" t="n">
        <v>63597</v>
      </c>
      <c r="F6158" s="7" t="s">
        <v>464</v>
      </c>
      <c r="G6158" s="7" t="n">
        <v>2</v>
      </c>
      <c r="H6158" s="7" t="n">
        <v>0</v>
      </c>
    </row>
    <row r="6159" spans="1:9">
      <c r="A6159" t="s">
        <v>4</v>
      </c>
      <c r="B6159" s="4" t="s">
        <v>5</v>
      </c>
    </row>
    <row r="6160" spans="1:9">
      <c r="A6160" t="n">
        <v>51205</v>
      </c>
      <c r="B6160" s="29" t="n">
        <v>28</v>
      </c>
    </row>
    <row r="6161" spans="1:15">
      <c r="A6161" t="s">
        <v>4</v>
      </c>
      <c r="B6161" s="4" t="s">
        <v>5</v>
      </c>
      <c r="C6161" s="4" t="s">
        <v>10</v>
      </c>
      <c r="D6161" s="4" t="s">
        <v>10</v>
      </c>
      <c r="E6161" s="4" t="s">
        <v>10</v>
      </c>
    </row>
    <row r="6162" spans="1:15">
      <c r="A6162" t="n">
        <v>51206</v>
      </c>
      <c r="B6162" s="34" t="n">
        <v>61</v>
      </c>
      <c r="C6162" s="7" t="n">
        <v>89</v>
      </c>
      <c r="D6162" s="7" t="n">
        <v>30</v>
      </c>
      <c r="E6162" s="7" t="n">
        <v>1000</v>
      </c>
    </row>
    <row r="6163" spans="1:15">
      <c r="A6163" t="s">
        <v>4</v>
      </c>
      <c r="B6163" s="4" t="s">
        <v>5</v>
      </c>
      <c r="C6163" s="4" t="s">
        <v>16</v>
      </c>
      <c r="D6163" s="4" t="s">
        <v>10</v>
      </c>
      <c r="E6163" s="4" t="s">
        <v>6</v>
      </c>
    </row>
    <row r="6164" spans="1:15">
      <c r="A6164" t="n">
        <v>51213</v>
      </c>
      <c r="B6164" s="54" t="n">
        <v>51</v>
      </c>
      <c r="C6164" s="7" t="n">
        <v>4</v>
      </c>
      <c r="D6164" s="7" t="n">
        <v>89</v>
      </c>
      <c r="E6164" s="7" t="s">
        <v>285</v>
      </c>
    </row>
    <row r="6165" spans="1:15">
      <c r="A6165" t="s">
        <v>4</v>
      </c>
      <c r="B6165" s="4" t="s">
        <v>5</v>
      </c>
      <c r="C6165" s="4" t="s">
        <v>10</v>
      </c>
    </row>
    <row r="6166" spans="1:15">
      <c r="A6166" t="n">
        <v>51226</v>
      </c>
      <c r="B6166" s="31" t="n">
        <v>16</v>
      </c>
      <c r="C6166" s="7" t="n">
        <v>0</v>
      </c>
    </row>
    <row r="6167" spans="1:15">
      <c r="A6167" t="s">
        <v>4</v>
      </c>
      <c r="B6167" s="4" t="s">
        <v>5</v>
      </c>
      <c r="C6167" s="4" t="s">
        <v>10</v>
      </c>
      <c r="D6167" s="4" t="s">
        <v>16</v>
      </c>
      <c r="E6167" s="4" t="s">
        <v>9</v>
      </c>
      <c r="F6167" s="4" t="s">
        <v>69</v>
      </c>
      <c r="G6167" s="4" t="s">
        <v>16</v>
      </c>
      <c r="H6167" s="4" t="s">
        <v>16</v>
      </c>
    </row>
    <row r="6168" spans="1:15">
      <c r="A6168" t="n">
        <v>51229</v>
      </c>
      <c r="B6168" s="55" t="n">
        <v>26</v>
      </c>
      <c r="C6168" s="7" t="n">
        <v>89</v>
      </c>
      <c r="D6168" s="7" t="n">
        <v>17</v>
      </c>
      <c r="E6168" s="7" t="n">
        <v>63598</v>
      </c>
      <c r="F6168" s="7" t="s">
        <v>465</v>
      </c>
      <c r="G6168" s="7" t="n">
        <v>2</v>
      </c>
      <c r="H6168" s="7" t="n">
        <v>0</v>
      </c>
    </row>
    <row r="6169" spans="1:15">
      <c r="A6169" t="s">
        <v>4</v>
      </c>
      <c r="B6169" s="4" t="s">
        <v>5</v>
      </c>
    </row>
    <row r="6170" spans="1:15">
      <c r="A6170" t="n">
        <v>51257</v>
      </c>
      <c r="B6170" s="29" t="n">
        <v>28</v>
      </c>
    </row>
    <row r="6171" spans="1:15">
      <c r="A6171" t="s">
        <v>4</v>
      </c>
      <c r="B6171" s="4" t="s">
        <v>5</v>
      </c>
      <c r="C6171" s="4" t="s">
        <v>10</v>
      </c>
      <c r="D6171" s="4" t="s">
        <v>16</v>
      </c>
    </row>
    <row r="6172" spans="1:15">
      <c r="A6172" t="n">
        <v>51258</v>
      </c>
      <c r="B6172" s="66" t="n">
        <v>89</v>
      </c>
      <c r="C6172" s="7" t="n">
        <v>65533</v>
      </c>
      <c r="D6172" s="7" t="n">
        <v>1</v>
      </c>
    </row>
    <row r="6173" spans="1:15">
      <c r="A6173" t="s">
        <v>4</v>
      </c>
      <c r="B6173" s="4" t="s">
        <v>5</v>
      </c>
      <c r="C6173" s="4" t="s">
        <v>16</v>
      </c>
      <c r="D6173" s="4" t="s">
        <v>10</v>
      </c>
      <c r="E6173" s="4" t="s">
        <v>9</v>
      </c>
      <c r="F6173" s="4" t="s">
        <v>10</v>
      </c>
      <c r="G6173" s="4" t="s">
        <v>9</v>
      </c>
      <c r="H6173" s="4" t="s">
        <v>16</v>
      </c>
    </row>
    <row r="6174" spans="1:15">
      <c r="A6174" t="n">
        <v>51262</v>
      </c>
      <c r="B6174" s="20" t="n">
        <v>49</v>
      </c>
      <c r="C6174" s="7" t="n">
        <v>0</v>
      </c>
      <c r="D6174" s="7" t="n">
        <v>538</v>
      </c>
      <c r="E6174" s="7" t="n">
        <v>1065353216</v>
      </c>
      <c r="F6174" s="7" t="n">
        <v>0</v>
      </c>
      <c r="G6174" s="7" t="n">
        <v>0</v>
      </c>
      <c r="H6174" s="7" t="n">
        <v>0</v>
      </c>
    </row>
    <row r="6175" spans="1:15">
      <c r="A6175" t="s">
        <v>4</v>
      </c>
      <c r="B6175" s="4" t="s">
        <v>5</v>
      </c>
      <c r="C6175" s="4" t="s">
        <v>16</v>
      </c>
      <c r="D6175" s="4" t="s">
        <v>10</v>
      </c>
      <c r="E6175" s="4" t="s">
        <v>30</v>
      </c>
    </row>
    <row r="6176" spans="1:15">
      <c r="A6176" t="n">
        <v>51277</v>
      </c>
      <c r="B6176" s="37" t="n">
        <v>58</v>
      </c>
      <c r="C6176" s="7" t="n">
        <v>101</v>
      </c>
      <c r="D6176" s="7" t="n">
        <v>500</v>
      </c>
      <c r="E6176" s="7" t="n">
        <v>1</v>
      </c>
    </row>
    <row r="6177" spans="1:8">
      <c r="A6177" t="s">
        <v>4</v>
      </c>
      <c r="B6177" s="4" t="s">
        <v>5</v>
      </c>
      <c r="C6177" s="4" t="s">
        <v>16</v>
      </c>
      <c r="D6177" s="4" t="s">
        <v>10</v>
      </c>
    </row>
    <row r="6178" spans="1:8">
      <c r="A6178" t="n">
        <v>51285</v>
      </c>
      <c r="B6178" s="37" t="n">
        <v>58</v>
      </c>
      <c r="C6178" s="7" t="n">
        <v>254</v>
      </c>
      <c r="D6178" s="7" t="n">
        <v>0</v>
      </c>
    </row>
    <row r="6179" spans="1:8">
      <c r="A6179" t="s">
        <v>4</v>
      </c>
      <c r="B6179" s="4" t="s">
        <v>5</v>
      </c>
      <c r="C6179" s="4" t="s">
        <v>10</v>
      </c>
      <c r="D6179" s="4" t="s">
        <v>16</v>
      </c>
      <c r="E6179" s="4" t="s">
        <v>6</v>
      </c>
      <c r="F6179" s="4" t="s">
        <v>30</v>
      </c>
      <c r="G6179" s="4" t="s">
        <v>30</v>
      </c>
      <c r="H6179" s="4" t="s">
        <v>30</v>
      </c>
    </row>
    <row r="6180" spans="1:8">
      <c r="A6180" t="n">
        <v>51289</v>
      </c>
      <c r="B6180" s="45" t="n">
        <v>48</v>
      </c>
      <c r="C6180" s="7" t="n">
        <v>30</v>
      </c>
      <c r="D6180" s="7" t="n">
        <v>0</v>
      </c>
      <c r="E6180" s="7" t="s">
        <v>451</v>
      </c>
      <c r="F6180" s="7" t="n">
        <v>0</v>
      </c>
      <c r="G6180" s="7" t="n">
        <v>1</v>
      </c>
      <c r="H6180" s="7" t="n">
        <v>0</v>
      </c>
    </row>
    <row r="6181" spans="1:8">
      <c r="A6181" t="s">
        <v>4</v>
      </c>
      <c r="B6181" s="4" t="s">
        <v>5</v>
      </c>
      <c r="C6181" s="4" t="s">
        <v>10</v>
      </c>
      <c r="D6181" s="4" t="s">
        <v>30</v>
      </c>
      <c r="E6181" s="4" t="s">
        <v>30</v>
      </c>
      <c r="F6181" s="4" t="s">
        <v>30</v>
      </c>
      <c r="G6181" s="4" t="s">
        <v>10</v>
      </c>
      <c r="H6181" s="4" t="s">
        <v>10</v>
      </c>
    </row>
    <row r="6182" spans="1:8">
      <c r="A6182" t="n">
        <v>51316</v>
      </c>
      <c r="B6182" s="33" t="n">
        <v>60</v>
      </c>
      <c r="C6182" s="7" t="n">
        <v>30</v>
      </c>
      <c r="D6182" s="7" t="n">
        <v>0</v>
      </c>
      <c r="E6182" s="7" t="n">
        <v>-25</v>
      </c>
      <c r="F6182" s="7" t="n">
        <v>0</v>
      </c>
      <c r="G6182" s="7" t="n">
        <v>0</v>
      </c>
      <c r="H6182" s="7" t="n">
        <v>0</v>
      </c>
    </row>
    <row r="6183" spans="1:8">
      <c r="A6183" t="s">
        <v>4</v>
      </c>
      <c r="B6183" s="4" t="s">
        <v>5</v>
      </c>
      <c r="C6183" s="4" t="s">
        <v>16</v>
      </c>
      <c r="D6183" s="4" t="s">
        <v>16</v>
      </c>
      <c r="E6183" s="4" t="s">
        <v>30</v>
      </c>
      <c r="F6183" s="4" t="s">
        <v>30</v>
      </c>
      <c r="G6183" s="4" t="s">
        <v>30</v>
      </c>
      <c r="H6183" s="4" t="s">
        <v>10</v>
      </c>
    </row>
    <row r="6184" spans="1:8">
      <c r="A6184" t="n">
        <v>51335</v>
      </c>
      <c r="B6184" s="38" t="n">
        <v>45</v>
      </c>
      <c r="C6184" s="7" t="n">
        <v>2</v>
      </c>
      <c r="D6184" s="7" t="n">
        <v>3</v>
      </c>
      <c r="E6184" s="7" t="n">
        <v>-0.699999988079071</v>
      </c>
      <c r="F6184" s="7" t="n">
        <v>0.159999996423721</v>
      </c>
      <c r="G6184" s="7" t="n">
        <v>1.27999997138977</v>
      </c>
      <c r="H6184" s="7" t="n">
        <v>0</v>
      </c>
    </row>
    <row r="6185" spans="1:8">
      <c r="A6185" t="s">
        <v>4</v>
      </c>
      <c r="B6185" s="4" t="s">
        <v>5</v>
      </c>
      <c r="C6185" s="4" t="s">
        <v>16</v>
      </c>
      <c r="D6185" s="4" t="s">
        <v>16</v>
      </c>
      <c r="E6185" s="4" t="s">
        <v>30</v>
      </c>
      <c r="F6185" s="4" t="s">
        <v>30</v>
      </c>
      <c r="G6185" s="4" t="s">
        <v>30</v>
      </c>
      <c r="H6185" s="4" t="s">
        <v>10</v>
      </c>
      <c r="I6185" s="4" t="s">
        <v>16</v>
      </c>
    </row>
    <row r="6186" spans="1:8">
      <c r="A6186" t="n">
        <v>51352</v>
      </c>
      <c r="B6186" s="38" t="n">
        <v>45</v>
      </c>
      <c r="C6186" s="7" t="n">
        <v>4</v>
      </c>
      <c r="D6186" s="7" t="n">
        <v>3</v>
      </c>
      <c r="E6186" s="7" t="n">
        <v>12.9200000762939</v>
      </c>
      <c r="F6186" s="7" t="n">
        <v>36.0999984741211</v>
      </c>
      <c r="G6186" s="7" t="n">
        <v>6</v>
      </c>
      <c r="H6186" s="7" t="n">
        <v>0</v>
      </c>
      <c r="I6186" s="7" t="n">
        <v>0</v>
      </c>
    </row>
    <row r="6187" spans="1:8">
      <c r="A6187" t="s">
        <v>4</v>
      </c>
      <c r="B6187" s="4" t="s">
        <v>5</v>
      </c>
      <c r="C6187" s="4" t="s">
        <v>16</v>
      </c>
      <c r="D6187" s="4" t="s">
        <v>16</v>
      </c>
      <c r="E6187" s="4" t="s">
        <v>30</v>
      </c>
      <c r="F6187" s="4" t="s">
        <v>10</v>
      </c>
    </row>
    <row r="6188" spans="1:8">
      <c r="A6188" t="n">
        <v>51370</v>
      </c>
      <c r="B6188" s="38" t="n">
        <v>45</v>
      </c>
      <c r="C6188" s="7" t="n">
        <v>5</v>
      </c>
      <c r="D6188" s="7" t="n">
        <v>3</v>
      </c>
      <c r="E6188" s="7" t="n">
        <v>7.5</v>
      </c>
      <c r="F6188" s="7" t="n">
        <v>0</v>
      </c>
    </row>
    <row r="6189" spans="1:8">
      <c r="A6189" t="s">
        <v>4</v>
      </c>
      <c r="B6189" s="4" t="s">
        <v>5</v>
      </c>
      <c r="C6189" s="4" t="s">
        <v>16</v>
      </c>
      <c r="D6189" s="4" t="s">
        <v>16</v>
      </c>
      <c r="E6189" s="4" t="s">
        <v>30</v>
      </c>
      <c r="F6189" s="4" t="s">
        <v>10</v>
      </c>
    </row>
    <row r="6190" spans="1:8">
      <c r="A6190" t="n">
        <v>51379</v>
      </c>
      <c r="B6190" s="38" t="n">
        <v>45</v>
      </c>
      <c r="C6190" s="7" t="n">
        <v>11</v>
      </c>
      <c r="D6190" s="7" t="n">
        <v>3</v>
      </c>
      <c r="E6190" s="7" t="n">
        <v>28.7999992370605</v>
      </c>
      <c r="F6190" s="7" t="n">
        <v>0</v>
      </c>
    </row>
    <row r="6191" spans="1:8">
      <c r="A6191" t="s">
        <v>4</v>
      </c>
      <c r="B6191" s="4" t="s">
        <v>5</v>
      </c>
      <c r="C6191" s="4" t="s">
        <v>16</v>
      </c>
      <c r="D6191" s="4" t="s">
        <v>16</v>
      </c>
      <c r="E6191" s="4" t="s">
        <v>30</v>
      </c>
      <c r="F6191" s="4" t="s">
        <v>30</v>
      </c>
      <c r="G6191" s="4" t="s">
        <v>30</v>
      </c>
      <c r="H6191" s="4" t="s">
        <v>10</v>
      </c>
      <c r="I6191" s="4" t="s">
        <v>16</v>
      </c>
    </row>
    <row r="6192" spans="1:8">
      <c r="A6192" t="n">
        <v>51388</v>
      </c>
      <c r="B6192" s="38" t="n">
        <v>45</v>
      </c>
      <c r="C6192" s="7" t="n">
        <v>4</v>
      </c>
      <c r="D6192" s="7" t="n">
        <v>3</v>
      </c>
      <c r="E6192" s="7" t="n">
        <v>7.07000017166138</v>
      </c>
      <c r="F6192" s="7" t="n">
        <v>37.0999984741211</v>
      </c>
      <c r="G6192" s="7" t="n">
        <v>6</v>
      </c>
      <c r="H6192" s="7" t="n">
        <v>20000</v>
      </c>
      <c r="I6192" s="7" t="n">
        <v>1</v>
      </c>
    </row>
    <row r="6193" spans="1:9">
      <c r="A6193" t="s">
        <v>4</v>
      </c>
      <c r="B6193" s="4" t="s">
        <v>5</v>
      </c>
      <c r="C6193" s="4" t="s">
        <v>10</v>
      </c>
      <c r="D6193" s="4" t="s">
        <v>30</v>
      </c>
      <c r="E6193" s="4" t="s">
        <v>30</v>
      </c>
      <c r="F6193" s="4" t="s">
        <v>30</v>
      </c>
      <c r="G6193" s="4" t="s">
        <v>30</v>
      </c>
    </row>
    <row r="6194" spans="1:9">
      <c r="A6194" t="n">
        <v>51406</v>
      </c>
      <c r="B6194" s="43" t="n">
        <v>46</v>
      </c>
      <c r="C6194" s="7" t="n">
        <v>61507</v>
      </c>
      <c r="D6194" s="7" t="n">
        <v>-2.15000009536743</v>
      </c>
      <c r="E6194" s="7" t="n">
        <v>-0.25</v>
      </c>
      <c r="F6194" s="7" t="n">
        <v>-2.70000004768372</v>
      </c>
      <c r="G6194" s="7" t="n">
        <v>0</v>
      </c>
    </row>
    <row r="6195" spans="1:9">
      <c r="A6195" t="s">
        <v>4</v>
      </c>
      <c r="B6195" s="4" t="s">
        <v>5</v>
      </c>
      <c r="C6195" s="4" t="s">
        <v>10</v>
      </c>
      <c r="D6195" s="4" t="s">
        <v>9</v>
      </c>
    </row>
    <row r="6196" spans="1:9">
      <c r="A6196" t="n">
        <v>51425</v>
      </c>
      <c r="B6196" s="46" t="n">
        <v>43</v>
      </c>
      <c r="C6196" s="7" t="n">
        <v>1600</v>
      </c>
      <c r="D6196" s="7" t="n">
        <v>512</v>
      </c>
    </row>
    <row r="6197" spans="1:9">
      <c r="A6197" t="s">
        <v>4</v>
      </c>
      <c r="B6197" s="4" t="s">
        <v>5</v>
      </c>
      <c r="C6197" s="4" t="s">
        <v>10</v>
      </c>
      <c r="D6197" s="4" t="s">
        <v>30</v>
      </c>
      <c r="E6197" s="4" t="s">
        <v>30</v>
      </c>
      <c r="F6197" s="4" t="s">
        <v>30</v>
      </c>
      <c r="G6197" s="4" t="s">
        <v>30</v>
      </c>
    </row>
    <row r="6198" spans="1:9">
      <c r="A6198" t="n">
        <v>51432</v>
      </c>
      <c r="B6198" s="43" t="n">
        <v>46</v>
      </c>
      <c r="C6198" s="7" t="n">
        <v>1600</v>
      </c>
      <c r="D6198" s="7" t="n">
        <v>0.200000002980232</v>
      </c>
      <c r="E6198" s="7" t="n">
        <v>-1.14999997615814</v>
      </c>
      <c r="F6198" s="7" t="n">
        <v>-6.5</v>
      </c>
      <c r="G6198" s="7" t="n">
        <v>0</v>
      </c>
    </row>
    <row r="6199" spans="1:9">
      <c r="A6199" t="s">
        <v>4</v>
      </c>
      <c r="B6199" s="4" t="s">
        <v>5</v>
      </c>
      <c r="C6199" s="4" t="s">
        <v>10</v>
      </c>
    </row>
    <row r="6200" spans="1:9">
      <c r="A6200" t="n">
        <v>51451</v>
      </c>
      <c r="B6200" s="31" t="n">
        <v>16</v>
      </c>
      <c r="C6200" s="7" t="n">
        <v>0</v>
      </c>
    </row>
    <row r="6201" spans="1:9">
      <c r="A6201" t="s">
        <v>4</v>
      </c>
      <c r="B6201" s="4" t="s">
        <v>5</v>
      </c>
      <c r="C6201" s="4" t="s">
        <v>10</v>
      </c>
      <c r="D6201" s="4" t="s">
        <v>10</v>
      </c>
      <c r="E6201" s="4" t="s">
        <v>10</v>
      </c>
    </row>
    <row r="6202" spans="1:9">
      <c r="A6202" t="n">
        <v>51454</v>
      </c>
      <c r="B6202" s="34" t="n">
        <v>61</v>
      </c>
      <c r="C6202" s="7" t="n">
        <v>0</v>
      </c>
      <c r="D6202" s="7" t="n">
        <v>1600</v>
      </c>
      <c r="E6202" s="7" t="n">
        <v>0</v>
      </c>
    </row>
    <row r="6203" spans="1:9">
      <c r="A6203" t="s">
        <v>4</v>
      </c>
      <c r="B6203" s="4" t="s">
        <v>5</v>
      </c>
      <c r="C6203" s="4" t="s">
        <v>10</v>
      </c>
      <c r="D6203" s="4" t="s">
        <v>10</v>
      </c>
      <c r="E6203" s="4" t="s">
        <v>10</v>
      </c>
    </row>
    <row r="6204" spans="1:9">
      <c r="A6204" t="n">
        <v>51461</v>
      </c>
      <c r="B6204" s="34" t="n">
        <v>61</v>
      </c>
      <c r="C6204" s="7" t="n">
        <v>13</v>
      </c>
      <c r="D6204" s="7" t="n">
        <v>1600</v>
      </c>
      <c r="E6204" s="7" t="n">
        <v>0</v>
      </c>
    </row>
    <row r="6205" spans="1:9">
      <c r="A6205" t="s">
        <v>4</v>
      </c>
      <c r="B6205" s="4" t="s">
        <v>5</v>
      </c>
      <c r="C6205" s="4" t="s">
        <v>10</v>
      </c>
      <c r="D6205" s="4" t="s">
        <v>10</v>
      </c>
      <c r="E6205" s="4" t="s">
        <v>10</v>
      </c>
    </row>
    <row r="6206" spans="1:9">
      <c r="A6206" t="n">
        <v>51468</v>
      </c>
      <c r="B6206" s="34" t="n">
        <v>61</v>
      </c>
      <c r="C6206" s="7" t="n">
        <v>61491</v>
      </c>
      <c r="D6206" s="7" t="n">
        <v>1600</v>
      </c>
      <c r="E6206" s="7" t="n">
        <v>0</v>
      </c>
    </row>
    <row r="6207" spans="1:9">
      <c r="A6207" t="s">
        <v>4</v>
      </c>
      <c r="B6207" s="4" t="s">
        <v>5</v>
      </c>
      <c r="C6207" s="4" t="s">
        <v>10</v>
      </c>
      <c r="D6207" s="4" t="s">
        <v>10</v>
      </c>
      <c r="E6207" s="4" t="s">
        <v>10</v>
      </c>
    </row>
    <row r="6208" spans="1:9">
      <c r="A6208" t="n">
        <v>51475</v>
      </c>
      <c r="B6208" s="34" t="n">
        <v>61</v>
      </c>
      <c r="C6208" s="7" t="n">
        <v>61492</v>
      </c>
      <c r="D6208" s="7" t="n">
        <v>1600</v>
      </c>
      <c r="E6208" s="7" t="n">
        <v>0</v>
      </c>
    </row>
    <row r="6209" spans="1:7">
      <c r="A6209" t="s">
        <v>4</v>
      </c>
      <c r="B6209" s="4" t="s">
        <v>5</v>
      </c>
      <c r="C6209" s="4" t="s">
        <v>10</v>
      </c>
      <c r="D6209" s="4" t="s">
        <v>10</v>
      </c>
      <c r="E6209" s="4" t="s">
        <v>10</v>
      </c>
    </row>
    <row r="6210" spans="1:7">
      <c r="A6210" t="n">
        <v>51482</v>
      </c>
      <c r="B6210" s="34" t="n">
        <v>61</v>
      </c>
      <c r="C6210" s="7" t="n">
        <v>61493</v>
      </c>
      <c r="D6210" s="7" t="n">
        <v>1600</v>
      </c>
      <c r="E6210" s="7" t="n">
        <v>0</v>
      </c>
    </row>
    <row r="6211" spans="1:7">
      <c r="A6211" t="s">
        <v>4</v>
      </c>
      <c r="B6211" s="4" t="s">
        <v>5</v>
      </c>
      <c r="C6211" s="4" t="s">
        <v>10</v>
      </c>
      <c r="D6211" s="4" t="s">
        <v>10</v>
      </c>
      <c r="E6211" s="4" t="s">
        <v>10</v>
      </c>
    </row>
    <row r="6212" spans="1:7">
      <c r="A6212" t="n">
        <v>51489</v>
      </c>
      <c r="B6212" s="34" t="n">
        <v>61</v>
      </c>
      <c r="C6212" s="7" t="n">
        <v>61494</v>
      </c>
      <c r="D6212" s="7" t="n">
        <v>1600</v>
      </c>
      <c r="E6212" s="7" t="n">
        <v>0</v>
      </c>
    </row>
    <row r="6213" spans="1:7">
      <c r="A6213" t="s">
        <v>4</v>
      </c>
      <c r="B6213" s="4" t="s">
        <v>5</v>
      </c>
      <c r="C6213" s="4" t="s">
        <v>16</v>
      </c>
      <c r="D6213" s="4" t="s">
        <v>10</v>
      </c>
    </row>
    <row r="6214" spans="1:7">
      <c r="A6214" t="n">
        <v>51496</v>
      </c>
      <c r="B6214" s="37" t="n">
        <v>58</v>
      </c>
      <c r="C6214" s="7" t="n">
        <v>255</v>
      </c>
      <c r="D6214" s="7" t="n">
        <v>0</v>
      </c>
    </row>
    <row r="6215" spans="1:7">
      <c r="A6215" t="s">
        <v>4</v>
      </c>
      <c r="B6215" s="4" t="s">
        <v>5</v>
      </c>
      <c r="C6215" s="4" t="s">
        <v>16</v>
      </c>
      <c r="D6215" s="4" t="s">
        <v>10</v>
      </c>
      <c r="E6215" s="4" t="s">
        <v>6</v>
      </c>
    </row>
    <row r="6216" spans="1:7">
      <c r="A6216" t="n">
        <v>51500</v>
      </c>
      <c r="B6216" s="54" t="n">
        <v>51</v>
      </c>
      <c r="C6216" s="7" t="n">
        <v>4</v>
      </c>
      <c r="D6216" s="7" t="n">
        <v>13</v>
      </c>
      <c r="E6216" s="7" t="s">
        <v>231</v>
      </c>
    </row>
    <row r="6217" spans="1:7">
      <c r="A6217" t="s">
        <v>4</v>
      </c>
      <c r="B6217" s="4" t="s">
        <v>5</v>
      </c>
      <c r="C6217" s="4" t="s">
        <v>10</v>
      </c>
    </row>
    <row r="6218" spans="1:7">
      <c r="A6218" t="n">
        <v>51514</v>
      </c>
      <c r="B6218" s="31" t="n">
        <v>16</v>
      </c>
      <c r="C6218" s="7" t="n">
        <v>0</v>
      </c>
    </row>
    <row r="6219" spans="1:7">
      <c r="A6219" t="s">
        <v>4</v>
      </c>
      <c r="B6219" s="4" t="s">
        <v>5</v>
      </c>
      <c r="C6219" s="4" t="s">
        <v>10</v>
      </c>
      <c r="D6219" s="4" t="s">
        <v>16</v>
      </c>
      <c r="E6219" s="4" t="s">
        <v>9</v>
      </c>
      <c r="F6219" s="4" t="s">
        <v>69</v>
      </c>
      <c r="G6219" s="4" t="s">
        <v>16</v>
      </c>
      <c r="H6219" s="4" t="s">
        <v>16</v>
      </c>
      <c r="I6219" s="4" t="s">
        <v>16</v>
      </c>
      <c r="J6219" s="4" t="s">
        <v>9</v>
      </c>
      <c r="K6219" s="4" t="s">
        <v>69</v>
      </c>
      <c r="L6219" s="4" t="s">
        <v>16</v>
      </c>
      <c r="M6219" s="4" t="s">
        <v>16</v>
      </c>
    </row>
    <row r="6220" spans="1:7">
      <c r="A6220" t="n">
        <v>51517</v>
      </c>
      <c r="B6220" s="55" t="n">
        <v>26</v>
      </c>
      <c r="C6220" s="7" t="n">
        <v>13</v>
      </c>
      <c r="D6220" s="7" t="n">
        <v>17</v>
      </c>
      <c r="E6220" s="7" t="n">
        <v>63599</v>
      </c>
      <c r="F6220" s="7" t="s">
        <v>466</v>
      </c>
      <c r="G6220" s="7" t="n">
        <v>2</v>
      </c>
      <c r="H6220" s="7" t="n">
        <v>3</v>
      </c>
      <c r="I6220" s="7" t="n">
        <v>17</v>
      </c>
      <c r="J6220" s="7" t="n">
        <v>63600</v>
      </c>
      <c r="K6220" s="7" t="s">
        <v>467</v>
      </c>
      <c r="L6220" s="7" t="n">
        <v>2</v>
      </c>
      <c r="M6220" s="7" t="n">
        <v>0</v>
      </c>
    </row>
    <row r="6221" spans="1:7">
      <c r="A6221" t="s">
        <v>4</v>
      </c>
      <c r="B6221" s="4" t="s">
        <v>5</v>
      </c>
    </row>
    <row r="6222" spans="1:7">
      <c r="A6222" t="n">
        <v>51569</v>
      </c>
      <c r="B6222" s="29" t="n">
        <v>28</v>
      </c>
    </row>
    <row r="6223" spans="1:7">
      <c r="A6223" t="s">
        <v>4</v>
      </c>
      <c r="B6223" s="4" t="s">
        <v>5</v>
      </c>
      <c r="C6223" s="4" t="s">
        <v>16</v>
      </c>
      <c r="D6223" s="4" t="s">
        <v>10</v>
      </c>
      <c r="E6223" s="4" t="s">
        <v>6</v>
      </c>
    </row>
    <row r="6224" spans="1:7">
      <c r="A6224" t="n">
        <v>51570</v>
      </c>
      <c r="B6224" s="54" t="n">
        <v>51</v>
      </c>
      <c r="C6224" s="7" t="n">
        <v>4</v>
      </c>
      <c r="D6224" s="7" t="n">
        <v>0</v>
      </c>
      <c r="E6224" s="7" t="s">
        <v>468</v>
      </c>
    </row>
    <row r="6225" spans="1:13">
      <c r="A6225" t="s">
        <v>4</v>
      </c>
      <c r="B6225" s="4" t="s">
        <v>5</v>
      </c>
      <c r="C6225" s="4" t="s">
        <v>10</v>
      </c>
    </row>
    <row r="6226" spans="1:13">
      <c r="A6226" t="n">
        <v>51584</v>
      </c>
      <c r="B6226" s="31" t="n">
        <v>16</v>
      </c>
      <c r="C6226" s="7" t="n">
        <v>0</v>
      </c>
    </row>
    <row r="6227" spans="1:13">
      <c r="A6227" t="s">
        <v>4</v>
      </c>
      <c r="B6227" s="4" t="s">
        <v>5</v>
      </c>
      <c r="C6227" s="4" t="s">
        <v>10</v>
      </c>
      <c r="D6227" s="4" t="s">
        <v>16</v>
      </c>
      <c r="E6227" s="4" t="s">
        <v>9</v>
      </c>
      <c r="F6227" s="4" t="s">
        <v>69</v>
      </c>
      <c r="G6227" s="4" t="s">
        <v>16</v>
      </c>
      <c r="H6227" s="4" t="s">
        <v>16</v>
      </c>
      <c r="I6227" s="4" t="s">
        <v>16</v>
      </c>
      <c r="J6227" s="4" t="s">
        <v>9</v>
      </c>
      <c r="K6227" s="4" t="s">
        <v>69</v>
      </c>
      <c r="L6227" s="4" t="s">
        <v>16</v>
      </c>
      <c r="M6227" s="4" t="s">
        <v>16</v>
      </c>
    </row>
    <row r="6228" spans="1:13">
      <c r="A6228" t="n">
        <v>51587</v>
      </c>
      <c r="B6228" s="55" t="n">
        <v>26</v>
      </c>
      <c r="C6228" s="7" t="n">
        <v>0</v>
      </c>
      <c r="D6228" s="7" t="n">
        <v>17</v>
      </c>
      <c r="E6228" s="7" t="n">
        <v>63601</v>
      </c>
      <c r="F6228" s="7" t="s">
        <v>469</v>
      </c>
      <c r="G6228" s="7" t="n">
        <v>2</v>
      </c>
      <c r="H6228" s="7" t="n">
        <v>3</v>
      </c>
      <c r="I6228" s="7" t="n">
        <v>17</v>
      </c>
      <c r="J6228" s="7" t="n">
        <v>63602</v>
      </c>
      <c r="K6228" s="7" t="s">
        <v>470</v>
      </c>
      <c r="L6228" s="7" t="n">
        <v>2</v>
      </c>
      <c r="M6228" s="7" t="n">
        <v>0</v>
      </c>
    </row>
    <row r="6229" spans="1:13">
      <c r="A6229" t="s">
        <v>4</v>
      </c>
      <c r="B6229" s="4" t="s">
        <v>5</v>
      </c>
    </row>
    <row r="6230" spans="1:13">
      <c r="A6230" t="n">
        <v>51666</v>
      </c>
      <c r="B6230" s="29" t="n">
        <v>28</v>
      </c>
    </row>
    <row r="6231" spans="1:13">
      <c r="A6231" t="s">
        <v>4</v>
      </c>
      <c r="B6231" s="4" t="s">
        <v>5</v>
      </c>
      <c r="C6231" s="4" t="s">
        <v>16</v>
      </c>
      <c r="D6231" s="4" t="s">
        <v>16</v>
      </c>
      <c r="E6231" s="4" t="s">
        <v>16</v>
      </c>
      <c r="F6231" s="4" t="s">
        <v>16</v>
      </c>
    </row>
    <row r="6232" spans="1:13">
      <c r="A6232" t="n">
        <v>51667</v>
      </c>
      <c r="B6232" s="15" t="n">
        <v>14</v>
      </c>
      <c r="C6232" s="7" t="n">
        <v>0</v>
      </c>
      <c r="D6232" s="7" t="n">
        <v>1</v>
      </c>
      <c r="E6232" s="7" t="n">
        <v>0</v>
      </c>
      <c r="F6232" s="7" t="n">
        <v>0</v>
      </c>
    </row>
    <row r="6233" spans="1:13">
      <c r="A6233" t="s">
        <v>4</v>
      </c>
      <c r="B6233" s="4" t="s">
        <v>5</v>
      </c>
      <c r="C6233" s="4" t="s">
        <v>16</v>
      </c>
      <c r="D6233" s="4" t="s">
        <v>16</v>
      </c>
      <c r="E6233" s="4" t="s">
        <v>16</v>
      </c>
      <c r="F6233" s="4" t="s">
        <v>9</v>
      </c>
      <c r="G6233" s="4" t="s">
        <v>16</v>
      </c>
      <c r="H6233" s="4" t="s">
        <v>16</v>
      </c>
      <c r="I6233" s="4" t="s">
        <v>16</v>
      </c>
      <c r="J6233" s="4" t="s">
        <v>16</v>
      </c>
      <c r="K6233" s="4" t="s">
        <v>9</v>
      </c>
      <c r="L6233" s="4" t="s">
        <v>16</v>
      </c>
      <c r="M6233" s="4" t="s">
        <v>16</v>
      </c>
      <c r="N6233" s="4" t="s">
        <v>16</v>
      </c>
      <c r="O6233" s="4" t="s">
        <v>25</v>
      </c>
    </row>
    <row r="6234" spans="1:13">
      <c r="A6234" t="n">
        <v>51672</v>
      </c>
      <c r="B6234" s="10" t="n">
        <v>5</v>
      </c>
      <c r="C6234" s="7" t="n">
        <v>35</v>
      </c>
      <c r="D6234" s="7" t="n">
        <v>45</v>
      </c>
      <c r="E6234" s="7" t="n">
        <v>0</v>
      </c>
      <c r="F6234" s="7" t="n">
        <v>118</v>
      </c>
      <c r="G6234" s="7" t="n">
        <v>2</v>
      </c>
      <c r="H6234" s="7" t="n">
        <v>35</v>
      </c>
      <c r="I6234" s="7" t="n">
        <v>46</v>
      </c>
      <c r="J6234" s="7" t="n">
        <v>0</v>
      </c>
      <c r="K6234" s="7" t="n">
        <v>118</v>
      </c>
      <c r="L6234" s="7" t="n">
        <v>2</v>
      </c>
      <c r="M6234" s="7" t="n">
        <v>11</v>
      </c>
      <c r="N6234" s="7" t="n">
        <v>1</v>
      </c>
      <c r="O6234" s="11" t="n">
        <f t="normal" ca="1">A6244</f>
        <v>0</v>
      </c>
    </row>
    <row r="6235" spans="1:13">
      <c r="A6235" t="s">
        <v>4</v>
      </c>
      <c r="B6235" s="4" t="s">
        <v>5</v>
      </c>
      <c r="C6235" s="4" t="s">
        <v>16</v>
      </c>
      <c r="D6235" s="4" t="s">
        <v>10</v>
      </c>
      <c r="E6235" s="4" t="s">
        <v>6</v>
      </c>
    </row>
    <row r="6236" spans="1:13">
      <c r="A6236" t="n">
        <v>51695</v>
      </c>
      <c r="B6236" s="54" t="n">
        <v>51</v>
      </c>
      <c r="C6236" s="7" t="n">
        <v>4</v>
      </c>
      <c r="D6236" s="7" t="n">
        <v>118</v>
      </c>
      <c r="E6236" s="7" t="s">
        <v>240</v>
      </c>
    </row>
    <row r="6237" spans="1:13">
      <c r="A6237" t="s">
        <v>4</v>
      </c>
      <c r="B6237" s="4" t="s">
        <v>5</v>
      </c>
      <c r="C6237" s="4" t="s">
        <v>10</v>
      </c>
    </row>
    <row r="6238" spans="1:13">
      <c r="A6238" t="n">
        <v>51708</v>
      </c>
      <c r="B6238" s="31" t="n">
        <v>16</v>
      </c>
      <c r="C6238" s="7" t="n">
        <v>0</v>
      </c>
    </row>
    <row r="6239" spans="1:13">
      <c r="A6239" t="s">
        <v>4</v>
      </c>
      <c r="B6239" s="4" t="s">
        <v>5</v>
      </c>
      <c r="C6239" s="4" t="s">
        <v>10</v>
      </c>
      <c r="D6239" s="4" t="s">
        <v>16</v>
      </c>
      <c r="E6239" s="4" t="s">
        <v>9</v>
      </c>
      <c r="F6239" s="4" t="s">
        <v>69</v>
      </c>
      <c r="G6239" s="4" t="s">
        <v>16</v>
      </c>
      <c r="H6239" s="4" t="s">
        <v>16</v>
      </c>
    </row>
    <row r="6240" spans="1:13">
      <c r="A6240" t="n">
        <v>51711</v>
      </c>
      <c r="B6240" s="55" t="n">
        <v>26</v>
      </c>
      <c r="C6240" s="7" t="n">
        <v>118</v>
      </c>
      <c r="D6240" s="7" t="n">
        <v>17</v>
      </c>
      <c r="E6240" s="7" t="n">
        <v>63603</v>
      </c>
      <c r="F6240" s="7" t="s">
        <v>471</v>
      </c>
      <c r="G6240" s="7" t="n">
        <v>2</v>
      </c>
      <c r="H6240" s="7" t="n">
        <v>0</v>
      </c>
    </row>
    <row r="6241" spans="1:15">
      <c r="A6241" t="s">
        <v>4</v>
      </c>
      <c r="B6241" s="4" t="s">
        <v>5</v>
      </c>
    </row>
    <row r="6242" spans="1:15">
      <c r="A6242" t="n">
        <v>51797</v>
      </c>
      <c r="B6242" s="29" t="n">
        <v>28</v>
      </c>
    </row>
    <row r="6243" spans="1:15">
      <c r="A6243" t="s">
        <v>4</v>
      </c>
      <c r="B6243" s="4" t="s">
        <v>5</v>
      </c>
      <c r="C6243" s="4" t="s">
        <v>16</v>
      </c>
      <c r="D6243" s="4" t="s">
        <v>16</v>
      </c>
      <c r="E6243" s="4" t="s">
        <v>16</v>
      </c>
      <c r="F6243" s="4" t="s">
        <v>9</v>
      </c>
      <c r="G6243" s="4" t="s">
        <v>16</v>
      </c>
      <c r="H6243" s="4" t="s">
        <v>16</v>
      </c>
      <c r="I6243" s="4" t="s">
        <v>16</v>
      </c>
      <c r="J6243" s="4" t="s">
        <v>16</v>
      </c>
      <c r="K6243" s="4" t="s">
        <v>9</v>
      </c>
      <c r="L6243" s="4" t="s">
        <v>16</v>
      </c>
      <c r="M6243" s="4" t="s">
        <v>16</v>
      </c>
      <c r="N6243" s="4" t="s">
        <v>16</v>
      </c>
      <c r="O6243" s="4" t="s">
        <v>25</v>
      </c>
    </row>
    <row r="6244" spans="1:15">
      <c r="A6244" t="n">
        <v>51798</v>
      </c>
      <c r="B6244" s="10" t="n">
        <v>5</v>
      </c>
      <c r="C6244" s="7" t="n">
        <v>35</v>
      </c>
      <c r="D6244" s="7" t="n">
        <v>45</v>
      </c>
      <c r="E6244" s="7" t="n">
        <v>0</v>
      </c>
      <c r="F6244" s="7" t="n">
        <v>116</v>
      </c>
      <c r="G6244" s="7" t="n">
        <v>2</v>
      </c>
      <c r="H6244" s="7" t="n">
        <v>35</v>
      </c>
      <c r="I6244" s="7" t="n">
        <v>46</v>
      </c>
      <c r="J6244" s="7" t="n">
        <v>0</v>
      </c>
      <c r="K6244" s="7" t="n">
        <v>116</v>
      </c>
      <c r="L6244" s="7" t="n">
        <v>2</v>
      </c>
      <c r="M6244" s="7" t="n">
        <v>11</v>
      </c>
      <c r="N6244" s="7" t="n">
        <v>1</v>
      </c>
      <c r="O6244" s="11" t="n">
        <f t="normal" ca="1">A6254</f>
        <v>0</v>
      </c>
    </row>
    <row r="6245" spans="1:15">
      <c r="A6245" t="s">
        <v>4</v>
      </c>
      <c r="B6245" s="4" t="s">
        <v>5</v>
      </c>
      <c r="C6245" s="4" t="s">
        <v>16</v>
      </c>
      <c r="D6245" s="4" t="s">
        <v>10</v>
      </c>
      <c r="E6245" s="4" t="s">
        <v>6</v>
      </c>
    </row>
    <row r="6246" spans="1:15">
      <c r="A6246" t="n">
        <v>51821</v>
      </c>
      <c r="B6246" s="54" t="n">
        <v>51</v>
      </c>
      <c r="C6246" s="7" t="n">
        <v>4</v>
      </c>
      <c r="D6246" s="7" t="n">
        <v>116</v>
      </c>
      <c r="E6246" s="7" t="s">
        <v>463</v>
      </c>
    </row>
    <row r="6247" spans="1:15">
      <c r="A6247" t="s">
        <v>4</v>
      </c>
      <c r="B6247" s="4" t="s">
        <v>5</v>
      </c>
      <c r="C6247" s="4" t="s">
        <v>10</v>
      </c>
    </row>
    <row r="6248" spans="1:15">
      <c r="A6248" t="n">
        <v>51835</v>
      </c>
      <c r="B6248" s="31" t="n">
        <v>16</v>
      </c>
      <c r="C6248" s="7" t="n">
        <v>0</v>
      </c>
    </row>
    <row r="6249" spans="1:15">
      <c r="A6249" t="s">
        <v>4</v>
      </c>
      <c r="B6249" s="4" t="s">
        <v>5</v>
      </c>
      <c r="C6249" s="4" t="s">
        <v>10</v>
      </c>
      <c r="D6249" s="4" t="s">
        <v>16</v>
      </c>
      <c r="E6249" s="4" t="s">
        <v>9</v>
      </c>
      <c r="F6249" s="4" t="s">
        <v>69</v>
      </c>
      <c r="G6249" s="4" t="s">
        <v>16</v>
      </c>
      <c r="H6249" s="4" t="s">
        <v>16</v>
      </c>
    </row>
    <row r="6250" spans="1:15">
      <c r="A6250" t="n">
        <v>51838</v>
      </c>
      <c r="B6250" s="55" t="n">
        <v>26</v>
      </c>
      <c r="C6250" s="7" t="n">
        <v>116</v>
      </c>
      <c r="D6250" s="7" t="n">
        <v>17</v>
      </c>
      <c r="E6250" s="7" t="n">
        <v>63604</v>
      </c>
      <c r="F6250" s="7" t="s">
        <v>472</v>
      </c>
      <c r="G6250" s="7" t="n">
        <v>2</v>
      </c>
      <c r="H6250" s="7" t="n">
        <v>0</v>
      </c>
    </row>
    <row r="6251" spans="1:15">
      <c r="A6251" t="s">
        <v>4</v>
      </c>
      <c r="B6251" s="4" t="s">
        <v>5</v>
      </c>
    </row>
    <row r="6252" spans="1:15">
      <c r="A6252" t="n">
        <v>51912</v>
      </c>
      <c r="B6252" s="29" t="n">
        <v>28</v>
      </c>
    </row>
    <row r="6253" spans="1:15">
      <c r="A6253" t="s">
        <v>4</v>
      </c>
      <c r="B6253" s="4" t="s">
        <v>5</v>
      </c>
      <c r="C6253" s="4" t="s">
        <v>16</v>
      </c>
      <c r="D6253" s="4" t="s">
        <v>16</v>
      </c>
      <c r="E6253" s="4" t="s">
        <v>16</v>
      </c>
      <c r="F6253" s="4" t="s">
        <v>9</v>
      </c>
      <c r="G6253" s="4" t="s">
        <v>16</v>
      </c>
      <c r="H6253" s="4" t="s">
        <v>16</v>
      </c>
      <c r="I6253" s="4" t="s">
        <v>16</v>
      </c>
      <c r="J6253" s="4" t="s">
        <v>16</v>
      </c>
      <c r="K6253" s="4" t="s">
        <v>9</v>
      </c>
      <c r="L6253" s="4" t="s">
        <v>16</v>
      </c>
      <c r="M6253" s="4" t="s">
        <v>16</v>
      </c>
      <c r="N6253" s="4" t="s">
        <v>16</v>
      </c>
      <c r="O6253" s="4" t="s">
        <v>25</v>
      </c>
    </row>
    <row r="6254" spans="1:15">
      <c r="A6254" t="n">
        <v>51913</v>
      </c>
      <c r="B6254" s="10" t="n">
        <v>5</v>
      </c>
      <c r="C6254" s="7" t="n">
        <v>35</v>
      </c>
      <c r="D6254" s="7" t="n">
        <v>45</v>
      </c>
      <c r="E6254" s="7" t="n">
        <v>0</v>
      </c>
      <c r="F6254" s="7" t="n">
        <v>101</v>
      </c>
      <c r="G6254" s="7" t="n">
        <v>2</v>
      </c>
      <c r="H6254" s="7" t="n">
        <v>35</v>
      </c>
      <c r="I6254" s="7" t="n">
        <v>46</v>
      </c>
      <c r="J6254" s="7" t="n">
        <v>0</v>
      </c>
      <c r="K6254" s="7" t="n">
        <v>101</v>
      </c>
      <c r="L6254" s="7" t="n">
        <v>2</v>
      </c>
      <c r="M6254" s="7" t="n">
        <v>11</v>
      </c>
      <c r="N6254" s="7" t="n">
        <v>1</v>
      </c>
      <c r="O6254" s="11" t="n">
        <f t="normal" ca="1">A6264</f>
        <v>0</v>
      </c>
    </row>
    <row r="6255" spans="1:15">
      <c r="A6255" t="s">
        <v>4</v>
      </c>
      <c r="B6255" s="4" t="s">
        <v>5</v>
      </c>
      <c r="C6255" s="4" t="s">
        <v>16</v>
      </c>
      <c r="D6255" s="4" t="s">
        <v>10</v>
      </c>
      <c r="E6255" s="4" t="s">
        <v>6</v>
      </c>
    </row>
    <row r="6256" spans="1:15">
      <c r="A6256" t="n">
        <v>51936</v>
      </c>
      <c r="B6256" s="54" t="n">
        <v>51</v>
      </c>
      <c r="C6256" s="7" t="n">
        <v>4</v>
      </c>
      <c r="D6256" s="7" t="n">
        <v>101</v>
      </c>
      <c r="E6256" s="7" t="s">
        <v>240</v>
      </c>
    </row>
    <row r="6257" spans="1:15">
      <c r="A6257" t="s">
        <v>4</v>
      </c>
      <c r="B6257" s="4" t="s">
        <v>5</v>
      </c>
      <c r="C6257" s="4" t="s">
        <v>10</v>
      </c>
    </row>
    <row r="6258" spans="1:15">
      <c r="A6258" t="n">
        <v>51949</v>
      </c>
      <c r="B6258" s="31" t="n">
        <v>16</v>
      </c>
      <c r="C6258" s="7" t="n">
        <v>0</v>
      </c>
    </row>
    <row r="6259" spans="1:15">
      <c r="A6259" t="s">
        <v>4</v>
      </c>
      <c r="B6259" s="4" t="s">
        <v>5</v>
      </c>
      <c r="C6259" s="4" t="s">
        <v>10</v>
      </c>
      <c r="D6259" s="4" t="s">
        <v>16</v>
      </c>
      <c r="E6259" s="4" t="s">
        <v>9</v>
      </c>
      <c r="F6259" s="4" t="s">
        <v>69</v>
      </c>
      <c r="G6259" s="4" t="s">
        <v>16</v>
      </c>
      <c r="H6259" s="4" t="s">
        <v>16</v>
      </c>
    </row>
    <row r="6260" spans="1:15">
      <c r="A6260" t="n">
        <v>51952</v>
      </c>
      <c r="B6260" s="55" t="n">
        <v>26</v>
      </c>
      <c r="C6260" s="7" t="n">
        <v>101</v>
      </c>
      <c r="D6260" s="7" t="n">
        <v>17</v>
      </c>
      <c r="E6260" s="7" t="n">
        <v>63605</v>
      </c>
      <c r="F6260" s="7" t="s">
        <v>473</v>
      </c>
      <c r="G6260" s="7" t="n">
        <v>2</v>
      </c>
      <c r="H6260" s="7" t="n">
        <v>0</v>
      </c>
    </row>
    <row r="6261" spans="1:15">
      <c r="A6261" t="s">
        <v>4</v>
      </c>
      <c r="B6261" s="4" t="s">
        <v>5</v>
      </c>
    </row>
    <row r="6262" spans="1:15">
      <c r="A6262" t="n">
        <v>52042</v>
      </c>
      <c r="B6262" s="29" t="n">
        <v>28</v>
      </c>
    </row>
    <row r="6263" spans="1:15">
      <c r="A6263" t="s">
        <v>4</v>
      </c>
      <c r="B6263" s="4" t="s">
        <v>5</v>
      </c>
      <c r="C6263" s="4" t="s">
        <v>16</v>
      </c>
      <c r="D6263" s="4" t="s">
        <v>16</v>
      </c>
      <c r="E6263" s="4" t="s">
        <v>16</v>
      </c>
      <c r="F6263" s="4" t="s">
        <v>9</v>
      </c>
      <c r="G6263" s="4" t="s">
        <v>16</v>
      </c>
      <c r="H6263" s="4" t="s">
        <v>16</v>
      </c>
      <c r="I6263" s="4" t="s">
        <v>16</v>
      </c>
      <c r="J6263" s="4" t="s">
        <v>16</v>
      </c>
      <c r="K6263" s="4" t="s">
        <v>9</v>
      </c>
      <c r="L6263" s="4" t="s">
        <v>16</v>
      </c>
      <c r="M6263" s="4" t="s">
        <v>16</v>
      </c>
      <c r="N6263" s="4" t="s">
        <v>16</v>
      </c>
      <c r="O6263" s="4" t="s">
        <v>25</v>
      </c>
    </row>
    <row r="6264" spans="1:15">
      <c r="A6264" t="n">
        <v>52043</v>
      </c>
      <c r="B6264" s="10" t="n">
        <v>5</v>
      </c>
      <c r="C6264" s="7" t="n">
        <v>35</v>
      </c>
      <c r="D6264" s="7" t="n">
        <v>45</v>
      </c>
      <c r="E6264" s="7" t="n">
        <v>0</v>
      </c>
      <c r="F6264" s="7" t="n">
        <v>120</v>
      </c>
      <c r="G6264" s="7" t="n">
        <v>2</v>
      </c>
      <c r="H6264" s="7" t="n">
        <v>35</v>
      </c>
      <c r="I6264" s="7" t="n">
        <v>46</v>
      </c>
      <c r="J6264" s="7" t="n">
        <v>0</v>
      </c>
      <c r="K6264" s="7" t="n">
        <v>120</v>
      </c>
      <c r="L6264" s="7" t="n">
        <v>2</v>
      </c>
      <c r="M6264" s="7" t="n">
        <v>11</v>
      </c>
      <c r="N6264" s="7" t="n">
        <v>1</v>
      </c>
      <c r="O6264" s="11" t="n">
        <f t="normal" ca="1">A6274</f>
        <v>0</v>
      </c>
    </row>
    <row r="6265" spans="1:15">
      <c r="A6265" t="s">
        <v>4</v>
      </c>
      <c r="B6265" s="4" t="s">
        <v>5</v>
      </c>
      <c r="C6265" s="4" t="s">
        <v>16</v>
      </c>
      <c r="D6265" s="4" t="s">
        <v>10</v>
      </c>
      <c r="E6265" s="4" t="s">
        <v>6</v>
      </c>
    </row>
    <row r="6266" spans="1:15">
      <c r="A6266" t="n">
        <v>52066</v>
      </c>
      <c r="B6266" s="54" t="n">
        <v>51</v>
      </c>
      <c r="C6266" s="7" t="n">
        <v>4</v>
      </c>
      <c r="D6266" s="7" t="n">
        <v>120</v>
      </c>
      <c r="E6266" s="7" t="s">
        <v>240</v>
      </c>
    </row>
    <row r="6267" spans="1:15">
      <c r="A6267" t="s">
        <v>4</v>
      </c>
      <c r="B6267" s="4" t="s">
        <v>5</v>
      </c>
      <c r="C6267" s="4" t="s">
        <v>10</v>
      </c>
    </row>
    <row r="6268" spans="1:15">
      <c r="A6268" t="n">
        <v>52079</v>
      </c>
      <c r="B6268" s="31" t="n">
        <v>16</v>
      </c>
      <c r="C6268" s="7" t="n">
        <v>0</v>
      </c>
    </row>
    <row r="6269" spans="1:15">
      <c r="A6269" t="s">
        <v>4</v>
      </c>
      <c r="B6269" s="4" t="s">
        <v>5</v>
      </c>
      <c r="C6269" s="4" t="s">
        <v>10</v>
      </c>
      <c r="D6269" s="4" t="s">
        <v>16</v>
      </c>
      <c r="E6269" s="4" t="s">
        <v>9</v>
      </c>
      <c r="F6269" s="4" t="s">
        <v>69</v>
      </c>
      <c r="G6269" s="4" t="s">
        <v>16</v>
      </c>
      <c r="H6269" s="4" t="s">
        <v>16</v>
      </c>
    </row>
    <row r="6270" spans="1:15">
      <c r="A6270" t="n">
        <v>52082</v>
      </c>
      <c r="B6270" s="55" t="n">
        <v>26</v>
      </c>
      <c r="C6270" s="7" t="n">
        <v>120</v>
      </c>
      <c r="D6270" s="7" t="n">
        <v>17</v>
      </c>
      <c r="E6270" s="7" t="n">
        <v>63606</v>
      </c>
      <c r="F6270" s="7" t="s">
        <v>474</v>
      </c>
      <c r="G6270" s="7" t="n">
        <v>2</v>
      </c>
      <c r="H6270" s="7" t="n">
        <v>0</v>
      </c>
    </row>
    <row r="6271" spans="1:15">
      <c r="A6271" t="s">
        <v>4</v>
      </c>
      <c r="B6271" s="4" t="s">
        <v>5</v>
      </c>
    </row>
    <row r="6272" spans="1:15">
      <c r="A6272" t="n">
        <v>52145</v>
      </c>
      <c r="B6272" s="29" t="n">
        <v>28</v>
      </c>
    </row>
    <row r="6273" spans="1:15">
      <c r="A6273" t="s">
        <v>4</v>
      </c>
      <c r="B6273" s="4" t="s">
        <v>5</v>
      </c>
      <c r="C6273" s="4" t="s">
        <v>10</v>
      </c>
      <c r="D6273" s="4" t="s">
        <v>16</v>
      </c>
    </row>
    <row r="6274" spans="1:15">
      <c r="A6274" t="n">
        <v>52146</v>
      </c>
      <c r="B6274" s="66" t="n">
        <v>89</v>
      </c>
      <c r="C6274" s="7" t="n">
        <v>65533</v>
      </c>
      <c r="D6274" s="7" t="n">
        <v>1</v>
      </c>
    </row>
    <row r="6275" spans="1:15">
      <c r="A6275" t="s">
        <v>4</v>
      </c>
      <c r="B6275" s="4" t="s">
        <v>5</v>
      </c>
      <c r="C6275" s="4" t="s">
        <v>9</v>
      </c>
    </row>
    <row r="6276" spans="1:15">
      <c r="A6276" t="n">
        <v>52150</v>
      </c>
      <c r="B6276" s="69" t="n">
        <v>15</v>
      </c>
      <c r="C6276" s="7" t="n">
        <v>256</v>
      </c>
    </row>
    <row r="6277" spans="1:15">
      <c r="A6277" t="s">
        <v>4</v>
      </c>
      <c r="B6277" s="4" t="s">
        <v>5</v>
      </c>
      <c r="C6277" s="4" t="s">
        <v>16</v>
      </c>
      <c r="D6277" s="4" t="s">
        <v>10</v>
      </c>
      <c r="E6277" s="4" t="s">
        <v>30</v>
      </c>
    </row>
    <row r="6278" spans="1:15">
      <c r="A6278" t="n">
        <v>52155</v>
      </c>
      <c r="B6278" s="37" t="n">
        <v>58</v>
      </c>
      <c r="C6278" s="7" t="n">
        <v>101</v>
      </c>
      <c r="D6278" s="7" t="n">
        <v>500</v>
      </c>
      <c r="E6278" s="7" t="n">
        <v>1</v>
      </c>
    </row>
    <row r="6279" spans="1:15">
      <c r="A6279" t="s">
        <v>4</v>
      </c>
      <c r="B6279" s="4" t="s">
        <v>5</v>
      </c>
      <c r="C6279" s="4" t="s">
        <v>16</v>
      </c>
      <c r="D6279" s="4" t="s">
        <v>10</v>
      </c>
    </row>
    <row r="6280" spans="1:15">
      <c r="A6280" t="n">
        <v>52163</v>
      </c>
      <c r="B6280" s="37" t="n">
        <v>58</v>
      </c>
      <c r="C6280" s="7" t="n">
        <v>254</v>
      </c>
      <c r="D6280" s="7" t="n">
        <v>0</v>
      </c>
    </row>
    <row r="6281" spans="1:15">
      <c r="A6281" t="s">
        <v>4</v>
      </c>
      <c r="B6281" s="4" t="s">
        <v>5</v>
      </c>
      <c r="C6281" s="4" t="s">
        <v>10</v>
      </c>
      <c r="D6281" s="4" t="s">
        <v>30</v>
      </c>
      <c r="E6281" s="4" t="s">
        <v>30</v>
      </c>
      <c r="F6281" s="4" t="s">
        <v>30</v>
      </c>
      <c r="G6281" s="4" t="s">
        <v>30</v>
      </c>
    </row>
    <row r="6282" spans="1:15">
      <c r="A6282" t="n">
        <v>52167</v>
      </c>
      <c r="B6282" s="43" t="n">
        <v>46</v>
      </c>
      <c r="C6282" s="7" t="n">
        <v>61493</v>
      </c>
      <c r="D6282" s="7" t="n">
        <v>1.62000000476837</v>
      </c>
      <c r="E6282" s="7" t="n">
        <v>-0.25</v>
      </c>
      <c r="F6282" s="7" t="n">
        <v>4.75</v>
      </c>
      <c r="G6282" s="7" t="n">
        <v>180</v>
      </c>
    </row>
    <row r="6283" spans="1:15">
      <c r="A6283" t="s">
        <v>4</v>
      </c>
      <c r="B6283" s="4" t="s">
        <v>5</v>
      </c>
      <c r="C6283" s="4" t="s">
        <v>10</v>
      </c>
      <c r="D6283" s="4" t="s">
        <v>30</v>
      </c>
      <c r="E6283" s="4" t="s">
        <v>30</v>
      </c>
      <c r="F6283" s="4" t="s">
        <v>30</v>
      </c>
      <c r="G6283" s="4" t="s">
        <v>30</v>
      </c>
    </row>
    <row r="6284" spans="1:15">
      <c r="A6284" t="n">
        <v>52186</v>
      </c>
      <c r="B6284" s="43" t="n">
        <v>46</v>
      </c>
      <c r="C6284" s="7" t="n">
        <v>61507</v>
      </c>
      <c r="D6284" s="7" t="n">
        <v>-1.1599999666214</v>
      </c>
      <c r="E6284" s="7" t="n">
        <v>-0.25</v>
      </c>
      <c r="F6284" s="7" t="n">
        <v>-2.70000004768372</v>
      </c>
      <c r="G6284" s="7" t="n">
        <v>0</v>
      </c>
    </row>
    <row r="6285" spans="1:15">
      <c r="A6285" t="s">
        <v>4</v>
      </c>
      <c r="B6285" s="4" t="s">
        <v>5</v>
      </c>
      <c r="C6285" s="4" t="s">
        <v>16</v>
      </c>
      <c r="D6285" s="4" t="s">
        <v>16</v>
      </c>
      <c r="E6285" s="4" t="s">
        <v>30</v>
      </c>
      <c r="F6285" s="4" t="s">
        <v>30</v>
      </c>
      <c r="G6285" s="4" t="s">
        <v>30</v>
      </c>
      <c r="H6285" s="4" t="s">
        <v>10</v>
      </c>
    </row>
    <row r="6286" spans="1:15">
      <c r="A6286" t="n">
        <v>52205</v>
      </c>
      <c r="B6286" s="38" t="n">
        <v>45</v>
      </c>
      <c r="C6286" s="7" t="n">
        <v>2</v>
      </c>
      <c r="D6286" s="7" t="n">
        <v>3</v>
      </c>
      <c r="E6286" s="7" t="n">
        <v>0</v>
      </c>
      <c r="F6286" s="7" t="n">
        <v>0.449999988079071</v>
      </c>
      <c r="G6286" s="7" t="n">
        <v>-0.46000000834465</v>
      </c>
      <c r="H6286" s="7" t="n">
        <v>0</v>
      </c>
    </row>
    <row r="6287" spans="1:15">
      <c r="A6287" t="s">
        <v>4</v>
      </c>
      <c r="B6287" s="4" t="s">
        <v>5</v>
      </c>
      <c r="C6287" s="4" t="s">
        <v>16</v>
      </c>
      <c r="D6287" s="4" t="s">
        <v>16</v>
      </c>
      <c r="E6287" s="4" t="s">
        <v>30</v>
      </c>
      <c r="F6287" s="4" t="s">
        <v>30</v>
      </c>
      <c r="G6287" s="4" t="s">
        <v>30</v>
      </c>
      <c r="H6287" s="4" t="s">
        <v>10</v>
      </c>
      <c r="I6287" s="4" t="s">
        <v>16</v>
      </c>
    </row>
    <row r="6288" spans="1:15">
      <c r="A6288" t="n">
        <v>52222</v>
      </c>
      <c r="B6288" s="38" t="n">
        <v>45</v>
      </c>
      <c r="C6288" s="7" t="n">
        <v>4</v>
      </c>
      <c r="D6288" s="7" t="n">
        <v>3</v>
      </c>
      <c r="E6288" s="7" t="n">
        <v>355.809997558594</v>
      </c>
      <c r="F6288" s="7" t="n">
        <v>336.679992675781</v>
      </c>
      <c r="G6288" s="7" t="n">
        <v>2</v>
      </c>
      <c r="H6288" s="7" t="n">
        <v>0</v>
      </c>
      <c r="I6288" s="7" t="n">
        <v>0</v>
      </c>
    </row>
    <row r="6289" spans="1:9">
      <c r="A6289" t="s">
        <v>4</v>
      </c>
      <c r="B6289" s="4" t="s">
        <v>5</v>
      </c>
      <c r="C6289" s="4" t="s">
        <v>16</v>
      </c>
      <c r="D6289" s="4" t="s">
        <v>16</v>
      </c>
      <c r="E6289" s="4" t="s">
        <v>30</v>
      </c>
      <c r="F6289" s="4" t="s">
        <v>10</v>
      </c>
    </row>
    <row r="6290" spans="1:9">
      <c r="A6290" t="n">
        <v>52240</v>
      </c>
      <c r="B6290" s="38" t="n">
        <v>45</v>
      </c>
      <c r="C6290" s="7" t="n">
        <v>5</v>
      </c>
      <c r="D6290" s="7" t="n">
        <v>3</v>
      </c>
      <c r="E6290" s="7" t="n">
        <v>1.60000002384186</v>
      </c>
      <c r="F6290" s="7" t="n">
        <v>0</v>
      </c>
    </row>
    <row r="6291" spans="1:9">
      <c r="A6291" t="s">
        <v>4</v>
      </c>
      <c r="B6291" s="4" t="s">
        <v>5</v>
      </c>
      <c r="C6291" s="4" t="s">
        <v>16</v>
      </c>
      <c r="D6291" s="4" t="s">
        <v>16</v>
      </c>
      <c r="E6291" s="4" t="s">
        <v>30</v>
      </c>
      <c r="F6291" s="4" t="s">
        <v>10</v>
      </c>
    </row>
    <row r="6292" spans="1:9">
      <c r="A6292" t="n">
        <v>52249</v>
      </c>
      <c r="B6292" s="38" t="n">
        <v>45</v>
      </c>
      <c r="C6292" s="7" t="n">
        <v>11</v>
      </c>
      <c r="D6292" s="7" t="n">
        <v>3</v>
      </c>
      <c r="E6292" s="7" t="n">
        <v>38</v>
      </c>
      <c r="F6292" s="7" t="n">
        <v>0</v>
      </c>
    </row>
    <row r="6293" spans="1:9">
      <c r="A6293" t="s">
        <v>4</v>
      </c>
      <c r="B6293" s="4" t="s">
        <v>5</v>
      </c>
      <c r="C6293" s="4" t="s">
        <v>16</v>
      </c>
      <c r="D6293" s="4" t="s">
        <v>16</v>
      </c>
      <c r="E6293" s="4" t="s">
        <v>30</v>
      </c>
      <c r="F6293" s="4" t="s">
        <v>30</v>
      </c>
      <c r="G6293" s="4" t="s">
        <v>30</v>
      </c>
      <c r="H6293" s="4" t="s">
        <v>10</v>
      </c>
    </row>
    <row r="6294" spans="1:9">
      <c r="A6294" t="n">
        <v>52258</v>
      </c>
      <c r="B6294" s="38" t="n">
        <v>45</v>
      </c>
      <c r="C6294" s="7" t="n">
        <v>2</v>
      </c>
      <c r="D6294" s="7" t="n">
        <v>3</v>
      </c>
      <c r="E6294" s="7" t="n">
        <v>0</v>
      </c>
      <c r="F6294" s="7" t="n">
        <v>0.449999988079071</v>
      </c>
      <c r="G6294" s="7" t="n">
        <v>-0.46000000834465</v>
      </c>
      <c r="H6294" s="7" t="n">
        <v>3500</v>
      </c>
    </row>
    <row r="6295" spans="1:9">
      <c r="A6295" t="s">
        <v>4</v>
      </c>
      <c r="B6295" s="4" t="s">
        <v>5</v>
      </c>
      <c r="C6295" s="4" t="s">
        <v>16</v>
      </c>
      <c r="D6295" s="4" t="s">
        <v>16</v>
      </c>
      <c r="E6295" s="4" t="s">
        <v>30</v>
      </c>
      <c r="F6295" s="4" t="s">
        <v>30</v>
      </c>
      <c r="G6295" s="4" t="s">
        <v>30</v>
      </c>
      <c r="H6295" s="4" t="s">
        <v>10</v>
      </c>
      <c r="I6295" s="4" t="s">
        <v>16</v>
      </c>
    </row>
    <row r="6296" spans="1:9">
      <c r="A6296" t="n">
        <v>52275</v>
      </c>
      <c r="B6296" s="38" t="n">
        <v>45</v>
      </c>
      <c r="C6296" s="7" t="n">
        <v>4</v>
      </c>
      <c r="D6296" s="7" t="n">
        <v>3</v>
      </c>
      <c r="E6296" s="7" t="n">
        <v>350.140014648438</v>
      </c>
      <c r="F6296" s="7" t="n">
        <v>327.970001220703</v>
      </c>
      <c r="G6296" s="7" t="n">
        <v>2</v>
      </c>
      <c r="H6296" s="7" t="n">
        <v>3500</v>
      </c>
      <c r="I6296" s="7" t="n">
        <v>1</v>
      </c>
    </row>
    <row r="6297" spans="1:9">
      <c r="A6297" t="s">
        <v>4</v>
      </c>
      <c r="B6297" s="4" t="s">
        <v>5</v>
      </c>
      <c r="C6297" s="4" t="s">
        <v>16</v>
      </c>
      <c r="D6297" s="4" t="s">
        <v>16</v>
      </c>
      <c r="E6297" s="4" t="s">
        <v>30</v>
      </c>
      <c r="F6297" s="4" t="s">
        <v>10</v>
      </c>
    </row>
    <row r="6298" spans="1:9">
      <c r="A6298" t="n">
        <v>52293</v>
      </c>
      <c r="B6298" s="38" t="n">
        <v>45</v>
      </c>
      <c r="C6298" s="7" t="n">
        <v>5</v>
      </c>
      <c r="D6298" s="7" t="n">
        <v>3</v>
      </c>
      <c r="E6298" s="7" t="n">
        <v>1.5</v>
      </c>
      <c r="F6298" s="7" t="n">
        <v>3500</v>
      </c>
    </row>
    <row r="6299" spans="1:9">
      <c r="A6299" t="s">
        <v>4</v>
      </c>
      <c r="B6299" s="4" t="s">
        <v>5</v>
      </c>
      <c r="C6299" s="4" t="s">
        <v>16</v>
      </c>
      <c r="D6299" s="4" t="s">
        <v>16</v>
      </c>
      <c r="E6299" s="4" t="s">
        <v>30</v>
      </c>
      <c r="F6299" s="4" t="s">
        <v>10</v>
      </c>
    </row>
    <row r="6300" spans="1:9">
      <c r="A6300" t="n">
        <v>52302</v>
      </c>
      <c r="B6300" s="38" t="n">
        <v>45</v>
      </c>
      <c r="C6300" s="7" t="n">
        <v>11</v>
      </c>
      <c r="D6300" s="7" t="n">
        <v>3</v>
      </c>
      <c r="E6300" s="7" t="n">
        <v>38</v>
      </c>
      <c r="F6300" s="7" t="n">
        <v>3500</v>
      </c>
    </row>
    <row r="6301" spans="1:9">
      <c r="A6301" t="s">
        <v>4</v>
      </c>
      <c r="B6301" s="4" t="s">
        <v>5</v>
      </c>
      <c r="C6301" s="4" t="s">
        <v>16</v>
      </c>
      <c r="D6301" s="4" t="s">
        <v>10</v>
      </c>
    </row>
    <row r="6302" spans="1:9">
      <c r="A6302" t="n">
        <v>52311</v>
      </c>
      <c r="B6302" s="37" t="n">
        <v>58</v>
      </c>
      <c r="C6302" s="7" t="n">
        <v>255</v>
      </c>
      <c r="D6302" s="7" t="n">
        <v>0</v>
      </c>
    </row>
    <row r="6303" spans="1:9">
      <c r="A6303" t="s">
        <v>4</v>
      </c>
      <c r="B6303" s="4" t="s">
        <v>5</v>
      </c>
      <c r="C6303" s="4" t="s">
        <v>10</v>
      </c>
    </row>
    <row r="6304" spans="1:9">
      <c r="A6304" t="n">
        <v>52315</v>
      </c>
      <c r="B6304" s="31" t="n">
        <v>16</v>
      </c>
      <c r="C6304" s="7" t="n">
        <v>300</v>
      </c>
    </row>
    <row r="6305" spans="1:9">
      <c r="A6305" t="s">
        <v>4</v>
      </c>
      <c r="B6305" s="4" t="s">
        <v>5</v>
      </c>
      <c r="C6305" s="4" t="s">
        <v>16</v>
      </c>
      <c r="D6305" s="4" t="s">
        <v>16</v>
      </c>
      <c r="E6305" s="4" t="s">
        <v>16</v>
      </c>
      <c r="F6305" s="4" t="s">
        <v>16</v>
      </c>
    </row>
    <row r="6306" spans="1:9">
      <c r="A6306" t="n">
        <v>52318</v>
      </c>
      <c r="B6306" s="15" t="n">
        <v>14</v>
      </c>
      <c r="C6306" s="7" t="n">
        <v>0</v>
      </c>
      <c r="D6306" s="7" t="n">
        <v>1</v>
      </c>
      <c r="E6306" s="7" t="n">
        <v>0</v>
      </c>
      <c r="F6306" s="7" t="n">
        <v>0</v>
      </c>
    </row>
    <row r="6307" spans="1:9">
      <c r="A6307" t="s">
        <v>4</v>
      </c>
      <c r="B6307" s="4" t="s">
        <v>5</v>
      </c>
      <c r="C6307" s="4" t="s">
        <v>16</v>
      </c>
      <c r="D6307" s="4" t="s">
        <v>30</v>
      </c>
      <c r="E6307" s="4" t="s">
        <v>30</v>
      </c>
      <c r="F6307" s="4" t="s">
        <v>30</v>
      </c>
    </row>
    <row r="6308" spans="1:9">
      <c r="A6308" t="n">
        <v>52323</v>
      </c>
      <c r="B6308" s="38" t="n">
        <v>45</v>
      </c>
      <c r="C6308" s="7" t="n">
        <v>9</v>
      </c>
      <c r="D6308" s="7" t="n">
        <v>0.0500000007450581</v>
      </c>
      <c r="E6308" s="7" t="n">
        <v>0.0500000007450581</v>
      </c>
      <c r="F6308" s="7" t="n">
        <v>0.200000002980232</v>
      </c>
    </row>
    <row r="6309" spans="1:9">
      <c r="A6309" t="s">
        <v>4</v>
      </c>
      <c r="B6309" s="4" t="s">
        <v>5</v>
      </c>
      <c r="C6309" s="4" t="s">
        <v>16</v>
      </c>
      <c r="D6309" s="4" t="s">
        <v>10</v>
      </c>
      <c r="E6309" s="4" t="s">
        <v>6</v>
      </c>
    </row>
    <row r="6310" spans="1:9">
      <c r="A6310" t="n">
        <v>52337</v>
      </c>
      <c r="B6310" s="54" t="n">
        <v>51</v>
      </c>
      <c r="C6310" s="7" t="n">
        <v>4</v>
      </c>
      <c r="D6310" s="7" t="n">
        <v>30</v>
      </c>
      <c r="E6310" s="7" t="s">
        <v>361</v>
      </c>
    </row>
    <row r="6311" spans="1:9">
      <c r="A6311" t="s">
        <v>4</v>
      </c>
      <c r="B6311" s="4" t="s">
        <v>5</v>
      </c>
      <c r="C6311" s="4" t="s">
        <v>10</v>
      </c>
    </row>
    <row r="6312" spans="1:9">
      <c r="A6312" t="n">
        <v>52351</v>
      </c>
      <c r="B6312" s="31" t="n">
        <v>16</v>
      </c>
      <c r="C6312" s="7" t="n">
        <v>0</v>
      </c>
    </row>
    <row r="6313" spans="1:9">
      <c r="A6313" t="s">
        <v>4</v>
      </c>
      <c r="B6313" s="4" t="s">
        <v>5</v>
      </c>
      <c r="C6313" s="4" t="s">
        <v>10</v>
      </c>
      <c r="D6313" s="4" t="s">
        <v>16</v>
      </c>
      <c r="E6313" s="4" t="s">
        <v>9</v>
      </c>
      <c r="F6313" s="4" t="s">
        <v>69</v>
      </c>
      <c r="G6313" s="4" t="s">
        <v>16</v>
      </c>
      <c r="H6313" s="4" t="s">
        <v>16</v>
      </c>
    </row>
    <row r="6314" spans="1:9">
      <c r="A6314" t="n">
        <v>52354</v>
      </c>
      <c r="B6314" s="55" t="n">
        <v>26</v>
      </c>
      <c r="C6314" s="7" t="n">
        <v>30</v>
      </c>
      <c r="D6314" s="7" t="n">
        <v>17</v>
      </c>
      <c r="E6314" s="7" t="n">
        <v>63607</v>
      </c>
      <c r="F6314" s="7" t="s">
        <v>475</v>
      </c>
      <c r="G6314" s="7" t="n">
        <v>2</v>
      </c>
      <c r="H6314" s="7" t="n">
        <v>0</v>
      </c>
    </row>
    <row r="6315" spans="1:9">
      <c r="A6315" t="s">
        <v>4</v>
      </c>
      <c r="B6315" s="4" t="s">
        <v>5</v>
      </c>
    </row>
    <row r="6316" spans="1:9">
      <c r="A6316" t="n">
        <v>52394</v>
      </c>
      <c r="B6316" s="29" t="n">
        <v>28</v>
      </c>
    </row>
    <row r="6317" spans="1:9">
      <c r="A6317" t="s">
        <v>4</v>
      </c>
      <c r="B6317" s="4" t="s">
        <v>5</v>
      </c>
      <c r="C6317" s="4" t="s">
        <v>16</v>
      </c>
      <c r="D6317" s="4" t="s">
        <v>10</v>
      </c>
      <c r="E6317" s="4" t="s">
        <v>6</v>
      </c>
    </row>
    <row r="6318" spans="1:9">
      <c r="A6318" t="n">
        <v>52395</v>
      </c>
      <c r="B6318" s="54" t="n">
        <v>51</v>
      </c>
      <c r="C6318" s="7" t="n">
        <v>4</v>
      </c>
      <c r="D6318" s="7" t="n">
        <v>30</v>
      </c>
      <c r="E6318" s="7" t="s">
        <v>342</v>
      </c>
    </row>
    <row r="6319" spans="1:9">
      <c r="A6319" t="s">
        <v>4</v>
      </c>
      <c r="B6319" s="4" t="s">
        <v>5</v>
      </c>
      <c r="C6319" s="4" t="s">
        <v>10</v>
      </c>
    </row>
    <row r="6320" spans="1:9">
      <c r="A6320" t="n">
        <v>52408</v>
      </c>
      <c r="B6320" s="31" t="n">
        <v>16</v>
      </c>
      <c r="C6320" s="7" t="n">
        <v>0</v>
      </c>
    </row>
    <row r="6321" spans="1:8">
      <c r="A6321" t="s">
        <v>4</v>
      </c>
      <c r="B6321" s="4" t="s">
        <v>5</v>
      </c>
      <c r="C6321" s="4" t="s">
        <v>10</v>
      </c>
      <c r="D6321" s="4" t="s">
        <v>16</v>
      </c>
      <c r="E6321" s="4" t="s">
        <v>9</v>
      </c>
      <c r="F6321" s="4" t="s">
        <v>69</v>
      </c>
      <c r="G6321" s="4" t="s">
        <v>16</v>
      </c>
      <c r="H6321" s="4" t="s">
        <v>16</v>
      </c>
    </row>
    <row r="6322" spans="1:8">
      <c r="A6322" t="n">
        <v>52411</v>
      </c>
      <c r="B6322" s="55" t="n">
        <v>26</v>
      </c>
      <c r="C6322" s="7" t="n">
        <v>30</v>
      </c>
      <c r="D6322" s="7" t="n">
        <v>17</v>
      </c>
      <c r="E6322" s="7" t="n">
        <v>63608</v>
      </c>
      <c r="F6322" s="7" t="s">
        <v>476</v>
      </c>
      <c r="G6322" s="7" t="n">
        <v>2</v>
      </c>
      <c r="H6322" s="7" t="n">
        <v>0</v>
      </c>
    </row>
    <row r="6323" spans="1:8">
      <c r="A6323" t="s">
        <v>4</v>
      </c>
      <c r="B6323" s="4" t="s">
        <v>5</v>
      </c>
    </row>
    <row r="6324" spans="1:8">
      <c r="A6324" t="n">
        <v>52490</v>
      </c>
      <c r="B6324" s="29" t="n">
        <v>28</v>
      </c>
    </row>
    <row r="6325" spans="1:8">
      <c r="A6325" t="s">
        <v>4</v>
      </c>
      <c r="B6325" s="4" t="s">
        <v>5</v>
      </c>
      <c r="C6325" s="4" t="s">
        <v>10</v>
      </c>
      <c r="D6325" s="4" t="s">
        <v>16</v>
      </c>
    </row>
    <row r="6326" spans="1:8">
      <c r="A6326" t="n">
        <v>52491</v>
      </c>
      <c r="B6326" s="66" t="n">
        <v>89</v>
      </c>
      <c r="C6326" s="7" t="n">
        <v>65533</v>
      </c>
      <c r="D6326" s="7" t="n">
        <v>1</v>
      </c>
    </row>
    <row r="6327" spans="1:8">
      <c r="A6327" t="s">
        <v>4</v>
      </c>
      <c r="B6327" s="4" t="s">
        <v>5</v>
      </c>
      <c r="C6327" s="4" t="s">
        <v>9</v>
      </c>
    </row>
    <row r="6328" spans="1:8">
      <c r="A6328" t="n">
        <v>52495</v>
      </c>
      <c r="B6328" s="69" t="n">
        <v>15</v>
      </c>
      <c r="C6328" s="7" t="n">
        <v>256</v>
      </c>
    </row>
    <row r="6329" spans="1:8">
      <c r="A6329" t="s">
        <v>4</v>
      </c>
      <c r="B6329" s="4" t="s">
        <v>5</v>
      </c>
      <c r="C6329" s="4" t="s">
        <v>16</v>
      </c>
      <c r="D6329" s="4" t="s">
        <v>10</v>
      </c>
      <c r="E6329" s="4" t="s">
        <v>6</v>
      </c>
    </row>
    <row r="6330" spans="1:8">
      <c r="A6330" t="n">
        <v>52500</v>
      </c>
      <c r="B6330" s="54" t="n">
        <v>51</v>
      </c>
      <c r="C6330" s="7" t="n">
        <v>4</v>
      </c>
      <c r="D6330" s="7" t="n">
        <v>89</v>
      </c>
      <c r="E6330" s="7" t="s">
        <v>240</v>
      </c>
    </row>
    <row r="6331" spans="1:8">
      <c r="A6331" t="s">
        <v>4</v>
      </c>
      <c r="B6331" s="4" t="s">
        <v>5</v>
      </c>
      <c r="C6331" s="4" t="s">
        <v>10</v>
      </c>
    </row>
    <row r="6332" spans="1:8">
      <c r="A6332" t="n">
        <v>52513</v>
      </c>
      <c r="B6332" s="31" t="n">
        <v>16</v>
      </c>
      <c r="C6332" s="7" t="n">
        <v>0</v>
      </c>
    </row>
    <row r="6333" spans="1:8">
      <c r="A6333" t="s">
        <v>4</v>
      </c>
      <c r="B6333" s="4" t="s">
        <v>5</v>
      </c>
      <c r="C6333" s="4" t="s">
        <v>10</v>
      </c>
      <c r="D6333" s="4" t="s">
        <v>16</v>
      </c>
      <c r="E6333" s="4" t="s">
        <v>9</v>
      </c>
      <c r="F6333" s="4" t="s">
        <v>69</v>
      </c>
      <c r="G6333" s="4" t="s">
        <v>16</v>
      </c>
      <c r="H6333" s="4" t="s">
        <v>16</v>
      </c>
      <c r="I6333" s="4" t="s">
        <v>16</v>
      </c>
      <c r="J6333" s="4" t="s">
        <v>9</v>
      </c>
      <c r="K6333" s="4" t="s">
        <v>69</v>
      </c>
      <c r="L6333" s="4" t="s">
        <v>16</v>
      </c>
      <c r="M6333" s="4" t="s">
        <v>16</v>
      </c>
      <c r="N6333" s="4" t="s">
        <v>16</v>
      </c>
      <c r="O6333" s="4" t="s">
        <v>9</v>
      </c>
      <c r="P6333" s="4" t="s">
        <v>69</v>
      </c>
      <c r="Q6333" s="4" t="s">
        <v>16</v>
      </c>
      <c r="R6333" s="4" t="s">
        <v>16</v>
      </c>
    </row>
    <row r="6334" spans="1:8">
      <c r="A6334" t="n">
        <v>52516</v>
      </c>
      <c r="B6334" s="55" t="n">
        <v>26</v>
      </c>
      <c r="C6334" s="7" t="n">
        <v>89</v>
      </c>
      <c r="D6334" s="7" t="n">
        <v>17</v>
      </c>
      <c r="E6334" s="7" t="n">
        <v>63609</v>
      </c>
      <c r="F6334" s="7" t="s">
        <v>477</v>
      </c>
      <c r="G6334" s="7" t="n">
        <v>2</v>
      </c>
      <c r="H6334" s="7" t="n">
        <v>3</v>
      </c>
      <c r="I6334" s="7" t="n">
        <v>17</v>
      </c>
      <c r="J6334" s="7" t="n">
        <v>63610</v>
      </c>
      <c r="K6334" s="7" t="s">
        <v>478</v>
      </c>
      <c r="L6334" s="7" t="n">
        <v>2</v>
      </c>
      <c r="M6334" s="7" t="n">
        <v>3</v>
      </c>
      <c r="N6334" s="7" t="n">
        <v>17</v>
      </c>
      <c r="O6334" s="7" t="n">
        <v>63611</v>
      </c>
      <c r="P6334" s="7" t="s">
        <v>479</v>
      </c>
      <c r="Q6334" s="7" t="n">
        <v>2</v>
      </c>
      <c r="R6334" s="7" t="n">
        <v>0</v>
      </c>
    </row>
    <row r="6335" spans="1:8">
      <c r="A6335" t="s">
        <v>4</v>
      </c>
      <c r="B6335" s="4" t="s">
        <v>5</v>
      </c>
    </row>
    <row r="6336" spans="1:8">
      <c r="A6336" t="n">
        <v>52788</v>
      </c>
      <c r="B6336" s="29" t="n">
        <v>28</v>
      </c>
    </row>
    <row r="6337" spans="1:18">
      <c r="A6337" t="s">
        <v>4</v>
      </c>
      <c r="B6337" s="4" t="s">
        <v>5</v>
      </c>
      <c r="C6337" s="4" t="s">
        <v>10</v>
      </c>
      <c r="D6337" s="4" t="s">
        <v>30</v>
      </c>
      <c r="E6337" s="4" t="s">
        <v>30</v>
      </c>
      <c r="F6337" s="4" t="s">
        <v>30</v>
      </c>
      <c r="G6337" s="4" t="s">
        <v>10</v>
      </c>
      <c r="H6337" s="4" t="s">
        <v>10</v>
      </c>
    </row>
    <row r="6338" spans="1:18">
      <c r="A6338" t="n">
        <v>52789</v>
      </c>
      <c r="B6338" s="33" t="n">
        <v>60</v>
      </c>
      <c r="C6338" s="7" t="n">
        <v>30</v>
      </c>
      <c r="D6338" s="7" t="n">
        <v>10</v>
      </c>
      <c r="E6338" s="7" t="n">
        <v>-25</v>
      </c>
      <c r="F6338" s="7" t="n">
        <v>0</v>
      </c>
      <c r="G6338" s="7" t="n">
        <v>1000</v>
      </c>
      <c r="H6338" s="7" t="n">
        <v>0</v>
      </c>
    </row>
    <row r="6339" spans="1:18">
      <c r="A6339" t="s">
        <v>4</v>
      </c>
      <c r="B6339" s="4" t="s">
        <v>5</v>
      </c>
      <c r="C6339" s="4" t="s">
        <v>16</v>
      </c>
      <c r="D6339" s="4" t="s">
        <v>10</v>
      </c>
      <c r="E6339" s="4" t="s">
        <v>6</v>
      </c>
    </row>
    <row r="6340" spans="1:18">
      <c r="A6340" t="n">
        <v>52808</v>
      </c>
      <c r="B6340" s="54" t="n">
        <v>51</v>
      </c>
      <c r="C6340" s="7" t="n">
        <v>4</v>
      </c>
      <c r="D6340" s="7" t="n">
        <v>30</v>
      </c>
      <c r="E6340" s="7" t="s">
        <v>361</v>
      </c>
    </row>
    <row r="6341" spans="1:18">
      <c r="A6341" t="s">
        <v>4</v>
      </c>
      <c r="B6341" s="4" t="s">
        <v>5</v>
      </c>
      <c r="C6341" s="4" t="s">
        <v>10</v>
      </c>
    </row>
    <row r="6342" spans="1:18">
      <c r="A6342" t="n">
        <v>52822</v>
      </c>
      <c r="B6342" s="31" t="n">
        <v>16</v>
      </c>
      <c r="C6342" s="7" t="n">
        <v>0</v>
      </c>
    </row>
    <row r="6343" spans="1:18">
      <c r="A6343" t="s">
        <v>4</v>
      </c>
      <c r="B6343" s="4" t="s">
        <v>5</v>
      </c>
      <c r="C6343" s="4" t="s">
        <v>10</v>
      </c>
      <c r="D6343" s="4" t="s">
        <v>16</v>
      </c>
      <c r="E6343" s="4" t="s">
        <v>9</v>
      </c>
      <c r="F6343" s="4" t="s">
        <v>69</v>
      </c>
      <c r="G6343" s="4" t="s">
        <v>16</v>
      </c>
      <c r="H6343" s="4" t="s">
        <v>16</v>
      </c>
    </row>
    <row r="6344" spans="1:18">
      <c r="A6344" t="n">
        <v>52825</v>
      </c>
      <c r="B6344" s="55" t="n">
        <v>26</v>
      </c>
      <c r="C6344" s="7" t="n">
        <v>30</v>
      </c>
      <c r="D6344" s="7" t="n">
        <v>17</v>
      </c>
      <c r="E6344" s="7" t="n">
        <v>63612</v>
      </c>
      <c r="F6344" s="7" t="s">
        <v>480</v>
      </c>
      <c r="G6344" s="7" t="n">
        <v>2</v>
      </c>
      <c r="H6344" s="7" t="n">
        <v>0</v>
      </c>
    </row>
    <row r="6345" spans="1:18">
      <c r="A6345" t="s">
        <v>4</v>
      </c>
      <c r="B6345" s="4" t="s">
        <v>5</v>
      </c>
    </row>
    <row r="6346" spans="1:18">
      <c r="A6346" t="n">
        <v>52849</v>
      </c>
      <c r="B6346" s="29" t="n">
        <v>28</v>
      </c>
    </row>
    <row r="6347" spans="1:18">
      <c r="A6347" t="s">
        <v>4</v>
      </c>
      <c r="B6347" s="4" t="s">
        <v>5</v>
      </c>
      <c r="C6347" s="4" t="s">
        <v>10</v>
      </c>
      <c r="D6347" s="4" t="s">
        <v>16</v>
      </c>
    </row>
    <row r="6348" spans="1:18">
      <c r="A6348" t="n">
        <v>52850</v>
      </c>
      <c r="B6348" s="66" t="n">
        <v>89</v>
      </c>
      <c r="C6348" s="7" t="n">
        <v>65533</v>
      </c>
      <c r="D6348" s="7" t="n">
        <v>1</v>
      </c>
    </row>
    <row r="6349" spans="1:18">
      <c r="A6349" t="s">
        <v>4</v>
      </c>
      <c r="B6349" s="4" t="s">
        <v>5</v>
      </c>
      <c r="C6349" s="4" t="s">
        <v>10</v>
      </c>
      <c r="D6349" s="4" t="s">
        <v>10</v>
      </c>
      <c r="E6349" s="4" t="s">
        <v>10</v>
      </c>
    </row>
    <row r="6350" spans="1:18">
      <c r="A6350" t="n">
        <v>52854</v>
      </c>
      <c r="B6350" s="34" t="n">
        <v>61</v>
      </c>
      <c r="C6350" s="7" t="n">
        <v>0</v>
      </c>
      <c r="D6350" s="7" t="n">
        <v>1600</v>
      </c>
      <c r="E6350" s="7" t="n">
        <v>0</v>
      </c>
    </row>
    <row r="6351" spans="1:18">
      <c r="A6351" t="s">
        <v>4</v>
      </c>
      <c r="B6351" s="4" t="s">
        <v>5</v>
      </c>
      <c r="C6351" s="4" t="s">
        <v>16</v>
      </c>
      <c r="D6351" s="14" t="s">
        <v>26</v>
      </c>
      <c r="E6351" s="4" t="s">
        <v>5</v>
      </c>
      <c r="F6351" s="4" t="s">
        <v>16</v>
      </c>
      <c r="G6351" s="4" t="s">
        <v>10</v>
      </c>
      <c r="H6351" s="14" t="s">
        <v>27</v>
      </c>
      <c r="I6351" s="4" t="s">
        <v>16</v>
      </c>
      <c r="J6351" s="14" t="s">
        <v>26</v>
      </c>
      <c r="K6351" s="4" t="s">
        <v>5</v>
      </c>
      <c r="L6351" s="4" t="s">
        <v>16</v>
      </c>
      <c r="M6351" s="4" t="s">
        <v>10</v>
      </c>
      <c r="N6351" s="14" t="s">
        <v>27</v>
      </c>
      <c r="O6351" s="4" t="s">
        <v>16</v>
      </c>
      <c r="P6351" s="4" t="s">
        <v>16</v>
      </c>
      <c r="Q6351" s="14" t="s">
        <v>26</v>
      </c>
      <c r="R6351" s="4" t="s">
        <v>5</v>
      </c>
      <c r="S6351" s="4" t="s">
        <v>16</v>
      </c>
      <c r="T6351" s="4" t="s">
        <v>10</v>
      </c>
      <c r="U6351" s="14" t="s">
        <v>27</v>
      </c>
      <c r="V6351" s="4" t="s">
        <v>16</v>
      </c>
      <c r="W6351" s="4" t="s">
        <v>16</v>
      </c>
      <c r="X6351" s="14" t="s">
        <v>26</v>
      </c>
      <c r="Y6351" s="4" t="s">
        <v>5</v>
      </c>
      <c r="Z6351" s="4" t="s">
        <v>16</v>
      </c>
      <c r="AA6351" s="4" t="s">
        <v>10</v>
      </c>
      <c r="AB6351" s="14" t="s">
        <v>27</v>
      </c>
      <c r="AC6351" s="4" t="s">
        <v>16</v>
      </c>
      <c r="AD6351" s="4" t="s">
        <v>16</v>
      </c>
      <c r="AE6351" s="4" t="s">
        <v>25</v>
      </c>
    </row>
    <row r="6352" spans="1:18">
      <c r="A6352" t="n">
        <v>52861</v>
      </c>
      <c r="B6352" s="10" t="n">
        <v>5</v>
      </c>
      <c r="C6352" s="7" t="n">
        <v>28</v>
      </c>
      <c r="D6352" s="14" t="s">
        <v>3</v>
      </c>
      <c r="E6352" s="58" t="n">
        <v>64</v>
      </c>
      <c r="F6352" s="7" t="n">
        <v>5</v>
      </c>
      <c r="G6352" s="7" t="n">
        <v>1</v>
      </c>
      <c r="H6352" s="14" t="s">
        <v>3</v>
      </c>
      <c r="I6352" s="7" t="n">
        <v>28</v>
      </c>
      <c r="J6352" s="14" t="s">
        <v>3</v>
      </c>
      <c r="K6352" s="58" t="n">
        <v>64</v>
      </c>
      <c r="L6352" s="7" t="n">
        <v>5</v>
      </c>
      <c r="M6352" s="7" t="n">
        <v>6</v>
      </c>
      <c r="N6352" s="14" t="s">
        <v>3</v>
      </c>
      <c r="O6352" s="7" t="n">
        <v>11</v>
      </c>
      <c r="P6352" s="7" t="n">
        <v>28</v>
      </c>
      <c r="Q6352" s="14" t="s">
        <v>3</v>
      </c>
      <c r="R6352" s="58" t="n">
        <v>64</v>
      </c>
      <c r="S6352" s="7" t="n">
        <v>5</v>
      </c>
      <c r="T6352" s="7" t="n">
        <v>7</v>
      </c>
      <c r="U6352" s="14" t="s">
        <v>3</v>
      </c>
      <c r="V6352" s="7" t="n">
        <v>11</v>
      </c>
      <c r="W6352" s="7" t="n">
        <v>28</v>
      </c>
      <c r="X6352" s="14" t="s">
        <v>3</v>
      </c>
      <c r="Y6352" s="58" t="n">
        <v>64</v>
      </c>
      <c r="Z6352" s="7" t="n">
        <v>5</v>
      </c>
      <c r="AA6352" s="7" t="n">
        <v>3</v>
      </c>
      <c r="AB6352" s="14" t="s">
        <v>3</v>
      </c>
      <c r="AC6352" s="7" t="n">
        <v>11</v>
      </c>
      <c r="AD6352" s="7" t="n">
        <v>1</v>
      </c>
      <c r="AE6352" s="11" t="n">
        <f t="normal" ca="1">A6462</f>
        <v>0</v>
      </c>
    </row>
    <row r="6353" spans="1:31">
      <c r="A6353" t="s">
        <v>4</v>
      </c>
      <c r="B6353" s="4" t="s">
        <v>5</v>
      </c>
      <c r="C6353" s="4" t="s">
        <v>16</v>
      </c>
      <c r="D6353" s="4" t="s">
        <v>10</v>
      </c>
      <c r="E6353" s="4" t="s">
        <v>30</v>
      </c>
    </row>
    <row r="6354" spans="1:31">
      <c r="A6354" t="n">
        <v>52890</v>
      </c>
      <c r="B6354" s="37" t="n">
        <v>58</v>
      </c>
      <c r="C6354" s="7" t="n">
        <v>101</v>
      </c>
      <c r="D6354" s="7" t="n">
        <v>500</v>
      </c>
      <c r="E6354" s="7" t="n">
        <v>1</v>
      </c>
    </row>
    <row r="6355" spans="1:31">
      <c r="A6355" t="s">
        <v>4</v>
      </c>
      <c r="B6355" s="4" t="s">
        <v>5</v>
      </c>
      <c r="C6355" s="4" t="s">
        <v>16</v>
      </c>
      <c r="D6355" s="4" t="s">
        <v>10</v>
      </c>
    </row>
    <row r="6356" spans="1:31">
      <c r="A6356" t="n">
        <v>52898</v>
      </c>
      <c r="B6356" s="37" t="n">
        <v>58</v>
      </c>
      <c r="C6356" s="7" t="n">
        <v>254</v>
      </c>
      <c r="D6356" s="7" t="n">
        <v>0</v>
      </c>
    </row>
    <row r="6357" spans="1:31">
      <c r="A6357" t="s">
        <v>4</v>
      </c>
      <c r="B6357" s="4" t="s">
        <v>5</v>
      </c>
      <c r="C6357" s="4" t="s">
        <v>16</v>
      </c>
      <c r="D6357" s="4" t="s">
        <v>16</v>
      </c>
      <c r="E6357" s="4" t="s">
        <v>30</v>
      </c>
      <c r="F6357" s="4" t="s">
        <v>30</v>
      </c>
      <c r="G6357" s="4" t="s">
        <v>30</v>
      </c>
      <c r="H6357" s="4" t="s">
        <v>10</v>
      </c>
    </row>
    <row r="6358" spans="1:31">
      <c r="A6358" t="n">
        <v>52902</v>
      </c>
      <c r="B6358" s="38" t="n">
        <v>45</v>
      </c>
      <c r="C6358" s="7" t="n">
        <v>2</v>
      </c>
      <c r="D6358" s="7" t="n">
        <v>3</v>
      </c>
      <c r="E6358" s="7" t="n">
        <v>1.16999995708466</v>
      </c>
      <c r="F6358" s="7" t="n">
        <v>0.270000010728836</v>
      </c>
      <c r="G6358" s="7" t="n">
        <v>-1.76999998092651</v>
      </c>
      <c r="H6358" s="7" t="n">
        <v>0</v>
      </c>
    </row>
    <row r="6359" spans="1:31">
      <c r="A6359" t="s">
        <v>4</v>
      </c>
      <c r="B6359" s="4" t="s">
        <v>5</v>
      </c>
      <c r="C6359" s="4" t="s">
        <v>16</v>
      </c>
      <c r="D6359" s="4" t="s">
        <v>16</v>
      </c>
      <c r="E6359" s="4" t="s">
        <v>30</v>
      </c>
      <c r="F6359" s="4" t="s">
        <v>30</v>
      </c>
      <c r="G6359" s="4" t="s">
        <v>30</v>
      </c>
      <c r="H6359" s="4" t="s">
        <v>10</v>
      </c>
      <c r="I6359" s="4" t="s">
        <v>16</v>
      </c>
    </row>
    <row r="6360" spans="1:31">
      <c r="A6360" t="n">
        <v>52919</v>
      </c>
      <c r="B6360" s="38" t="n">
        <v>45</v>
      </c>
      <c r="C6360" s="7" t="n">
        <v>4</v>
      </c>
      <c r="D6360" s="7" t="n">
        <v>3</v>
      </c>
      <c r="E6360" s="7" t="n">
        <v>5.78999996185303</v>
      </c>
      <c r="F6360" s="7" t="n">
        <v>44.4900016784668</v>
      </c>
      <c r="G6360" s="7" t="n">
        <v>6</v>
      </c>
      <c r="H6360" s="7" t="n">
        <v>0</v>
      </c>
      <c r="I6360" s="7" t="n">
        <v>0</v>
      </c>
    </row>
    <row r="6361" spans="1:31">
      <c r="A6361" t="s">
        <v>4</v>
      </c>
      <c r="B6361" s="4" t="s">
        <v>5</v>
      </c>
      <c r="C6361" s="4" t="s">
        <v>16</v>
      </c>
      <c r="D6361" s="4" t="s">
        <v>16</v>
      </c>
      <c r="E6361" s="4" t="s">
        <v>30</v>
      </c>
      <c r="F6361" s="4" t="s">
        <v>10</v>
      </c>
    </row>
    <row r="6362" spans="1:31">
      <c r="A6362" t="n">
        <v>52937</v>
      </c>
      <c r="B6362" s="38" t="n">
        <v>45</v>
      </c>
      <c r="C6362" s="7" t="n">
        <v>5</v>
      </c>
      <c r="D6362" s="7" t="n">
        <v>3</v>
      </c>
      <c r="E6362" s="7" t="n">
        <v>1.39999997615814</v>
      </c>
      <c r="F6362" s="7" t="n">
        <v>0</v>
      </c>
    </row>
    <row r="6363" spans="1:31">
      <c r="A6363" t="s">
        <v>4</v>
      </c>
      <c r="B6363" s="4" t="s">
        <v>5</v>
      </c>
      <c r="C6363" s="4" t="s">
        <v>16</v>
      </c>
      <c r="D6363" s="4" t="s">
        <v>16</v>
      </c>
      <c r="E6363" s="4" t="s">
        <v>30</v>
      </c>
      <c r="F6363" s="4" t="s">
        <v>10</v>
      </c>
    </row>
    <row r="6364" spans="1:31">
      <c r="A6364" t="n">
        <v>52946</v>
      </c>
      <c r="B6364" s="38" t="n">
        <v>45</v>
      </c>
      <c r="C6364" s="7" t="n">
        <v>11</v>
      </c>
      <c r="D6364" s="7" t="n">
        <v>3</v>
      </c>
      <c r="E6364" s="7" t="n">
        <v>38</v>
      </c>
      <c r="F6364" s="7" t="n">
        <v>0</v>
      </c>
    </row>
    <row r="6365" spans="1:31">
      <c r="A6365" t="s">
        <v>4</v>
      </c>
      <c r="B6365" s="4" t="s">
        <v>5</v>
      </c>
      <c r="C6365" s="4" t="s">
        <v>16</v>
      </c>
      <c r="D6365" s="4" t="s">
        <v>10</v>
      </c>
    </row>
    <row r="6366" spans="1:31">
      <c r="A6366" t="n">
        <v>52955</v>
      </c>
      <c r="B6366" s="37" t="n">
        <v>58</v>
      </c>
      <c r="C6366" s="7" t="n">
        <v>255</v>
      </c>
      <c r="D6366" s="7" t="n">
        <v>0</v>
      </c>
    </row>
    <row r="6367" spans="1:31">
      <c r="A6367" t="s">
        <v>4</v>
      </c>
      <c r="B6367" s="4" t="s">
        <v>5</v>
      </c>
      <c r="C6367" s="4" t="s">
        <v>16</v>
      </c>
      <c r="D6367" s="4" t="s">
        <v>16</v>
      </c>
      <c r="E6367" s="4" t="s">
        <v>16</v>
      </c>
      <c r="F6367" s="4" t="s">
        <v>9</v>
      </c>
      <c r="G6367" s="4" t="s">
        <v>16</v>
      </c>
      <c r="H6367" s="4" t="s">
        <v>16</v>
      </c>
      <c r="I6367" s="4" t="s">
        <v>16</v>
      </c>
      <c r="J6367" s="4" t="s">
        <v>16</v>
      </c>
      <c r="K6367" s="4" t="s">
        <v>9</v>
      </c>
      <c r="L6367" s="4" t="s">
        <v>16</v>
      </c>
      <c r="M6367" s="4" t="s">
        <v>16</v>
      </c>
      <c r="N6367" s="4" t="s">
        <v>16</v>
      </c>
      <c r="O6367" s="14" t="s">
        <v>26</v>
      </c>
      <c r="P6367" s="4" t="s">
        <v>5</v>
      </c>
      <c r="Q6367" s="4" t="s">
        <v>16</v>
      </c>
      <c r="R6367" s="4" t="s">
        <v>10</v>
      </c>
      <c r="S6367" s="14" t="s">
        <v>27</v>
      </c>
      <c r="T6367" s="4" t="s">
        <v>16</v>
      </c>
      <c r="U6367" s="4" t="s">
        <v>16</v>
      </c>
      <c r="V6367" s="4" t="s">
        <v>25</v>
      </c>
    </row>
    <row r="6368" spans="1:31">
      <c r="A6368" t="n">
        <v>52959</v>
      </c>
      <c r="B6368" s="10" t="n">
        <v>5</v>
      </c>
      <c r="C6368" s="7" t="n">
        <v>35</v>
      </c>
      <c r="D6368" s="7" t="n">
        <v>45</v>
      </c>
      <c r="E6368" s="7" t="n">
        <v>0</v>
      </c>
      <c r="F6368" s="7" t="n">
        <v>116</v>
      </c>
      <c r="G6368" s="7" t="n">
        <v>2</v>
      </c>
      <c r="H6368" s="7" t="n">
        <v>35</v>
      </c>
      <c r="I6368" s="7" t="n">
        <v>46</v>
      </c>
      <c r="J6368" s="7" t="n">
        <v>0</v>
      </c>
      <c r="K6368" s="7" t="n">
        <v>116</v>
      </c>
      <c r="L6368" s="7" t="n">
        <v>2</v>
      </c>
      <c r="M6368" s="7" t="n">
        <v>11</v>
      </c>
      <c r="N6368" s="7" t="n">
        <v>28</v>
      </c>
      <c r="O6368" s="14" t="s">
        <v>3</v>
      </c>
      <c r="P6368" s="58" t="n">
        <v>64</v>
      </c>
      <c r="Q6368" s="7" t="n">
        <v>5</v>
      </c>
      <c r="R6368" s="7" t="n">
        <v>1</v>
      </c>
      <c r="S6368" s="14" t="s">
        <v>3</v>
      </c>
      <c r="T6368" s="7" t="n">
        <v>9</v>
      </c>
      <c r="U6368" s="7" t="n">
        <v>1</v>
      </c>
      <c r="V6368" s="11" t="n">
        <f t="normal" ca="1">A6390</f>
        <v>0</v>
      </c>
    </row>
    <row r="6369" spans="1:22">
      <c r="A6369" t="s">
        <v>4</v>
      </c>
      <c r="B6369" s="4" t="s">
        <v>5</v>
      </c>
      <c r="C6369" s="4" t="s">
        <v>16</v>
      </c>
      <c r="D6369" s="4" t="s">
        <v>10</v>
      </c>
      <c r="E6369" s="4" t="s">
        <v>10</v>
      </c>
      <c r="F6369" s="4" t="s">
        <v>16</v>
      </c>
    </row>
    <row r="6370" spans="1:22">
      <c r="A6370" t="n">
        <v>52988</v>
      </c>
      <c r="B6370" s="27" t="n">
        <v>25</v>
      </c>
      <c r="C6370" s="7" t="n">
        <v>1</v>
      </c>
      <c r="D6370" s="7" t="n">
        <v>60</v>
      </c>
      <c r="E6370" s="7" t="n">
        <v>640</v>
      </c>
      <c r="F6370" s="7" t="n">
        <v>1</v>
      </c>
    </row>
    <row r="6371" spans="1:22">
      <c r="A6371" t="s">
        <v>4</v>
      </c>
      <c r="B6371" s="4" t="s">
        <v>5</v>
      </c>
      <c r="C6371" s="4" t="s">
        <v>16</v>
      </c>
      <c r="D6371" s="4" t="s">
        <v>10</v>
      </c>
      <c r="E6371" s="4" t="s">
        <v>6</v>
      </c>
    </row>
    <row r="6372" spans="1:22">
      <c r="A6372" t="n">
        <v>52995</v>
      </c>
      <c r="B6372" s="54" t="n">
        <v>51</v>
      </c>
      <c r="C6372" s="7" t="n">
        <v>4</v>
      </c>
      <c r="D6372" s="7" t="n">
        <v>1</v>
      </c>
      <c r="E6372" s="7" t="s">
        <v>307</v>
      </c>
    </row>
    <row r="6373" spans="1:22">
      <c r="A6373" t="s">
        <v>4</v>
      </c>
      <c r="B6373" s="4" t="s">
        <v>5</v>
      </c>
      <c r="C6373" s="4" t="s">
        <v>10</v>
      </c>
    </row>
    <row r="6374" spans="1:22">
      <c r="A6374" t="n">
        <v>53008</v>
      </c>
      <c r="B6374" s="31" t="n">
        <v>16</v>
      </c>
      <c r="C6374" s="7" t="n">
        <v>0</v>
      </c>
    </row>
    <row r="6375" spans="1:22">
      <c r="A6375" t="s">
        <v>4</v>
      </c>
      <c r="B6375" s="4" t="s">
        <v>5</v>
      </c>
      <c r="C6375" s="4" t="s">
        <v>10</v>
      </c>
      <c r="D6375" s="4" t="s">
        <v>16</v>
      </c>
      <c r="E6375" s="4" t="s">
        <v>9</v>
      </c>
      <c r="F6375" s="4" t="s">
        <v>69</v>
      </c>
      <c r="G6375" s="4" t="s">
        <v>16</v>
      </c>
      <c r="H6375" s="4" t="s">
        <v>16</v>
      </c>
      <c r="I6375" s="4" t="s">
        <v>16</v>
      </c>
      <c r="J6375" s="4" t="s">
        <v>9</v>
      </c>
      <c r="K6375" s="4" t="s">
        <v>69</v>
      </c>
      <c r="L6375" s="4" t="s">
        <v>16</v>
      </c>
      <c r="M6375" s="4" t="s">
        <v>16</v>
      </c>
      <c r="N6375" s="4" t="s">
        <v>16</v>
      </c>
      <c r="O6375" s="4" t="s">
        <v>9</v>
      </c>
      <c r="P6375" s="4" t="s">
        <v>69</v>
      </c>
      <c r="Q6375" s="4" t="s">
        <v>16</v>
      </c>
      <c r="R6375" s="4" t="s">
        <v>16</v>
      </c>
    </row>
    <row r="6376" spans="1:22">
      <c r="A6376" t="n">
        <v>53011</v>
      </c>
      <c r="B6376" s="55" t="n">
        <v>26</v>
      </c>
      <c r="C6376" s="7" t="n">
        <v>1</v>
      </c>
      <c r="D6376" s="7" t="n">
        <v>17</v>
      </c>
      <c r="E6376" s="7" t="n">
        <v>63613</v>
      </c>
      <c r="F6376" s="7" t="s">
        <v>481</v>
      </c>
      <c r="G6376" s="7" t="n">
        <v>2</v>
      </c>
      <c r="H6376" s="7" t="n">
        <v>3</v>
      </c>
      <c r="I6376" s="7" t="n">
        <v>17</v>
      </c>
      <c r="J6376" s="7" t="n">
        <v>63614</v>
      </c>
      <c r="K6376" s="7" t="s">
        <v>482</v>
      </c>
      <c r="L6376" s="7" t="n">
        <v>2</v>
      </c>
      <c r="M6376" s="7" t="n">
        <v>3</v>
      </c>
      <c r="N6376" s="7" t="n">
        <v>17</v>
      </c>
      <c r="O6376" s="7" t="n">
        <v>63615</v>
      </c>
      <c r="P6376" s="7" t="s">
        <v>483</v>
      </c>
      <c r="Q6376" s="7" t="n">
        <v>2</v>
      </c>
      <c r="R6376" s="7" t="n">
        <v>0</v>
      </c>
    </row>
    <row r="6377" spans="1:22">
      <c r="A6377" t="s">
        <v>4</v>
      </c>
      <c r="B6377" s="4" t="s">
        <v>5</v>
      </c>
    </row>
    <row r="6378" spans="1:22">
      <c r="A6378" t="n">
        <v>53269</v>
      </c>
      <c r="B6378" s="29" t="n">
        <v>28</v>
      </c>
    </row>
    <row r="6379" spans="1:22">
      <c r="A6379" t="s">
        <v>4</v>
      </c>
      <c r="B6379" s="4" t="s">
        <v>5</v>
      </c>
      <c r="C6379" s="4" t="s">
        <v>16</v>
      </c>
      <c r="D6379" s="4" t="s">
        <v>10</v>
      </c>
      <c r="E6379" s="4" t="s">
        <v>10</v>
      </c>
      <c r="F6379" s="4" t="s">
        <v>16</v>
      </c>
    </row>
    <row r="6380" spans="1:22">
      <c r="A6380" t="n">
        <v>53270</v>
      </c>
      <c r="B6380" s="27" t="n">
        <v>25</v>
      </c>
      <c r="C6380" s="7" t="n">
        <v>1</v>
      </c>
      <c r="D6380" s="7" t="n">
        <v>65535</v>
      </c>
      <c r="E6380" s="7" t="n">
        <v>65535</v>
      </c>
      <c r="F6380" s="7" t="n">
        <v>0</v>
      </c>
    </row>
    <row r="6381" spans="1:22">
      <c r="A6381" t="s">
        <v>4</v>
      </c>
      <c r="B6381" s="4" t="s">
        <v>5</v>
      </c>
      <c r="C6381" s="4" t="s">
        <v>16</v>
      </c>
      <c r="D6381" s="4" t="s">
        <v>10</v>
      </c>
      <c r="E6381" s="4" t="s">
        <v>6</v>
      </c>
    </row>
    <row r="6382" spans="1:22">
      <c r="A6382" t="n">
        <v>53277</v>
      </c>
      <c r="B6382" s="54" t="n">
        <v>51</v>
      </c>
      <c r="C6382" s="7" t="n">
        <v>4</v>
      </c>
      <c r="D6382" s="7" t="n">
        <v>116</v>
      </c>
      <c r="E6382" s="7" t="s">
        <v>484</v>
      </c>
    </row>
    <row r="6383" spans="1:22">
      <c r="A6383" t="s">
        <v>4</v>
      </c>
      <c r="B6383" s="4" t="s">
        <v>5</v>
      </c>
      <c r="C6383" s="4" t="s">
        <v>10</v>
      </c>
    </row>
    <row r="6384" spans="1:22">
      <c r="A6384" t="n">
        <v>53291</v>
      </c>
      <c r="B6384" s="31" t="n">
        <v>16</v>
      </c>
      <c r="C6384" s="7" t="n">
        <v>0</v>
      </c>
    </row>
    <row r="6385" spans="1:18">
      <c r="A6385" t="s">
        <v>4</v>
      </c>
      <c r="B6385" s="4" t="s">
        <v>5</v>
      </c>
      <c r="C6385" s="4" t="s">
        <v>10</v>
      </c>
      <c r="D6385" s="4" t="s">
        <v>16</v>
      </c>
      <c r="E6385" s="4" t="s">
        <v>9</v>
      </c>
      <c r="F6385" s="4" t="s">
        <v>69</v>
      </c>
      <c r="G6385" s="4" t="s">
        <v>16</v>
      </c>
      <c r="H6385" s="4" t="s">
        <v>16</v>
      </c>
      <c r="I6385" s="4" t="s">
        <v>16</v>
      </c>
      <c r="J6385" s="4" t="s">
        <v>9</v>
      </c>
      <c r="K6385" s="4" t="s">
        <v>69</v>
      </c>
      <c r="L6385" s="4" t="s">
        <v>16</v>
      </c>
      <c r="M6385" s="4" t="s">
        <v>16</v>
      </c>
    </row>
    <row r="6386" spans="1:18">
      <c r="A6386" t="n">
        <v>53294</v>
      </c>
      <c r="B6386" s="55" t="n">
        <v>26</v>
      </c>
      <c r="C6386" s="7" t="n">
        <v>116</v>
      </c>
      <c r="D6386" s="7" t="n">
        <v>17</v>
      </c>
      <c r="E6386" s="7" t="n">
        <v>63616</v>
      </c>
      <c r="F6386" s="7" t="s">
        <v>485</v>
      </c>
      <c r="G6386" s="7" t="n">
        <v>2</v>
      </c>
      <c r="H6386" s="7" t="n">
        <v>3</v>
      </c>
      <c r="I6386" s="7" t="n">
        <v>17</v>
      </c>
      <c r="J6386" s="7" t="n">
        <v>63617</v>
      </c>
      <c r="K6386" s="7" t="s">
        <v>486</v>
      </c>
      <c r="L6386" s="7" t="n">
        <v>2</v>
      </c>
      <c r="M6386" s="7" t="n">
        <v>0</v>
      </c>
    </row>
    <row r="6387" spans="1:18">
      <c r="A6387" t="s">
        <v>4</v>
      </c>
      <c r="B6387" s="4" t="s">
        <v>5</v>
      </c>
    </row>
    <row r="6388" spans="1:18">
      <c r="A6388" t="n">
        <v>53397</v>
      </c>
      <c r="B6388" s="29" t="n">
        <v>28</v>
      </c>
    </row>
    <row r="6389" spans="1:18">
      <c r="A6389" t="s">
        <v>4</v>
      </c>
      <c r="B6389" s="4" t="s">
        <v>5</v>
      </c>
      <c r="C6389" s="4" t="s">
        <v>16</v>
      </c>
      <c r="D6389" s="4" t="s">
        <v>16</v>
      </c>
      <c r="E6389" s="4" t="s">
        <v>16</v>
      </c>
      <c r="F6389" s="4" t="s">
        <v>9</v>
      </c>
      <c r="G6389" s="4" t="s">
        <v>16</v>
      </c>
      <c r="H6389" s="4" t="s">
        <v>16</v>
      </c>
      <c r="I6389" s="4" t="s">
        <v>16</v>
      </c>
      <c r="J6389" s="4" t="s">
        <v>16</v>
      </c>
      <c r="K6389" s="4" t="s">
        <v>9</v>
      </c>
      <c r="L6389" s="4" t="s">
        <v>16</v>
      </c>
      <c r="M6389" s="4" t="s">
        <v>16</v>
      </c>
      <c r="N6389" s="4" t="s">
        <v>16</v>
      </c>
      <c r="O6389" s="14" t="s">
        <v>26</v>
      </c>
      <c r="P6389" s="4" t="s">
        <v>5</v>
      </c>
      <c r="Q6389" s="4" t="s">
        <v>16</v>
      </c>
      <c r="R6389" s="4" t="s">
        <v>10</v>
      </c>
      <c r="S6389" s="14" t="s">
        <v>27</v>
      </c>
      <c r="T6389" s="4" t="s">
        <v>16</v>
      </c>
      <c r="U6389" s="4" t="s">
        <v>16</v>
      </c>
      <c r="V6389" s="4" t="s">
        <v>25</v>
      </c>
    </row>
    <row r="6390" spans="1:18">
      <c r="A6390" t="n">
        <v>53398</v>
      </c>
      <c r="B6390" s="10" t="n">
        <v>5</v>
      </c>
      <c r="C6390" s="7" t="n">
        <v>35</v>
      </c>
      <c r="D6390" s="7" t="n">
        <v>45</v>
      </c>
      <c r="E6390" s="7" t="n">
        <v>0</v>
      </c>
      <c r="F6390" s="7" t="n">
        <v>101</v>
      </c>
      <c r="G6390" s="7" t="n">
        <v>2</v>
      </c>
      <c r="H6390" s="7" t="n">
        <v>35</v>
      </c>
      <c r="I6390" s="7" t="n">
        <v>46</v>
      </c>
      <c r="J6390" s="7" t="n">
        <v>0</v>
      </c>
      <c r="K6390" s="7" t="n">
        <v>101</v>
      </c>
      <c r="L6390" s="7" t="n">
        <v>2</v>
      </c>
      <c r="M6390" s="7" t="n">
        <v>11</v>
      </c>
      <c r="N6390" s="7" t="n">
        <v>28</v>
      </c>
      <c r="O6390" s="14" t="s">
        <v>3</v>
      </c>
      <c r="P6390" s="58" t="n">
        <v>64</v>
      </c>
      <c r="Q6390" s="7" t="n">
        <v>5</v>
      </c>
      <c r="R6390" s="7" t="n">
        <v>6</v>
      </c>
      <c r="S6390" s="14" t="s">
        <v>3</v>
      </c>
      <c r="T6390" s="7" t="n">
        <v>9</v>
      </c>
      <c r="U6390" s="7" t="n">
        <v>1</v>
      </c>
      <c r="V6390" s="11" t="n">
        <f t="normal" ca="1">A6414</f>
        <v>0</v>
      </c>
    </row>
    <row r="6391" spans="1:18">
      <c r="A6391" t="s">
        <v>4</v>
      </c>
      <c r="B6391" s="4" t="s">
        <v>5</v>
      </c>
      <c r="C6391" s="4" t="s">
        <v>16</v>
      </c>
      <c r="D6391" s="4" t="s">
        <v>10</v>
      </c>
      <c r="E6391" s="4" t="s">
        <v>6</v>
      </c>
    </row>
    <row r="6392" spans="1:18">
      <c r="A6392" t="n">
        <v>53427</v>
      </c>
      <c r="B6392" s="54" t="n">
        <v>51</v>
      </c>
      <c r="C6392" s="7" t="n">
        <v>4</v>
      </c>
      <c r="D6392" s="7" t="n">
        <v>101</v>
      </c>
      <c r="E6392" s="7" t="s">
        <v>487</v>
      </c>
    </row>
    <row r="6393" spans="1:18">
      <c r="A6393" t="s">
        <v>4</v>
      </c>
      <c r="B6393" s="4" t="s">
        <v>5</v>
      </c>
      <c r="C6393" s="4" t="s">
        <v>10</v>
      </c>
    </row>
    <row r="6394" spans="1:18">
      <c r="A6394" t="n">
        <v>53440</v>
      </c>
      <c r="B6394" s="31" t="n">
        <v>16</v>
      </c>
      <c r="C6394" s="7" t="n">
        <v>0</v>
      </c>
    </row>
    <row r="6395" spans="1:18">
      <c r="A6395" t="s">
        <v>4</v>
      </c>
      <c r="B6395" s="4" t="s">
        <v>5</v>
      </c>
      <c r="C6395" s="4" t="s">
        <v>10</v>
      </c>
      <c r="D6395" s="4" t="s">
        <v>16</v>
      </c>
      <c r="E6395" s="4" t="s">
        <v>9</v>
      </c>
      <c r="F6395" s="4" t="s">
        <v>69</v>
      </c>
      <c r="G6395" s="4" t="s">
        <v>16</v>
      </c>
      <c r="H6395" s="4" t="s">
        <v>16</v>
      </c>
      <c r="I6395" s="4" t="s">
        <v>16</v>
      </c>
      <c r="J6395" s="4" t="s">
        <v>9</v>
      </c>
      <c r="K6395" s="4" t="s">
        <v>69</v>
      </c>
      <c r="L6395" s="4" t="s">
        <v>16</v>
      </c>
      <c r="M6395" s="4" t="s">
        <v>16</v>
      </c>
    </row>
    <row r="6396" spans="1:18">
      <c r="A6396" t="n">
        <v>53443</v>
      </c>
      <c r="B6396" s="55" t="n">
        <v>26</v>
      </c>
      <c r="C6396" s="7" t="n">
        <v>101</v>
      </c>
      <c r="D6396" s="7" t="n">
        <v>17</v>
      </c>
      <c r="E6396" s="7" t="n">
        <v>63618</v>
      </c>
      <c r="F6396" s="7" t="s">
        <v>488</v>
      </c>
      <c r="G6396" s="7" t="n">
        <v>2</v>
      </c>
      <c r="H6396" s="7" t="n">
        <v>3</v>
      </c>
      <c r="I6396" s="7" t="n">
        <v>17</v>
      </c>
      <c r="J6396" s="7" t="n">
        <v>63619</v>
      </c>
      <c r="K6396" s="7" t="s">
        <v>489</v>
      </c>
      <c r="L6396" s="7" t="n">
        <v>2</v>
      </c>
      <c r="M6396" s="7" t="n">
        <v>0</v>
      </c>
    </row>
    <row r="6397" spans="1:18">
      <c r="A6397" t="s">
        <v>4</v>
      </c>
      <c r="B6397" s="4" t="s">
        <v>5</v>
      </c>
    </row>
    <row r="6398" spans="1:18">
      <c r="A6398" t="n">
        <v>53650</v>
      </c>
      <c r="B6398" s="29" t="n">
        <v>28</v>
      </c>
    </row>
    <row r="6399" spans="1:18">
      <c r="A6399" t="s">
        <v>4</v>
      </c>
      <c r="B6399" s="4" t="s">
        <v>5</v>
      </c>
      <c r="C6399" s="4" t="s">
        <v>16</v>
      </c>
      <c r="D6399" s="4" t="s">
        <v>10</v>
      </c>
      <c r="E6399" s="4" t="s">
        <v>10</v>
      </c>
      <c r="F6399" s="4" t="s">
        <v>16</v>
      </c>
    </row>
    <row r="6400" spans="1:18">
      <c r="A6400" t="n">
        <v>53651</v>
      </c>
      <c r="B6400" s="27" t="n">
        <v>25</v>
      </c>
      <c r="C6400" s="7" t="n">
        <v>1</v>
      </c>
      <c r="D6400" s="7" t="n">
        <v>60</v>
      </c>
      <c r="E6400" s="7" t="n">
        <v>640</v>
      </c>
      <c r="F6400" s="7" t="n">
        <v>1</v>
      </c>
    </row>
    <row r="6401" spans="1:22">
      <c r="A6401" t="s">
        <v>4</v>
      </c>
      <c r="B6401" s="4" t="s">
        <v>5</v>
      </c>
      <c r="C6401" s="4" t="s">
        <v>16</v>
      </c>
      <c r="D6401" s="4" t="s">
        <v>10</v>
      </c>
      <c r="E6401" s="4" t="s">
        <v>6</v>
      </c>
    </row>
    <row r="6402" spans="1:22">
      <c r="A6402" t="n">
        <v>53658</v>
      </c>
      <c r="B6402" s="54" t="n">
        <v>51</v>
      </c>
      <c r="C6402" s="7" t="n">
        <v>4</v>
      </c>
      <c r="D6402" s="7" t="n">
        <v>6</v>
      </c>
      <c r="E6402" s="7" t="s">
        <v>351</v>
      </c>
    </row>
    <row r="6403" spans="1:22">
      <c r="A6403" t="s">
        <v>4</v>
      </c>
      <c r="B6403" s="4" t="s">
        <v>5</v>
      </c>
      <c r="C6403" s="4" t="s">
        <v>10</v>
      </c>
    </row>
    <row r="6404" spans="1:22">
      <c r="A6404" t="n">
        <v>53671</v>
      </c>
      <c r="B6404" s="31" t="n">
        <v>16</v>
      </c>
      <c r="C6404" s="7" t="n">
        <v>0</v>
      </c>
    </row>
    <row r="6405" spans="1:22">
      <c r="A6405" t="s">
        <v>4</v>
      </c>
      <c r="B6405" s="4" t="s">
        <v>5</v>
      </c>
      <c r="C6405" s="4" t="s">
        <v>10</v>
      </c>
      <c r="D6405" s="4" t="s">
        <v>16</v>
      </c>
      <c r="E6405" s="4" t="s">
        <v>9</v>
      </c>
      <c r="F6405" s="4" t="s">
        <v>69</v>
      </c>
      <c r="G6405" s="4" t="s">
        <v>16</v>
      </c>
      <c r="H6405" s="4" t="s">
        <v>16</v>
      </c>
    </row>
    <row r="6406" spans="1:22">
      <c r="A6406" t="n">
        <v>53674</v>
      </c>
      <c r="B6406" s="55" t="n">
        <v>26</v>
      </c>
      <c r="C6406" s="7" t="n">
        <v>6</v>
      </c>
      <c r="D6406" s="7" t="n">
        <v>17</v>
      </c>
      <c r="E6406" s="7" t="n">
        <v>63620</v>
      </c>
      <c r="F6406" s="7" t="s">
        <v>490</v>
      </c>
      <c r="G6406" s="7" t="n">
        <v>2</v>
      </c>
      <c r="H6406" s="7" t="n">
        <v>0</v>
      </c>
    </row>
    <row r="6407" spans="1:22">
      <c r="A6407" t="s">
        <v>4</v>
      </c>
      <c r="B6407" s="4" t="s">
        <v>5</v>
      </c>
    </row>
    <row r="6408" spans="1:22">
      <c r="A6408" t="n">
        <v>53734</v>
      </c>
      <c r="B6408" s="29" t="n">
        <v>28</v>
      </c>
    </row>
    <row r="6409" spans="1:22">
      <c r="A6409" t="s">
        <v>4</v>
      </c>
      <c r="B6409" s="4" t="s">
        <v>5</v>
      </c>
      <c r="C6409" s="4" t="s">
        <v>16</v>
      </c>
      <c r="D6409" s="4" t="s">
        <v>10</v>
      </c>
      <c r="E6409" s="4" t="s">
        <v>10</v>
      </c>
      <c r="F6409" s="4" t="s">
        <v>16</v>
      </c>
    </row>
    <row r="6410" spans="1:22">
      <c r="A6410" t="n">
        <v>53735</v>
      </c>
      <c r="B6410" s="27" t="n">
        <v>25</v>
      </c>
      <c r="C6410" s="7" t="n">
        <v>1</v>
      </c>
      <c r="D6410" s="7" t="n">
        <v>65535</v>
      </c>
      <c r="E6410" s="7" t="n">
        <v>65535</v>
      </c>
      <c r="F6410" s="7" t="n">
        <v>0</v>
      </c>
    </row>
    <row r="6411" spans="1:22">
      <c r="A6411" t="s">
        <v>4</v>
      </c>
      <c r="B6411" s="4" t="s">
        <v>5</v>
      </c>
      <c r="C6411" s="4" t="s">
        <v>16</v>
      </c>
      <c r="D6411" s="4" t="s">
        <v>16</v>
      </c>
      <c r="E6411" s="4" t="s">
        <v>9</v>
      </c>
      <c r="F6411" s="4" t="s">
        <v>16</v>
      </c>
      <c r="G6411" s="4" t="s">
        <v>16</v>
      </c>
    </row>
    <row r="6412" spans="1:22">
      <c r="A6412" t="n">
        <v>53742</v>
      </c>
      <c r="B6412" s="63" t="n">
        <v>10</v>
      </c>
      <c r="C6412" s="7" t="n">
        <v>0</v>
      </c>
      <c r="D6412" s="7" t="n">
        <v>0</v>
      </c>
      <c r="E6412" s="7" t="n">
        <v>1</v>
      </c>
      <c r="F6412" s="7" t="n">
        <v>23</v>
      </c>
      <c r="G6412" s="7" t="n">
        <v>1</v>
      </c>
    </row>
    <row r="6413" spans="1:22">
      <c r="A6413" t="s">
        <v>4</v>
      </c>
      <c r="B6413" s="4" t="s">
        <v>5</v>
      </c>
      <c r="C6413" s="4" t="s">
        <v>16</v>
      </c>
      <c r="D6413" s="4" t="s">
        <v>16</v>
      </c>
      <c r="E6413" s="4" t="s">
        <v>16</v>
      </c>
      <c r="F6413" s="4" t="s">
        <v>9</v>
      </c>
      <c r="G6413" s="4" t="s">
        <v>16</v>
      </c>
      <c r="H6413" s="4" t="s">
        <v>16</v>
      </c>
      <c r="I6413" s="4" t="s">
        <v>16</v>
      </c>
      <c r="J6413" s="4" t="s">
        <v>16</v>
      </c>
      <c r="K6413" s="4" t="s">
        <v>9</v>
      </c>
      <c r="L6413" s="4" t="s">
        <v>16</v>
      </c>
      <c r="M6413" s="4" t="s">
        <v>16</v>
      </c>
      <c r="N6413" s="4" t="s">
        <v>16</v>
      </c>
      <c r="O6413" s="14" t="s">
        <v>26</v>
      </c>
      <c r="P6413" s="4" t="s">
        <v>5</v>
      </c>
      <c r="Q6413" s="4" t="s">
        <v>16</v>
      </c>
      <c r="R6413" s="4" t="s">
        <v>10</v>
      </c>
      <c r="S6413" s="14" t="s">
        <v>27</v>
      </c>
      <c r="T6413" s="4" t="s">
        <v>16</v>
      </c>
      <c r="U6413" s="4" t="s">
        <v>16</v>
      </c>
      <c r="V6413" s="4" t="s">
        <v>25</v>
      </c>
    </row>
    <row r="6414" spans="1:22">
      <c r="A6414" t="n">
        <v>53751</v>
      </c>
      <c r="B6414" s="10" t="n">
        <v>5</v>
      </c>
      <c r="C6414" s="7" t="n">
        <v>35</v>
      </c>
      <c r="D6414" s="7" t="n">
        <v>45</v>
      </c>
      <c r="E6414" s="7" t="n">
        <v>0</v>
      </c>
      <c r="F6414" s="7" t="n">
        <v>120</v>
      </c>
      <c r="G6414" s="7" t="n">
        <v>2</v>
      </c>
      <c r="H6414" s="7" t="n">
        <v>35</v>
      </c>
      <c r="I6414" s="7" t="n">
        <v>46</v>
      </c>
      <c r="J6414" s="7" t="n">
        <v>0</v>
      </c>
      <c r="K6414" s="7" t="n">
        <v>120</v>
      </c>
      <c r="L6414" s="7" t="n">
        <v>2</v>
      </c>
      <c r="M6414" s="7" t="n">
        <v>11</v>
      </c>
      <c r="N6414" s="7" t="n">
        <v>28</v>
      </c>
      <c r="O6414" s="14" t="s">
        <v>3</v>
      </c>
      <c r="P6414" s="58" t="n">
        <v>64</v>
      </c>
      <c r="Q6414" s="7" t="n">
        <v>5</v>
      </c>
      <c r="R6414" s="7" t="n">
        <v>7</v>
      </c>
      <c r="S6414" s="14" t="s">
        <v>3</v>
      </c>
      <c r="T6414" s="7" t="n">
        <v>9</v>
      </c>
      <c r="U6414" s="7" t="n">
        <v>1</v>
      </c>
      <c r="V6414" s="11" t="n">
        <f t="normal" ca="1">A6438</f>
        <v>0</v>
      </c>
    </row>
    <row r="6415" spans="1:22">
      <c r="A6415" t="s">
        <v>4</v>
      </c>
      <c r="B6415" s="4" t="s">
        <v>5</v>
      </c>
      <c r="C6415" s="4" t="s">
        <v>16</v>
      </c>
      <c r="D6415" s="4" t="s">
        <v>10</v>
      </c>
      <c r="E6415" s="4" t="s">
        <v>6</v>
      </c>
    </row>
    <row r="6416" spans="1:22">
      <c r="A6416" t="n">
        <v>53780</v>
      </c>
      <c r="B6416" s="54" t="n">
        <v>51</v>
      </c>
      <c r="C6416" s="7" t="n">
        <v>4</v>
      </c>
      <c r="D6416" s="7" t="n">
        <v>120</v>
      </c>
      <c r="E6416" s="7" t="s">
        <v>240</v>
      </c>
    </row>
    <row r="6417" spans="1:22">
      <c r="A6417" t="s">
        <v>4</v>
      </c>
      <c r="B6417" s="4" t="s">
        <v>5</v>
      </c>
      <c r="C6417" s="4" t="s">
        <v>10</v>
      </c>
    </row>
    <row r="6418" spans="1:22">
      <c r="A6418" t="n">
        <v>53793</v>
      </c>
      <c r="B6418" s="31" t="n">
        <v>16</v>
      </c>
      <c r="C6418" s="7" t="n">
        <v>0</v>
      </c>
    </row>
    <row r="6419" spans="1:22">
      <c r="A6419" t="s">
        <v>4</v>
      </c>
      <c r="B6419" s="4" t="s">
        <v>5</v>
      </c>
      <c r="C6419" s="4" t="s">
        <v>10</v>
      </c>
      <c r="D6419" s="4" t="s">
        <v>16</v>
      </c>
      <c r="E6419" s="4" t="s">
        <v>9</v>
      </c>
      <c r="F6419" s="4" t="s">
        <v>69</v>
      </c>
      <c r="G6419" s="4" t="s">
        <v>16</v>
      </c>
      <c r="H6419" s="4" t="s">
        <v>16</v>
      </c>
      <c r="I6419" s="4" t="s">
        <v>16</v>
      </c>
      <c r="J6419" s="4" t="s">
        <v>9</v>
      </c>
      <c r="K6419" s="4" t="s">
        <v>69</v>
      </c>
      <c r="L6419" s="4" t="s">
        <v>16</v>
      </c>
      <c r="M6419" s="4" t="s">
        <v>16</v>
      </c>
    </row>
    <row r="6420" spans="1:22">
      <c r="A6420" t="n">
        <v>53796</v>
      </c>
      <c r="B6420" s="55" t="n">
        <v>26</v>
      </c>
      <c r="C6420" s="7" t="n">
        <v>120</v>
      </c>
      <c r="D6420" s="7" t="n">
        <v>17</v>
      </c>
      <c r="E6420" s="7" t="n">
        <v>63621</v>
      </c>
      <c r="F6420" s="7" t="s">
        <v>491</v>
      </c>
      <c r="G6420" s="7" t="n">
        <v>2</v>
      </c>
      <c r="H6420" s="7" t="n">
        <v>3</v>
      </c>
      <c r="I6420" s="7" t="n">
        <v>17</v>
      </c>
      <c r="J6420" s="7" t="n">
        <v>63622</v>
      </c>
      <c r="K6420" s="7" t="s">
        <v>492</v>
      </c>
      <c r="L6420" s="7" t="n">
        <v>2</v>
      </c>
      <c r="M6420" s="7" t="n">
        <v>0</v>
      </c>
    </row>
    <row r="6421" spans="1:22">
      <c r="A6421" t="s">
        <v>4</v>
      </c>
      <c r="B6421" s="4" t="s">
        <v>5</v>
      </c>
    </row>
    <row r="6422" spans="1:22">
      <c r="A6422" t="n">
        <v>53999</v>
      </c>
      <c r="B6422" s="29" t="n">
        <v>28</v>
      </c>
    </row>
    <row r="6423" spans="1:22">
      <c r="A6423" t="s">
        <v>4</v>
      </c>
      <c r="B6423" s="4" t="s">
        <v>5</v>
      </c>
      <c r="C6423" s="4" t="s">
        <v>16</v>
      </c>
      <c r="D6423" s="4" t="s">
        <v>10</v>
      </c>
      <c r="E6423" s="4" t="s">
        <v>10</v>
      </c>
      <c r="F6423" s="4" t="s">
        <v>16</v>
      </c>
    </row>
    <row r="6424" spans="1:22">
      <c r="A6424" t="n">
        <v>54000</v>
      </c>
      <c r="B6424" s="27" t="n">
        <v>25</v>
      </c>
      <c r="C6424" s="7" t="n">
        <v>1</v>
      </c>
      <c r="D6424" s="7" t="n">
        <v>60</v>
      </c>
      <c r="E6424" s="7" t="n">
        <v>640</v>
      </c>
      <c r="F6424" s="7" t="n">
        <v>1</v>
      </c>
    </row>
    <row r="6425" spans="1:22">
      <c r="A6425" t="s">
        <v>4</v>
      </c>
      <c r="B6425" s="4" t="s">
        <v>5</v>
      </c>
      <c r="C6425" s="4" t="s">
        <v>16</v>
      </c>
      <c r="D6425" s="4" t="s">
        <v>10</v>
      </c>
      <c r="E6425" s="4" t="s">
        <v>6</v>
      </c>
    </row>
    <row r="6426" spans="1:22">
      <c r="A6426" t="n">
        <v>54007</v>
      </c>
      <c r="B6426" s="54" t="n">
        <v>51</v>
      </c>
      <c r="C6426" s="7" t="n">
        <v>4</v>
      </c>
      <c r="D6426" s="7" t="n">
        <v>7</v>
      </c>
      <c r="E6426" s="7" t="s">
        <v>351</v>
      </c>
    </row>
    <row r="6427" spans="1:22">
      <c r="A6427" t="s">
        <v>4</v>
      </c>
      <c r="B6427" s="4" t="s">
        <v>5</v>
      </c>
      <c r="C6427" s="4" t="s">
        <v>10</v>
      </c>
    </row>
    <row r="6428" spans="1:22">
      <c r="A6428" t="n">
        <v>54020</v>
      </c>
      <c r="B6428" s="31" t="n">
        <v>16</v>
      </c>
      <c r="C6428" s="7" t="n">
        <v>0</v>
      </c>
    </row>
    <row r="6429" spans="1:22">
      <c r="A6429" t="s">
        <v>4</v>
      </c>
      <c r="B6429" s="4" t="s">
        <v>5</v>
      </c>
      <c r="C6429" s="4" t="s">
        <v>10</v>
      </c>
      <c r="D6429" s="4" t="s">
        <v>16</v>
      </c>
      <c r="E6429" s="4" t="s">
        <v>9</v>
      </c>
      <c r="F6429" s="4" t="s">
        <v>69</v>
      </c>
      <c r="G6429" s="4" t="s">
        <v>16</v>
      </c>
      <c r="H6429" s="4" t="s">
        <v>16</v>
      </c>
    </row>
    <row r="6430" spans="1:22">
      <c r="A6430" t="n">
        <v>54023</v>
      </c>
      <c r="B6430" s="55" t="n">
        <v>26</v>
      </c>
      <c r="C6430" s="7" t="n">
        <v>7</v>
      </c>
      <c r="D6430" s="7" t="n">
        <v>17</v>
      </c>
      <c r="E6430" s="7" t="n">
        <v>63623</v>
      </c>
      <c r="F6430" s="7" t="s">
        <v>493</v>
      </c>
      <c r="G6430" s="7" t="n">
        <v>2</v>
      </c>
      <c r="H6430" s="7" t="n">
        <v>0</v>
      </c>
    </row>
    <row r="6431" spans="1:22">
      <c r="A6431" t="s">
        <v>4</v>
      </c>
      <c r="B6431" s="4" t="s">
        <v>5</v>
      </c>
    </row>
    <row r="6432" spans="1:22">
      <c r="A6432" t="n">
        <v>54065</v>
      </c>
      <c r="B6432" s="29" t="n">
        <v>28</v>
      </c>
    </row>
    <row r="6433" spans="1:13">
      <c r="A6433" t="s">
        <v>4</v>
      </c>
      <c r="B6433" s="4" t="s">
        <v>5</v>
      </c>
      <c r="C6433" s="4" t="s">
        <v>16</v>
      </c>
      <c r="D6433" s="4" t="s">
        <v>10</v>
      </c>
      <c r="E6433" s="4" t="s">
        <v>10</v>
      </c>
      <c r="F6433" s="4" t="s">
        <v>16</v>
      </c>
    </row>
    <row r="6434" spans="1:13">
      <c r="A6434" t="n">
        <v>54066</v>
      </c>
      <c r="B6434" s="27" t="n">
        <v>25</v>
      </c>
      <c r="C6434" s="7" t="n">
        <v>1</v>
      </c>
      <c r="D6434" s="7" t="n">
        <v>65535</v>
      </c>
      <c r="E6434" s="7" t="n">
        <v>65535</v>
      </c>
      <c r="F6434" s="7" t="n">
        <v>0</v>
      </c>
    </row>
    <row r="6435" spans="1:13">
      <c r="A6435" t="s">
        <v>4</v>
      </c>
      <c r="B6435" s="4" t="s">
        <v>5</v>
      </c>
      <c r="C6435" s="4" t="s">
        <v>16</v>
      </c>
      <c r="D6435" s="4" t="s">
        <v>16</v>
      </c>
      <c r="E6435" s="4" t="s">
        <v>9</v>
      </c>
      <c r="F6435" s="4" t="s">
        <v>16</v>
      </c>
      <c r="G6435" s="4" t="s">
        <v>16</v>
      </c>
    </row>
    <row r="6436" spans="1:13">
      <c r="A6436" t="n">
        <v>54073</v>
      </c>
      <c r="B6436" s="63" t="n">
        <v>10</v>
      </c>
      <c r="C6436" s="7" t="n">
        <v>0</v>
      </c>
      <c r="D6436" s="7" t="n">
        <v>0</v>
      </c>
      <c r="E6436" s="7" t="n">
        <v>1</v>
      </c>
      <c r="F6436" s="7" t="n">
        <v>23</v>
      </c>
      <c r="G6436" s="7" t="n">
        <v>1</v>
      </c>
    </row>
    <row r="6437" spans="1:13">
      <c r="A6437" t="s">
        <v>4</v>
      </c>
      <c r="B6437" s="4" t="s">
        <v>5</v>
      </c>
      <c r="C6437" s="4" t="s">
        <v>16</v>
      </c>
      <c r="D6437" s="4" t="s">
        <v>16</v>
      </c>
      <c r="E6437" s="4" t="s">
        <v>16</v>
      </c>
      <c r="F6437" s="4" t="s">
        <v>9</v>
      </c>
      <c r="G6437" s="4" t="s">
        <v>16</v>
      </c>
      <c r="H6437" s="4" t="s">
        <v>16</v>
      </c>
      <c r="I6437" s="4" t="s">
        <v>16</v>
      </c>
      <c r="J6437" s="4" t="s">
        <v>16</v>
      </c>
      <c r="K6437" s="4" t="s">
        <v>9</v>
      </c>
      <c r="L6437" s="4" t="s">
        <v>16</v>
      </c>
      <c r="M6437" s="4" t="s">
        <v>16</v>
      </c>
      <c r="N6437" s="4" t="s">
        <v>16</v>
      </c>
      <c r="O6437" s="14" t="s">
        <v>26</v>
      </c>
      <c r="P6437" s="4" t="s">
        <v>5</v>
      </c>
      <c r="Q6437" s="4" t="s">
        <v>16</v>
      </c>
      <c r="R6437" s="4" t="s">
        <v>10</v>
      </c>
      <c r="S6437" s="14" t="s">
        <v>27</v>
      </c>
      <c r="T6437" s="4" t="s">
        <v>16</v>
      </c>
      <c r="U6437" s="4" t="s">
        <v>16</v>
      </c>
      <c r="V6437" s="4" t="s">
        <v>25</v>
      </c>
    </row>
    <row r="6438" spans="1:13">
      <c r="A6438" t="n">
        <v>54082</v>
      </c>
      <c r="B6438" s="10" t="n">
        <v>5</v>
      </c>
      <c r="C6438" s="7" t="n">
        <v>35</v>
      </c>
      <c r="D6438" s="7" t="n">
        <v>45</v>
      </c>
      <c r="E6438" s="7" t="n">
        <v>0</v>
      </c>
      <c r="F6438" s="7" t="n">
        <v>118</v>
      </c>
      <c r="G6438" s="7" t="n">
        <v>2</v>
      </c>
      <c r="H6438" s="7" t="n">
        <v>35</v>
      </c>
      <c r="I6438" s="7" t="n">
        <v>46</v>
      </c>
      <c r="J6438" s="7" t="n">
        <v>0</v>
      </c>
      <c r="K6438" s="7" t="n">
        <v>118</v>
      </c>
      <c r="L6438" s="7" t="n">
        <v>2</v>
      </c>
      <c r="M6438" s="7" t="n">
        <v>11</v>
      </c>
      <c r="N6438" s="7" t="n">
        <v>28</v>
      </c>
      <c r="O6438" s="14" t="s">
        <v>3</v>
      </c>
      <c r="P6438" s="58" t="n">
        <v>64</v>
      </c>
      <c r="Q6438" s="7" t="n">
        <v>5</v>
      </c>
      <c r="R6438" s="7" t="n">
        <v>3</v>
      </c>
      <c r="S6438" s="14" t="s">
        <v>3</v>
      </c>
      <c r="T6438" s="7" t="n">
        <v>9</v>
      </c>
      <c r="U6438" s="7" t="n">
        <v>1</v>
      </c>
      <c r="V6438" s="11" t="n">
        <f t="normal" ca="1">A6460</f>
        <v>0</v>
      </c>
    </row>
    <row r="6439" spans="1:13">
      <c r="A6439" t="s">
        <v>4</v>
      </c>
      <c r="B6439" s="4" t="s">
        <v>5</v>
      </c>
      <c r="C6439" s="4" t="s">
        <v>16</v>
      </c>
      <c r="D6439" s="4" t="s">
        <v>10</v>
      </c>
      <c r="E6439" s="4" t="s">
        <v>6</v>
      </c>
    </row>
    <row r="6440" spans="1:13">
      <c r="A6440" t="n">
        <v>54111</v>
      </c>
      <c r="B6440" s="54" t="n">
        <v>51</v>
      </c>
      <c r="C6440" s="7" t="n">
        <v>4</v>
      </c>
      <c r="D6440" s="7" t="n">
        <v>118</v>
      </c>
      <c r="E6440" s="7" t="s">
        <v>250</v>
      </c>
    </row>
    <row r="6441" spans="1:13">
      <c r="A6441" t="s">
        <v>4</v>
      </c>
      <c r="B6441" s="4" t="s">
        <v>5</v>
      </c>
      <c r="C6441" s="4" t="s">
        <v>10</v>
      </c>
    </row>
    <row r="6442" spans="1:13">
      <c r="A6442" t="n">
        <v>54125</v>
      </c>
      <c r="B6442" s="31" t="n">
        <v>16</v>
      </c>
      <c r="C6442" s="7" t="n">
        <v>0</v>
      </c>
    </row>
    <row r="6443" spans="1:13">
      <c r="A6443" t="s">
        <v>4</v>
      </c>
      <c r="B6443" s="4" t="s">
        <v>5</v>
      </c>
      <c r="C6443" s="4" t="s">
        <v>10</v>
      </c>
      <c r="D6443" s="4" t="s">
        <v>16</v>
      </c>
      <c r="E6443" s="4" t="s">
        <v>9</v>
      </c>
      <c r="F6443" s="4" t="s">
        <v>69</v>
      </c>
      <c r="G6443" s="4" t="s">
        <v>16</v>
      </c>
      <c r="H6443" s="4" t="s">
        <v>16</v>
      </c>
      <c r="I6443" s="4" t="s">
        <v>16</v>
      </c>
      <c r="J6443" s="4" t="s">
        <v>9</v>
      </c>
      <c r="K6443" s="4" t="s">
        <v>69</v>
      </c>
      <c r="L6443" s="4" t="s">
        <v>16</v>
      </c>
      <c r="M6443" s="4" t="s">
        <v>16</v>
      </c>
    </row>
    <row r="6444" spans="1:13">
      <c r="A6444" t="n">
        <v>54128</v>
      </c>
      <c r="B6444" s="55" t="n">
        <v>26</v>
      </c>
      <c r="C6444" s="7" t="n">
        <v>118</v>
      </c>
      <c r="D6444" s="7" t="n">
        <v>17</v>
      </c>
      <c r="E6444" s="7" t="n">
        <v>63624</v>
      </c>
      <c r="F6444" s="7" t="s">
        <v>494</v>
      </c>
      <c r="G6444" s="7" t="n">
        <v>2</v>
      </c>
      <c r="H6444" s="7" t="n">
        <v>3</v>
      </c>
      <c r="I6444" s="7" t="n">
        <v>17</v>
      </c>
      <c r="J6444" s="7" t="n">
        <v>63625</v>
      </c>
      <c r="K6444" s="7" t="s">
        <v>495</v>
      </c>
      <c r="L6444" s="7" t="n">
        <v>2</v>
      </c>
      <c r="M6444" s="7" t="n">
        <v>0</v>
      </c>
    </row>
    <row r="6445" spans="1:13">
      <c r="A6445" t="s">
        <v>4</v>
      </c>
      <c r="B6445" s="4" t="s">
        <v>5</v>
      </c>
    </row>
    <row r="6446" spans="1:13">
      <c r="A6446" t="n">
        <v>54261</v>
      </c>
      <c r="B6446" s="29" t="n">
        <v>28</v>
      </c>
    </row>
    <row r="6447" spans="1:13">
      <c r="A6447" t="s">
        <v>4</v>
      </c>
      <c r="B6447" s="4" t="s">
        <v>5</v>
      </c>
      <c r="C6447" s="4" t="s">
        <v>16</v>
      </c>
      <c r="D6447" s="4" t="s">
        <v>10</v>
      </c>
      <c r="E6447" s="4" t="s">
        <v>10</v>
      </c>
      <c r="F6447" s="4" t="s">
        <v>16</v>
      </c>
    </row>
    <row r="6448" spans="1:13">
      <c r="A6448" t="n">
        <v>54262</v>
      </c>
      <c r="B6448" s="27" t="n">
        <v>25</v>
      </c>
      <c r="C6448" s="7" t="n">
        <v>1</v>
      </c>
      <c r="D6448" s="7" t="n">
        <v>60</v>
      </c>
      <c r="E6448" s="7" t="n">
        <v>640</v>
      </c>
      <c r="F6448" s="7" t="n">
        <v>1</v>
      </c>
    </row>
    <row r="6449" spans="1:22">
      <c r="A6449" t="s">
        <v>4</v>
      </c>
      <c r="B6449" s="4" t="s">
        <v>5</v>
      </c>
      <c r="C6449" s="4" t="s">
        <v>16</v>
      </c>
      <c r="D6449" s="4" t="s">
        <v>10</v>
      </c>
      <c r="E6449" s="4" t="s">
        <v>6</v>
      </c>
    </row>
    <row r="6450" spans="1:22">
      <c r="A6450" t="n">
        <v>54269</v>
      </c>
      <c r="B6450" s="54" t="n">
        <v>51</v>
      </c>
      <c r="C6450" s="7" t="n">
        <v>4</v>
      </c>
      <c r="D6450" s="7" t="n">
        <v>3</v>
      </c>
      <c r="E6450" s="7" t="s">
        <v>304</v>
      </c>
    </row>
    <row r="6451" spans="1:22">
      <c r="A6451" t="s">
        <v>4</v>
      </c>
      <c r="B6451" s="4" t="s">
        <v>5</v>
      </c>
      <c r="C6451" s="4" t="s">
        <v>10</v>
      </c>
    </row>
    <row r="6452" spans="1:22">
      <c r="A6452" t="n">
        <v>54283</v>
      </c>
      <c r="B6452" s="31" t="n">
        <v>16</v>
      </c>
      <c r="C6452" s="7" t="n">
        <v>0</v>
      </c>
    </row>
    <row r="6453" spans="1:22">
      <c r="A6453" t="s">
        <v>4</v>
      </c>
      <c r="B6453" s="4" t="s">
        <v>5</v>
      </c>
      <c r="C6453" s="4" t="s">
        <v>10</v>
      </c>
      <c r="D6453" s="4" t="s">
        <v>16</v>
      </c>
      <c r="E6453" s="4" t="s">
        <v>9</v>
      </c>
      <c r="F6453" s="4" t="s">
        <v>69</v>
      </c>
      <c r="G6453" s="4" t="s">
        <v>16</v>
      </c>
      <c r="H6453" s="4" t="s">
        <v>16</v>
      </c>
      <c r="I6453" s="4" t="s">
        <v>16</v>
      </c>
      <c r="J6453" s="4" t="s">
        <v>9</v>
      </c>
      <c r="K6453" s="4" t="s">
        <v>69</v>
      </c>
      <c r="L6453" s="4" t="s">
        <v>16</v>
      </c>
      <c r="M6453" s="4" t="s">
        <v>16</v>
      </c>
    </row>
    <row r="6454" spans="1:22">
      <c r="A6454" t="n">
        <v>54286</v>
      </c>
      <c r="B6454" s="55" t="n">
        <v>26</v>
      </c>
      <c r="C6454" s="7" t="n">
        <v>3</v>
      </c>
      <c r="D6454" s="7" t="n">
        <v>17</v>
      </c>
      <c r="E6454" s="7" t="n">
        <v>63626</v>
      </c>
      <c r="F6454" s="7" t="s">
        <v>496</v>
      </c>
      <c r="G6454" s="7" t="n">
        <v>2</v>
      </c>
      <c r="H6454" s="7" t="n">
        <v>3</v>
      </c>
      <c r="I6454" s="7" t="n">
        <v>17</v>
      </c>
      <c r="J6454" s="7" t="n">
        <v>63627</v>
      </c>
      <c r="K6454" s="7" t="s">
        <v>497</v>
      </c>
      <c r="L6454" s="7" t="n">
        <v>2</v>
      </c>
      <c r="M6454" s="7" t="n">
        <v>0</v>
      </c>
    </row>
    <row r="6455" spans="1:22">
      <c r="A6455" t="s">
        <v>4</v>
      </c>
      <c r="B6455" s="4" t="s">
        <v>5</v>
      </c>
    </row>
    <row r="6456" spans="1:22">
      <c r="A6456" t="n">
        <v>54472</v>
      </c>
      <c r="B6456" s="29" t="n">
        <v>28</v>
      </c>
    </row>
    <row r="6457" spans="1:22">
      <c r="A6457" t="s">
        <v>4</v>
      </c>
      <c r="B6457" s="4" t="s">
        <v>5</v>
      </c>
      <c r="C6457" s="4" t="s">
        <v>16</v>
      </c>
      <c r="D6457" s="4" t="s">
        <v>10</v>
      </c>
      <c r="E6457" s="4" t="s">
        <v>10</v>
      </c>
      <c r="F6457" s="4" t="s">
        <v>16</v>
      </c>
    </row>
    <row r="6458" spans="1:22">
      <c r="A6458" t="n">
        <v>54473</v>
      </c>
      <c r="B6458" s="27" t="n">
        <v>25</v>
      </c>
      <c r="C6458" s="7" t="n">
        <v>1</v>
      </c>
      <c r="D6458" s="7" t="n">
        <v>65535</v>
      </c>
      <c r="E6458" s="7" t="n">
        <v>65535</v>
      </c>
      <c r="F6458" s="7" t="n">
        <v>0</v>
      </c>
    </row>
    <row r="6459" spans="1:22">
      <c r="A6459" t="s">
        <v>4</v>
      </c>
      <c r="B6459" s="4" t="s">
        <v>5</v>
      </c>
      <c r="C6459" s="4" t="s">
        <v>10</v>
      </c>
      <c r="D6459" s="4" t="s">
        <v>16</v>
      </c>
    </row>
    <row r="6460" spans="1:22">
      <c r="A6460" t="n">
        <v>54480</v>
      </c>
      <c r="B6460" s="66" t="n">
        <v>89</v>
      </c>
      <c r="C6460" s="7" t="n">
        <v>65533</v>
      </c>
      <c r="D6460" s="7" t="n">
        <v>1</v>
      </c>
    </row>
    <row r="6461" spans="1:22">
      <c r="A6461" t="s">
        <v>4</v>
      </c>
      <c r="B6461" s="4" t="s">
        <v>5</v>
      </c>
      <c r="C6461" s="4" t="s">
        <v>16</v>
      </c>
      <c r="D6461" s="4" t="s">
        <v>10</v>
      </c>
      <c r="E6461" s="4" t="s">
        <v>30</v>
      </c>
    </row>
    <row r="6462" spans="1:22">
      <c r="A6462" t="n">
        <v>54484</v>
      </c>
      <c r="B6462" s="37" t="n">
        <v>58</v>
      </c>
      <c r="C6462" s="7" t="n">
        <v>101</v>
      </c>
      <c r="D6462" s="7" t="n">
        <v>500</v>
      </c>
      <c r="E6462" s="7" t="n">
        <v>1</v>
      </c>
    </row>
    <row r="6463" spans="1:22">
      <c r="A6463" t="s">
        <v>4</v>
      </c>
      <c r="B6463" s="4" t="s">
        <v>5</v>
      </c>
      <c r="C6463" s="4" t="s">
        <v>16</v>
      </c>
      <c r="D6463" s="4" t="s">
        <v>10</v>
      </c>
    </row>
    <row r="6464" spans="1:22">
      <c r="A6464" t="n">
        <v>54492</v>
      </c>
      <c r="B6464" s="37" t="n">
        <v>58</v>
      </c>
      <c r="C6464" s="7" t="n">
        <v>254</v>
      </c>
      <c r="D6464" s="7" t="n">
        <v>0</v>
      </c>
    </row>
    <row r="6465" spans="1:13">
      <c r="A6465" t="s">
        <v>4</v>
      </c>
      <c r="B6465" s="4" t="s">
        <v>5</v>
      </c>
      <c r="C6465" s="4" t="s">
        <v>16</v>
      </c>
      <c r="D6465" s="4" t="s">
        <v>16</v>
      </c>
      <c r="E6465" s="4" t="s">
        <v>30</v>
      </c>
      <c r="F6465" s="4" t="s">
        <v>30</v>
      </c>
      <c r="G6465" s="4" t="s">
        <v>30</v>
      </c>
      <c r="H6465" s="4" t="s">
        <v>10</v>
      </c>
    </row>
    <row r="6466" spans="1:13">
      <c r="A6466" t="n">
        <v>54496</v>
      </c>
      <c r="B6466" s="38" t="n">
        <v>45</v>
      </c>
      <c r="C6466" s="7" t="n">
        <v>2</v>
      </c>
      <c r="D6466" s="7" t="n">
        <v>3</v>
      </c>
      <c r="E6466" s="7" t="n">
        <v>-0.879999995231628</v>
      </c>
      <c r="F6466" s="7" t="n">
        <v>1.1599999666214</v>
      </c>
      <c r="G6466" s="7" t="n">
        <v>3.07999992370605</v>
      </c>
      <c r="H6466" s="7" t="n">
        <v>0</v>
      </c>
    </row>
    <row r="6467" spans="1:13">
      <c r="A6467" t="s">
        <v>4</v>
      </c>
      <c r="B6467" s="4" t="s">
        <v>5</v>
      </c>
      <c r="C6467" s="4" t="s">
        <v>16</v>
      </c>
      <c r="D6467" s="4" t="s">
        <v>16</v>
      </c>
      <c r="E6467" s="4" t="s">
        <v>30</v>
      </c>
      <c r="F6467" s="4" t="s">
        <v>30</v>
      </c>
      <c r="G6467" s="4" t="s">
        <v>30</v>
      </c>
      <c r="H6467" s="4" t="s">
        <v>10</v>
      </c>
      <c r="I6467" s="4" t="s">
        <v>16</v>
      </c>
    </row>
    <row r="6468" spans="1:13">
      <c r="A6468" t="n">
        <v>54513</v>
      </c>
      <c r="B6468" s="38" t="n">
        <v>45</v>
      </c>
      <c r="C6468" s="7" t="n">
        <v>4</v>
      </c>
      <c r="D6468" s="7" t="n">
        <v>3</v>
      </c>
      <c r="E6468" s="7" t="n">
        <v>0.629999995231628</v>
      </c>
      <c r="F6468" s="7" t="n">
        <v>217.570007324219</v>
      </c>
      <c r="G6468" s="7" t="n">
        <v>0</v>
      </c>
      <c r="H6468" s="7" t="n">
        <v>0</v>
      </c>
      <c r="I6468" s="7" t="n">
        <v>0</v>
      </c>
    </row>
    <row r="6469" spans="1:13">
      <c r="A6469" t="s">
        <v>4</v>
      </c>
      <c r="B6469" s="4" t="s">
        <v>5</v>
      </c>
      <c r="C6469" s="4" t="s">
        <v>16</v>
      </c>
      <c r="D6469" s="4" t="s">
        <v>16</v>
      </c>
      <c r="E6469" s="4" t="s">
        <v>30</v>
      </c>
      <c r="F6469" s="4" t="s">
        <v>10</v>
      </c>
    </row>
    <row r="6470" spans="1:13">
      <c r="A6470" t="n">
        <v>54531</v>
      </c>
      <c r="B6470" s="38" t="n">
        <v>45</v>
      </c>
      <c r="C6470" s="7" t="n">
        <v>5</v>
      </c>
      <c r="D6470" s="7" t="n">
        <v>3</v>
      </c>
      <c r="E6470" s="7" t="n">
        <v>1.5</v>
      </c>
      <c r="F6470" s="7" t="n">
        <v>0</v>
      </c>
    </row>
    <row r="6471" spans="1:13">
      <c r="A6471" t="s">
        <v>4</v>
      </c>
      <c r="B6471" s="4" t="s">
        <v>5</v>
      </c>
      <c r="C6471" s="4" t="s">
        <v>16</v>
      </c>
      <c r="D6471" s="4" t="s">
        <v>16</v>
      </c>
      <c r="E6471" s="4" t="s">
        <v>30</v>
      </c>
      <c r="F6471" s="4" t="s">
        <v>10</v>
      </c>
    </row>
    <row r="6472" spans="1:13">
      <c r="A6472" t="n">
        <v>54540</v>
      </c>
      <c r="B6472" s="38" t="n">
        <v>45</v>
      </c>
      <c r="C6472" s="7" t="n">
        <v>11</v>
      </c>
      <c r="D6472" s="7" t="n">
        <v>3</v>
      </c>
      <c r="E6472" s="7" t="n">
        <v>38</v>
      </c>
      <c r="F6472" s="7" t="n">
        <v>0</v>
      </c>
    </row>
    <row r="6473" spans="1:13">
      <c r="A6473" t="s">
        <v>4</v>
      </c>
      <c r="B6473" s="4" t="s">
        <v>5</v>
      </c>
      <c r="C6473" s="4" t="s">
        <v>16</v>
      </c>
      <c r="D6473" s="4" t="s">
        <v>16</v>
      </c>
      <c r="E6473" s="4" t="s">
        <v>30</v>
      </c>
      <c r="F6473" s="4" t="s">
        <v>30</v>
      </c>
      <c r="G6473" s="4" t="s">
        <v>30</v>
      </c>
      <c r="H6473" s="4" t="s">
        <v>10</v>
      </c>
    </row>
    <row r="6474" spans="1:13">
      <c r="A6474" t="n">
        <v>54549</v>
      </c>
      <c r="B6474" s="38" t="n">
        <v>45</v>
      </c>
      <c r="C6474" s="7" t="n">
        <v>2</v>
      </c>
      <c r="D6474" s="7" t="n">
        <v>3</v>
      </c>
      <c r="E6474" s="7" t="n">
        <v>0.419999986886978</v>
      </c>
      <c r="F6474" s="7" t="n">
        <v>0.959999978542328</v>
      </c>
      <c r="G6474" s="7" t="n">
        <v>3.0699999332428</v>
      </c>
      <c r="H6474" s="7" t="n">
        <v>3000</v>
      </c>
    </row>
    <row r="6475" spans="1:13">
      <c r="A6475" t="s">
        <v>4</v>
      </c>
      <c r="B6475" s="4" t="s">
        <v>5</v>
      </c>
      <c r="C6475" s="4" t="s">
        <v>16</v>
      </c>
      <c r="D6475" s="4" t="s">
        <v>16</v>
      </c>
      <c r="E6475" s="4" t="s">
        <v>30</v>
      </c>
      <c r="F6475" s="4" t="s">
        <v>30</v>
      </c>
      <c r="G6475" s="4" t="s">
        <v>30</v>
      </c>
      <c r="H6475" s="4" t="s">
        <v>10</v>
      </c>
      <c r="I6475" s="4" t="s">
        <v>16</v>
      </c>
    </row>
    <row r="6476" spans="1:13">
      <c r="A6476" t="n">
        <v>54566</v>
      </c>
      <c r="B6476" s="38" t="n">
        <v>45</v>
      </c>
      <c r="C6476" s="7" t="n">
        <v>4</v>
      </c>
      <c r="D6476" s="7" t="n">
        <v>3</v>
      </c>
      <c r="E6476" s="7" t="n">
        <v>0.629999995231628</v>
      </c>
      <c r="F6476" s="7" t="n">
        <v>172.479995727539</v>
      </c>
      <c r="G6476" s="7" t="n">
        <v>0</v>
      </c>
      <c r="H6476" s="7" t="n">
        <v>3000</v>
      </c>
      <c r="I6476" s="7" t="n">
        <v>1</v>
      </c>
    </row>
    <row r="6477" spans="1:13">
      <c r="A6477" t="s">
        <v>4</v>
      </c>
      <c r="B6477" s="4" t="s">
        <v>5</v>
      </c>
      <c r="C6477" s="4" t="s">
        <v>16</v>
      </c>
      <c r="D6477" s="4" t="s">
        <v>16</v>
      </c>
      <c r="E6477" s="4" t="s">
        <v>30</v>
      </c>
      <c r="F6477" s="4" t="s">
        <v>10</v>
      </c>
    </row>
    <row r="6478" spans="1:13">
      <c r="A6478" t="n">
        <v>54584</v>
      </c>
      <c r="B6478" s="38" t="n">
        <v>45</v>
      </c>
      <c r="C6478" s="7" t="n">
        <v>5</v>
      </c>
      <c r="D6478" s="7" t="n">
        <v>3</v>
      </c>
      <c r="E6478" s="7" t="n">
        <v>1.5</v>
      </c>
      <c r="F6478" s="7" t="n">
        <v>3000</v>
      </c>
    </row>
    <row r="6479" spans="1:13">
      <c r="A6479" t="s">
        <v>4</v>
      </c>
      <c r="B6479" s="4" t="s">
        <v>5</v>
      </c>
      <c r="C6479" s="4" t="s">
        <v>16</v>
      </c>
      <c r="D6479" s="4" t="s">
        <v>16</v>
      </c>
      <c r="E6479" s="4" t="s">
        <v>30</v>
      </c>
      <c r="F6479" s="4" t="s">
        <v>10</v>
      </c>
    </row>
    <row r="6480" spans="1:13">
      <c r="A6480" t="n">
        <v>54593</v>
      </c>
      <c r="B6480" s="38" t="n">
        <v>45</v>
      </c>
      <c r="C6480" s="7" t="n">
        <v>11</v>
      </c>
      <c r="D6480" s="7" t="n">
        <v>3</v>
      </c>
      <c r="E6480" s="7" t="n">
        <v>38</v>
      </c>
      <c r="F6480" s="7" t="n">
        <v>3000</v>
      </c>
    </row>
    <row r="6481" spans="1:9">
      <c r="A6481" t="s">
        <v>4</v>
      </c>
      <c r="B6481" s="4" t="s">
        <v>5</v>
      </c>
      <c r="C6481" s="4" t="s">
        <v>16</v>
      </c>
      <c r="D6481" s="4" t="s">
        <v>10</v>
      </c>
    </row>
    <row r="6482" spans="1:9">
      <c r="A6482" t="n">
        <v>54602</v>
      </c>
      <c r="B6482" s="37" t="n">
        <v>58</v>
      </c>
      <c r="C6482" s="7" t="n">
        <v>255</v>
      </c>
      <c r="D6482" s="7" t="n">
        <v>0</v>
      </c>
    </row>
    <row r="6483" spans="1:9">
      <c r="A6483" t="s">
        <v>4</v>
      </c>
      <c r="B6483" s="4" t="s">
        <v>5</v>
      </c>
      <c r="C6483" s="4" t="s">
        <v>10</v>
      </c>
    </row>
    <row r="6484" spans="1:9">
      <c r="A6484" t="n">
        <v>54606</v>
      </c>
      <c r="B6484" s="31" t="n">
        <v>16</v>
      </c>
      <c r="C6484" s="7" t="n">
        <v>500</v>
      </c>
    </row>
    <row r="6485" spans="1:9">
      <c r="A6485" t="s">
        <v>4</v>
      </c>
      <c r="B6485" s="4" t="s">
        <v>5</v>
      </c>
      <c r="C6485" s="4" t="s">
        <v>10</v>
      </c>
      <c r="D6485" s="4" t="s">
        <v>16</v>
      </c>
      <c r="E6485" s="4" t="s">
        <v>6</v>
      </c>
      <c r="F6485" s="4" t="s">
        <v>30</v>
      </c>
      <c r="G6485" s="4" t="s">
        <v>30</v>
      </c>
      <c r="H6485" s="4" t="s">
        <v>30</v>
      </c>
    </row>
    <row r="6486" spans="1:9">
      <c r="A6486" t="n">
        <v>54609</v>
      </c>
      <c r="B6486" s="45" t="n">
        <v>48</v>
      </c>
      <c r="C6486" s="7" t="n">
        <v>0</v>
      </c>
      <c r="D6486" s="7" t="n">
        <v>0</v>
      </c>
      <c r="E6486" s="7" t="s">
        <v>498</v>
      </c>
      <c r="F6486" s="7" t="n">
        <v>-1</v>
      </c>
      <c r="G6486" s="7" t="n">
        <v>1</v>
      </c>
      <c r="H6486" s="7" t="n">
        <v>0</v>
      </c>
    </row>
    <row r="6487" spans="1:9">
      <c r="A6487" t="s">
        <v>4</v>
      </c>
      <c r="B6487" s="4" t="s">
        <v>5</v>
      </c>
      <c r="C6487" s="4" t="s">
        <v>10</v>
      </c>
    </row>
    <row r="6488" spans="1:9">
      <c r="A6488" t="n">
        <v>54640</v>
      </c>
      <c r="B6488" s="31" t="n">
        <v>16</v>
      </c>
      <c r="C6488" s="7" t="n">
        <v>100</v>
      </c>
    </row>
    <row r="6489" spans="1:9">
      <c r="A6489" t="s">
        <v>4</v>
      </c>
      <c r="B6489" s="4" t="s">
        <v>5</v>
      </c>
      <c r="C6489" s="4" t="s">
        <v>10</v>
      </c>
      <c r="D6489" s="4" t="s">
        <v>16</v>
      </c>
      <c r="E6489" s="4" t="s">
        <v>6</v>
      </c>
      <c r="F6489" s="4" t="s">
        <v>30</v>
      </c>
      <c r="G6489" s="4" t="s">
        <v>30</v>
      </c>
      <c r="H6489" s="4" t="s">
        <v>30</v>
      </c>
    </row>
    <row r="6490" spans="1:9">
      <c r="A6490" t="n">
        <v>54643</v>
      </c>
      <c r="B6490" s="45" t="n">
        <v>48</v>
      </c>
      <c r="C6490" s="7" t="n">
        <v>13</v>
      </c>
      <c r="D6490" s="7" t="n">
        <v>0</v>
      </c>
      <c r="E6490" s="7" t="s">
        <v>498</v>
      </c>
      <c r="F6490" s="7" t="n">
        <v>-1</v>
      </c>
      <c r="G6490" s="7" t="n">
        <v>1</v>
      </c>
      <c r="H6490" s="7" t="n">
        <v>0</v>
      </c>
    </row>
    <row r="6491" spans="1:9">
      <c r="A6491" t="s">
        <v>4</v>
      </c>
      <c r="B6491" s="4" t="s">
        <v>5</v>
      </c>
      <c r="C6491" s="4" t="s">
        <v>10</v>
      </c>
    </row>
    <row r="6492" spans="1:9">
      <c r="A6492" t="n">
        <v>54674</v>
      </c>
      <c r="B6492" s="31" t="n">
        <v>16</v>
      </c>
      <c r="C6492" s="7" t="n">
        <v>100</v>
      </c>
    </row>
    <row r="6493" spans="1:9">
      <c r="A6493" t="s">
        <v>4</v>
      </c>
      <c r="B6493" s="4" t="s">
        <v>5</v>
      </c>
      <c r="C6493" s="4" t="s">
        <v>10</v>
      </c>
      <c r="D6493" s="4" t="s">
        <v>16</v>
      </c>
      <c r="E6493" s="4" t="s">
        <v>6</v>
      </c>
      <c r="F6493" s="4" t="s">
        <v>30</v>
      </c>
      <c r="G6493" s="4" t="s">
        <v>30</v>
      </c>
      <c r="H6493" s="4" t="s">
        <v>30</v>
      </c>
    </row>
    <row r="6494" spans="1:9">
      <c r="A6494" t="n">
        <v>54677</v>
      </c>
      <c r="B6494" s="45" t="n">
        <v>48</v>
      </c>
      <c r="C6494" s="7" t="n">
        <v>61491</v>
      </c>
      <c r="D6494" s="7" t="n">
        <v>0</v>
      </c>
      <c r="E6494" s="7" t="s">
        <v>498</v>
      </c>
      <c r="F6494" s="7" t="n">
        <v>-1</v>
      </c>
      <c r="G6494" s="7" t="n">
        <v>1</v>
      </c>
      <c r="H6494" s="7" t="n">
        <v>0</v>
      </c>
    </row>
    <row r="6495" spans="1:9">
      <c r="A6495" t="s">
        <v>4</v>
      </c>
      <c r="B6495" s="4" t="s">
        <v>5</v>
      </c>
      <c r="C6495" s="4" t="s">
        <v>10</v>
      </c>
    </row>
    <row r="6496" spans="1:9">
      <c r="A6496" t="n">
        <v>54708</v>
      </c>
      <c r="B6496" s="31" t="n">
        <v>16</v>
      </c>
      <c r="C6496" s="7" t="n">
        <v>100</v>
      </c>
    </row>
    <row r="6497" spans="1:8">
      <c r="A6497" t="s">
        <v>4</v>
      </c>
      <c r="B6497" s="4" t="s">
        <v>5</v>
      </c>
      <c r="C6497" s="4" t="s">
        <v>10</v>
      </c>
      <c r="D6497" s="4" t="s">
        <v>16</v>
      </c>
      <c r="E6497" s="4" t="s">
        <v>6</v>
      </c>
      <c r="F6497" s="4" t="s">
        <v>30</v>
      </c>
      <c r="G6497" s="4" t="s">
        <v>30</v>
      </c>
      <c r="H6497" s="4" t="s">
        <v>30</v>
      </c>
    </row>
    <row r="6498" spans="1:8">
      <c r="A6498" t="n">
        <v>54711</v>
      </c>
      <c r="B6498" s="45" t="n">
        <v>48</v>
      </c>
      <c r="C6498" s="7" t="n">
        <v>61492</v>
      </c>
      <c r="D6498" s="7" t="n">
        <v>0</v>
      </c>
      <c r="E6498" s="7" t="s">
        <v>498</v>
      </c>
      <c r="F6498" s="7" t="n">
        <v>-1</v>
      </c>
      <c r="G6498" s="7" t="n">
        <v>1</v>
      </c>
      <c r="H6498" s="7" t="n">
        <v>0</v>
      </c>
    </row>
    <row r="6499" spans="1:8">
      <c r="A6499" t="s">
        <v>4</v>
      </c>
      <c r="B6499" s="4" t="s">
        <v>5</v>
      </c>
      <c r="C6499" s="4" t="s">
        <v>10</v>
      </c>
    </row>
    <row r="6500" spans="1:8">
      <c r="A6500" t="n">
        <v>54742</v>
      </c>
      <c r="B6500" s="31" t="n">
        <v>16</v>
      </c>
      <c r="C6500" s="7" t="n">
        <v>100</v>
      </c>
    </row>
    <row r="6501" spans="1:8">
      <c r="A6501" t="s">
        <v>4</v>
      </c>
      <c r="B6501" s="4" t="s">
        <v>5</v>
      </c>
      <c r="C6501" s="4" t="s">
        <v>10</v>
      </c>
      <c r="D6501" s="4" t="s">
        <v>16</v>
      </c>
      <c r="E6501" s="4" t="s">
        <v>6</v>
      </c>
      <c r="F6501" s="4" t="s">
        <v>30</v>
      </c>
      <c r="G6501" s="4" t="s">
        <v>30</v>
      </c>
      <c r="H6501" s="4" t="s">
        <v>30</v>
      </c>
    </row>
    <row r="6502" spans="1:8">
      <c r="A6502" t="n">
        <v>54745</v>
      </c>
      <c r="B6502" s="45" t="n">
        <v>48</v>
      </c>
      <c r="C6502" s="7" t="n">
        <v>61493</v>
      </c>
      <c r="D6502" s="7" t="n">
        <v>0</v>
      </c>
      <c r="E6502" s="7" t="s">
        <v>498</v>
      </c>
      <c r="F6502" s="7" t="n">
        <v>-1</v>
      </c>
      <c r="G6502" s="7" t="n">
        <v>1</v>
      </c>
      <c r="H6502" s="7" t="n">
        <v>0</v>
      </c>
    </row>
    <row r="6503" spans="1:8">
      <c r="A6503" t="s">
        <v>4</v>
      </c>
      <c r="B6503" s="4" t="s">
        <v>5</v>
      </c>
      <c r="C6503" s="4" t="s">
        <v>10</v>
      </c>
    </row>
    <row r="6504" spans="1:8">
      <c r="A6504" t="n">
        <v>54776</v>
      </c>
      <c r="B6504" s="31" t="n">
        <v>16</v>
      </c>
      <c r="C6504" s="7" t="n">
        <v>100</v>
      </c>
    </row>
    <row r="6505" spans="1:8">
      <c r="A6505" t="s">
        <v>4</v>
      </c>
      <c r="B6505" s="4" t="s">
        <v>5</v>
      </c>
      <c r="C6505" s="4" t="s">
        <v>10</v>
      </c>
      <c r="D6505" s="4" t="s">
        <v>16</v>
      </c>
      <c r="E6505" s="4" t="s">
        <v>6</v>
      </c>
      <c r="F6505" s="4" t="s">
        <v>30</v>
      </c>
      <c r="G6505" s="4" t="s">
        <v>30</v>
      </c>
      <c r="H6505" s="4" t="s">
        <v>30</v>
      </c>
    </row>
    <row r="6506" spans="1:8">
      <c r="A6506" t="n">
        <v>54779</v>
      </c>
      <c r="B6506" s="45" t="n">
        <v>48</v>
      </c>
      <c r="C6506" s="7" t="n">
        <v>61494</v>
      </c>
      <c r="D6506" s="7" t="n">
        <v>0</v>
      </c>
      <c r="E6506" s="7" t="s">
        <v>498</v>
      </c>
      <c r="F6506" s="7" t="n">
        <v>-1</v>
      </c>
      <c r="G6506" s="7" t="n">
        <v>1</v>
      </c>
      <c r="H6506" s="7" t="n">
        <v>0</v>
      </c>
    </row>
    <row r="6507" spans="1:8">
      <c r="A6507" t="s">
        <v>4</v>
      </c>
      <c r="B6507" s="4" t="s">
        <v>5</v>
      </c>
      <c r="C6507" s="4" t="s">
        <v>10</v>
      </c>
    </row>
    <row r="6508" spans="1:8">
      <c r="A6508" t="n">
        <v>54810</v>
      </c>
      <c r="B6508" s="31" t="n">
        <v>16</v>
      </c>
      <c r="C6508" s="7" t="n">
        <v>1500</v>
      </c>
    </row>
    <row r="6509" spans="1:8">
      <c r="A6509" t="s">
        <v>4</v>
      </c>
      <c r="B6509" s="4" t="s">
        <v>5</v>
      </c>
      <c r="C6509" s="4" t="s">
        <v>6</v>
      </c>
      <c r="D6509" s="4" t="s">
        <v>6</v>
      </c>
    </row>
    <row r="6510" spans="1:8">
      <c r="A6510" t="n">
        <v>54813</v>
      </c>
      <c r="B6510" s="24" t="n">
        <v>70</v>
      </c>
      <c r="C6510" s="7" t="s">
        <v>499</v>
      </c>
      <c r="D6510" s="7" t="s">
        <v>274</v>
      </c>
    </row>
    <row r="6511" spans="1:8">
      <c r="A6511" t="s">
        <v>4</v>
      </c>
      <c r="B6511" s="4" t="s">
        <v>5</v>
      </c>
      <c r="C6511" s="4" t="s">
        <v>10</v>
      </c>
    </row>
    <row r="6512" spans="1:8">
      <c r="A6512" t="n">
        <v>54827</v>
      </c>
      <c r="B6512" s="31" t="n">
        <v>16</v>
      </c>
      <c r="C6512" s="7" t="n">
        <v>100</v>
      </c>
    </row>
    <row r="6513" spans="1:8">
      <c r="A6513" t="s">
        <v>4</v>
      </c>
      <c r="B6513" s="4" t="s">
        <v>5</v>
      </c>
      <c r="C6513" s="4" t="s">
        <v>16</v>
      </c>
      <c r="D6513" s="4" t="s">
        <v>10</v>
      </c>
      <c r="E6513" s="4" t="s">
        <v>30</v>
      </c>
      <c r="F6513" s="4" t="s">
        <v>10</v>
      </c>
      <c r="G6513" s="4" t="s">
        <v>9</v>
      </c>
      <c r="H6513" s="4" t="s">
        <v>9</v>
      </c>
      <c r="I6513" s="4" t="s">
        <v>10</v>
      </c>
      <c r="J6513" s="4" t="s">
        <v>10</v>
      </c>
      <c r="K6513" s="4" t="s">
        <v>9</v>
      </c>
      <c r="L6513" s="4" t="s">
        <v>9</v>
      </c>
      <c r="M6513" s="4" t="s">
        <v>9</v>
      </c>
      <c r="N6513" s="4" t="s">
        <v>9</v>
      </c>
      <c r="O6513" s="4" t="s">
        <v>6</v>
      </c>
    </row>
    <row r="6514" spans="1:8">
      <c r="A6514" t="n">
        <v>54830</v>
      </c>
      <c r="B6514" s="18" t="n">
        <v>50</v>
      </c>
      <c r="C6514" s="7" t="n">
        <v>0</v>
      </c>
      <c r="D6514" s="7" t="n">
        <v>13006</v>
      </c>
      <c r="E6514" s="7" t="n">
        <v>0.699999988079071</v>
      </c>
      <c r="F6514" s="7" t="n">
        <v>0</v>
      </c>
      <c r="G6514" s="7" t="n">
        <v>0</v>
      </c>
      <c r="H6514" s="7" t="n">
        <v>0</v>
      </c>
      <c r="I6514" s="7" t="n">
        <v>0</v>
      </c>
      <c r="J6514" s="7" t="n">
        <v>65533</v>
      </c>
      <c r="K6514" s="7" t="n">
        <v>0</v>
      </c>
      <c r="L6514" s="7" t="n">
        <v>0</v>
      </c>
      <c r="M6514" s="7" t="n">
        <v>0</v>
      </c>
      <c r="N6514" s="7" t="n">
        <v>0</v>
      </c>
      <c r="O6514" s="7" t="s">
        <v>15</v>
      </c>
    </row>
    <row r="6515" spans="1:8">
      <c r="A6515" t="s">
        <v>4</v>
      </c>
      <c r="B6515" s="4" t="s">
        <v>5</v>
      </c>
      <c r="C6515" s="4" t="s">
        <v>10</v>
      </c>
    </row>
    <row r="6516" spans="1:8">
      <c r="A6516" t="n">
        <v>54869</v>
      </c>
      <c r="B6516" s="31" t="n">
        <v>16</v>
      </c>
      <c r="C6516" s="7" t="n">
        <v>400</v>
      </c>
    </row>
    <row r="6517" spans="1:8">
      <c r="A6517" t="s">
        <v>4</v>
      </c>
      <c r="B6517" s="4" t="s">
        <v>5</v>
      </c>
      <c r="C6517" s="4" t="s">
        <v>16</v>
      </c>
      <c r="D6517" s="4" t="s">
        <v>10</v>
      </c>
      <c r="E6517" s="4" t="s">
        <v>10</v>
      </c>
      <c r="F6517" s="4" t="s">
        <v>16</v>
      </c>
    </row>
    <row r="6518" spans="1:8">
      <c r="A6518" t="n">
        <v>54872</v>
      </c>
      <c r="B6518" s="27" t="n">
        <v>25</v>
      </c>
      <c r="C6518" s="7" t="n">
        <v>1</v>
      </c>
      <c r="D6518" s="7" t="n">
        <v>740</v>
      </c>
      <c r="E6518" s="7" t="n">
        <v>50</v>
      </c>
      <c r="F6518" s="7" t="n">
        <v>5</v>
      </c>
    </row>
    <row r="6519" spans="1:8">
      <c r="A6519" t="s">
        <v>4</v>
      </c>
      <c r="B6519" s="4" t="s">
        <v>5</v>
      </c>
      <c r="C6519" s="4" t="s">
        <v>6</v>
      </c>
      <c r="D6519" s="4" t="s">
        <v>10</v>
      </c>
    </row>
    <row r="6520" spans="1:8">
      <c r="A6520" t="n">
        <v>54879</v>
      </c>
      <c r="B6520" s="65" t="n">
        <v>29</v>
      </c>
      <c r="C6520" s="7" t="s">
        <v>500</v>
      </c>
      <c r="D6520" s="7" t="n">
        <v>65533</v>
      </c>
    </row>
    <row r="6521" spans="1:8">
      <c r="A6521" t="s">
        <v>4</v>
      </c>
      <c r="B6521" s="4" t="s">
        <v>5</v>
      </c>
      <c r="C6521" s="4" t="s">
        <v>16</v>
      </c>
      <c r="D6521" s="4" t="s">
        <v>10</v>
      </c>
      <c r="E6521" s="4" t="s">
        <v>6</v>
      </c>
    </row>
    <row r="6522" spans="1:8">
      <c r="A6522" t="n">
        <v>54898</v>
      </c>
      <c r="B6522" s="54" t="n">
        <v>51</v>
      </c>
      <c r="C6522" s="7" t="n">
        <v>4</v>
      </c>
      <c r="D6522" s="7" t="n">
        <v>81</v>
      </c>
      <c r="E6522" s="7" t="s">
        <v>255</v>
      </c>
    </row>
    <row r="6523" spans="1:8">
      <c r="A6523" t="s">
        <v>4</v>
      </c>
      <c r="B6523" s="4" t="s">
        <v>5</v>
      </c>
      <c r="C6523" s="4" t="s">
        <v>10</v>
      </c>
    </row>
    <row r="6524" spans="1:8">
      <c r="A6524" t="n">
        <v>54911</v>
      </c>
      <c r="B6524" s="31" t="n">
        <v>16</v>
      </c>
      <c r="C6524" s="7" t="n">
        <v>0</v>
      </c>
    </row>
    <row r="6525" spans="1:8">
      <c r="A6525" t="s">
        <v>4</v>
      </c>
      <c r="B6525" s="4" t="s">
        <v>5</v>
      </c>
      <c r="C6525" s="4" t="s">
        <v>10</v>
      </c>
      <c r="D6525" s="4" t="s">
        <v>69</v>
      </c>
      <c r="E6525" s="4" t="s">
        <v>16</v>
      </c>
      <c r="F6525" s="4" t="s">
        <v>16</v>
      </c>
    </row>
    <row r="6526" spans="1:8">
      <c r="A6526" t="n">
        <v>54914</v>
      </c>
      <c r="B6526" s="55" t="n">
        <v>26</v>
      </c>
      <c r="C6526" s="7" t="n">
        <v>81</v>
      </c>
      <c r="D6526" s="7" t="s">
        <v>501</v>
      </c>
      <c r="E6526" s="7" t="n">
        <v>2</v>
      </c>
      <c r="F6526" s="7" t="n">
        <v>0</v>
      </c>
    </row>
    <row r="6527" spans="1:8">
      <c r="A6527" t="s">
        <v>4</v>
      </c>
      <c r="B6527" s="4" t="s">
        <v>5</v>
      </c>
    </row>
    <row r="6528" spans="1:8">
      <c r="A6528" t="n">
        <v>54960</v>
      </c>
      <c r="B6528" s="29" t="n">
        <v>28</v>
      </c>
    </row>
    <row r="6529" spans="1:15">
      <c r="A6529" t="s">
        <v>4</v>
      </c>
      <c r="B6529" s="4" t="s">
        <v>5</v>
      </c>
      <c r="C6529" s="4" t="s">
        <v>6</v>
      </c>
      <c r="D6529" s="4" t="s">
        <v>10</v>
      </c>
    </row>
    <row r="6530" spans="1:15">
      <c r="A6530" t="n">
        <v>54961</v>
      </c>
      <c r="B6530" s="65" t="n">
        <v>29</v>
      </c>
      <c r="C6530" s="7" t="s">
        <v>15</v>
      </c>
      <c r="D6530" s="7" t="n">
        <v>65533</v>
      </c>
    </row>
    <row r="6531" spans="1:15">
      <c r="A6531" t="s">
        <v>4</v>
      </c>
      <c r="B6531" s="4" t="s">
        <v>5</v>
      </c>
      <c r="C6531" s="4" t="s">
        <v>16</v>
      </c>
      <c r="D6531" s="4" t="s">
        <v>10</v>
      </c>
      <c r="E6531" s="4" t="s">
        <v>10</v>
      </c>
      <c r="F6531" s="4" t="s">
        <v>16</v>
      </c>
    </row>
    <row r="6532" spans="1:15">
      <c r="A6532" t="n">
        <v>54965</v>
      </c>
      <c r="B6532" s="27" t="n">
        <v>25</v>
      </c>
      <c r="C6532" s="7" t="n">
        <v>1</v>
      </c>
      <c r="D6532" s="7" t="n">
        <v>65535</v>
      </c>
      <c r="E6532" s="7" t="n">
        <v>65535</v>
      </c>
      <c r="F6532" s="7" t="n">
        <v>0</v>
      </c>
    </row>
    <row r="6533" spans="1:15">
      <c r="A6533" t="s">
        <v>4</v>
      </c>
      <c r="B6533" s="4" t="s">
        <v>5</v>
      </c>
      <c r="C6533" s="4" t="s">
        <v>16</v>
      </c>
      <c r="D6533" s="4" t="s">
        <v>10</v>
      </c>
      <c r="E6533" s="4" t="s">
        <v>6</v>
      </c>
      <c r="F6533" s="4" t="s">
        <v>6</v>
      </c>
      <c r="G6533" s="4" t="s">
        <v>6</v>
      </c>
      <c r="H6533" s="4" t="s">
        <v>6</v>
      </c>
    </row>
    <row r="6534" spans="1:15">
      <c r="A6534" t="n">
        <v>54972</v>
      </c>
      <c r="B6534" s="54" t="n">
        <v>51</v>
      </c>
      <c r="C6534" s="7" t="n">
        <v>3</v>
      </c>
      <c r="D6534" s="7" t="n">
        <v>0</v>
      </c>
      <c r="E6534" s="7" t="s">
        <v>230</v>
      </c>
      <c r="F6534" s="7" t="s">
        <v>227</v>
      </c>
      <c r="G6534" s="7" t="s">
        <v>225</v>
      </c>
      <c r="H6534" s="7" t="s">
        <v>226</v>
      </c>
    </row>
    <row r="6535" spans="1:15">
      <c r="A6535" t="s">
        <v>4</v>
      </c>
      <c r="B6535" s="4" t="s">
        <v>5</v>
      </c>
      <c r="C6535" s="4" t="s">
        <v>10</v>
      </c>
      <c r="D6535" s="4" t="s">
        <v>16</v>
      </c>
      <c r="E6535" s="4" t="s">
        <v>30</v>
      </c>
      <c r="F6535" s="4" t="s">
        <v>10</v>
      </c>
    </row>
    <row r="6536" spans="1:15">
      <c r="A6536" t="n">
        <v>54985</v>
      </c>
      <c r="B6536" s="53" t="n">
        <v>59</v>
      </c>
      <c r="C6536" s="7" t="n">
        <v>0</v>
      </c>
      <c r="D6536" s="7" t="n">
        <v>1</v>
      </c>
      <c r="E6536" s="7" t="n">
        <v>0.150000005960464</v>
      </c>
      <c r="F6536" s="7" t="n">
        <v>0</v>
      </c>
    </row>
    <row r="6537" spans="1:15">
      <c r="A6537" t="s">
        <v>4</v>
      </c>
      <c r="B6537" s="4" t="s">
        <v>5</v>
      </c>
      <c r="C6537" s="4" t="s">
        <v>16</v>
      </c>
      <c r="D6537" s="4" t="s">
        <v>10</v>
      </c>
      <c r="E6537" s="4" t="s">
        <v>6</v>
      </c>
      <c r="F6537" s="4" t="s">
        <v>6</v>
      </c>
      <c r="G6537" s="4" t="s">
        <v>6</v>
      </c>
      <c r="H6537" s="4" t="s">
        <v>6</v>
      </c>
    </row>
    <row r="6538" spans="1:15">
      <c r="A6538" t="n">
        <v>54995</v>
      </c>
      <c r="B6538" s="54" t="n">
        <v>51</v>
      </c>
      <c r="C6538" s="7" t="n">
        <v>3</v>
      </c>
      <c r="D6538" s="7" t="n">
        <v>61491</v>
      </c>
      <c r="E6538" s="7" t="s">
        <v>230</v>
      </c>
      <c r="F6538" s="7" t="s">
        <v>227</v>
      </c>
      <c r="G6538" s="7" t="s">
        <v>225</v>
      </c>
      <c r="H6538" s="7" t="s">
        <v>226</v>
      </c>
    </row>
    <row r="6539" spans="1:15">
      <c r="A6539" t="s">
        <v>4</v>
      </c>
      <c r="B6539" s="4" t="s">
        <v>5</v>
      </c>
      <c r="C6539" s="4" t="s">
        <v>10</v>
      </c>
      <c r="D6539" s="4" t="s">
        <v>16</v>
      </c>
      <c r="E6539" s="4" t="s">
        <v>30</v>
      </c>
      <c r="F6539" s="4" t="s">
        <v>10</v>
      </c>
    </row>
    <row r="6540" spans="1:15">
      <c r="A6540" t="n">
        <v>55008</v>
      </c>
      <c r="B6540" s="53" t="n">
        <v>59</v>
      </c>
      <c r="C6540" s="7" t="n">
        <v>61491</v>
      </c>
      <c r="D6540" s="7" t="n">
        <v>1</v>
      </c>
      <c r="E6540" s="7" t="n">
        <v>0.150000005960464</v>
      </c>
      <c r="F6540" s="7" t="n">
        <v>0</v>
      </c>
    </row>
    <row r="6541" spans="1:15">
      <c r="A6541" t="s">
        <v>4</v>
      </c>
      <c r="B6541" s="4" t="s">
        <v>5</v>
      </c>
      <c r="C6541" s="4" t="s">
        <v>10</v>
      </c>
    </row>
    <row r="6542" spans="1:15">
      <c r="A6542" t="n">
        <v>55018</v>
      </c>
      <c r="B6542" s="31" t="n">
        <v>16</v>
      </c>
      <c r="C6542" s="7" t="n">
        <v>100</v>
      </c>
    </row>
    <row r="6543" spans="1:15">
      <c r="A6543" t="s">
        <v>4</v>
      </c>
      <c r="B6543" s="4" t="s">
        <v>5</v>
      </c>
      <c r="C6543" s="4" t="s">
        <v>16</v>
      </c>
      <c r="D6543" s="4" t="s">
        <v>10</v>
      </c>
      <c r="E6543" s="4" t="s">
        <v>6</v>
      </c>
      <c r="F6543" s="4" t="s">
        <v>6</v>
      </c>
      <c r="G6543" s="4" t="s">
        <v>6</v>
      </c>
      <c r="H6543" s="4" t="s">
        <v>6</v>
      </c>
    </row>
    <row r="6544" spans="1:15">
      <c r="A6544" t="n">
        <v>55021</v>
      </c>
      <c r="B6544" s="54" t="n">
        <v>51</v>
      </c>
      <c r="C6544" s="7" t="n">
        <v>3</v>
      </c>
      <c r="D6544" s="7" t="n">
        <v>13</v>
      </c>
      <c r="E6544" s="7" t="s">
        <v>230</v>
      </c>
      <c r="F6544" s="7" t="s">
        <v>227</v>
      </c>
      <c r="G6544" s="7" t="s">
        <v>225</v>
      </c>
      <c r="H6544" s="7" t="s">
        <v>226</v>
      </c>
    </row>
    <row r="6545" spans="1:8">
      <c r="A6545" t="s">
        <v>4</v>
      </c>
      <c r="B6545" s="4" t="s">
        <v>5</v>
      </c>
      <c r="C6545" s="4" t="s">
        <v>10</v>
      </c>
      <c r="D6545" s="4" t="s">
        <v>16</v>
      </c>
      <c r="E6545" s="4" t="s">
        <v>30</v>
      </c>
      <c r="F6545" s="4" t="s">
        <v>10</v>
      </c>
    </row>
    <row r="6546" spans="1:8">
      <c r="A6546" t="n">
        <v>55034</v>
      </c>
      <c r="B6546" s="53" t="n">
        <v>59</v>
      </c>
      <c r="C6546" s="7" t="n">
        <v>13</v>
      </c>
      <c r="D6546" s="7" t="n">
        <v>1</v>
      </c>
      <c r="E6546" s="7" t="n">
        <v>0.150000005960464</v>
      </c>
      <c r="F6546" s="7" t="n">
        <v>0</v>
      </c>
    </row>
    <row r="6547" spans="1:8">
      <c r="A6547" t="s">
        <v>4</v>
      </c>
      <c r="B6547" s="4" t="s">
        <v>5</v>
      </c>
      <c r="C6547" s="4" t="s">
        <v>16</v>
      </c>
      <c r="D6547" s="4" t="s">
        <v>10</v>
      </c>
      <c r="E6547" s="4" t="s">
        <v>6</v>
      </c>
      <c r="F6547" s="4" t="s">
        <v>6</v>
      </c>
      <c r="G6547" s="4" t="s">
        <v>6</v>
      </c>
      <c r="H6547" s="4" t="s">
        <v>6</v>
      </c>
    </row>
    <row r="6548" spans="1:8">
      <c r="A6548" t="n">
        <v>55044</v>
      </c>
      <c r="B6548" s="54" t="n">
        <v>51</v>
      </c>
      <c r="C6548" s="7" t="n">
        <v>3</v>
      </c>
      <c r="D6548" s="7" t="n">
        <v>61492</v>
      </c>
      <c r="E6548" s="7" t="s">
        <v>230</v>
      </c>
      <c r="F6548" s="7" t="s">
        <v>227</v>
      </c>
      <c r="G6548" s="7" t="s">
        <v>225</v>
      </c>
      <c r="H6548" s="7" t="s">
        <v>226</v>
      </c>
    </row>
    <row r="6549" spans="1:8">
      <c r="A6549" t="s">
        <v>4</v>
      </c>
      <c r="B6549" s="4" t="s">
        <v>5</v>
      </c>
      <c r="C6549" s="4" t="s">
        <v>16</v>
      </c>
      <c r="D6549" s="14" t="s">
        <v>26</v>
      </c>
      <c r="E6549" s="4" t="s">
        <v>5</v>
      </c>
      <c r="F6549" s="4" t="s">
        <v>16</v>
      </c>
      <c r="G6549" s="4" t="s">
        <v>10</v>
      </c>
      <c r="H6549" s="14" t="s">
        <v>27</v>
      </c>
      <c r="I6549" s="4" t="s">
        <v>16</v>
      </c>
      <c r="J6549" s="4" t="s">
        <v>16</v>
      </c>
      <c r="K6549" s="4" t="s">
        <v>25</v>
      </c>
    </row>
    <row r="6550" spans="1:8">
      <c r="A6550" t="n">
        <v>55057</v>
      </c>
      <c r="B6550" s="10" t="n">
        <v>5</v>
      </c>
      <c r="C6550" s="7" t="n">
        <v>28</v>
      </c>
      <c r="D6550" s="14" t="s">
        <v>3</v>
      </c>
      <c r="E6550" s="58" t="n">
        <v>64</v>
      </c>
      <c r="F6550" s="7" t="n">
        <v>5</v>
      </c>
      <c r="G6550" s="7" t="n">
        <v>5</v>
      </c>
      <c r="H6550" s="14" t="s">
        <v>3</v>
      </c>
      <c r="I6550" s="7" t="n">
        <v>8</v>
      </c>
      <c r="J6550" s="7" t="n">
        <v>1</v>
      </c>
      <c r="K6550" s="11" t="n">
        <f t="normal" ca="1">A6556</f>
        <v>0</v>
      </c>
    </row>
    <row r="6551" spans="1:8">
      <c r="A6551" t="s">
        <v>4</v>
      </c>
      <c r="B6551" s="4" t="s">
        <v>5</v>
      </c>
      <c r="C6551" s="4" t="s">
        <v>16</v>
      </c>
      <c r="D6551" s="4" t="s">
        <v>10</v>
      </c>
      <c r="E6551" s="4" t="s">
        <v>6</v>
      </c>
      <c r="F6551" s="4" t="s">
        <v>6</v>
      </c>
      <c r="G6551" s="4" t="s">
        <v>6</v>
      </c>
      <c r="H6551" s="4" t="s">
        <v>6</v>
      </c>
    </row>
    <row r="6552" spans="1:8">
      <c r="A6552" t="n">
        <v>55069</v>
      </c>
      <c r="B6552" s="54" t="n">
        <v>51</v>
      </c>
      <c r="C6552" s="7" t="n">
        <v>3</v>
      </c>
      <c r="D6552" s="7" t="n">
        <v>7032</v>
      </c>
      <c r="E6552" s="7" t="s">
        <v>230</v>
      </c>
      <c r="F6552" s="7" t="s">
        <v>227</v>
      </c>
      <c r="G6552" s="7" t="s">
        <v>225</v>
      </c>
      <c r="H6552" s="7" t="s">
        <v>226</v>
      </c>
    </row>
    <row r="6553" spans="1:8">
      <c r="A6553" t="s">
        <v>4</v>
      </c>
      <c r="B6553" s="4" t="s">
        <v>5</v>
      </c>
      <c r="C6553" s="4" t="s">
        <v>10</v>
      </c>
      <c r="D6553" s="4" t="s">
        <v>16</v>
      </c>
      <c r="E6553" s="4" t="s">
        <v>30</v>
      </c>
      <c r="F6553" s="4" t="s">
        <v>10</v>
      </c>
    </row>
    <row r="6554" spans="1:8">
      <c r="A6554" t="n">
        <v>55082</v>
      </c>
      <c r="B6554" s="53" t="n">
        <v>59</v>
      </c>
      <c r="C6554" s="7" t="n">
        <v>7032</v>
      </c>
      <c r="D6554" s="7" t="n">
        <v>1</v>
      </c>
      <c r="E6554" s="7" t="n">
        <v>0.150000005960464</v>
      </c>
      <c r="F6554" s="7" t="n">
        <v>0</v>
      </c>
    </row>
    <row r="6555" spans="1:8">
      <c r="A6555" t="s">
        <v>4</v>
      </c>
      <c r="B6555" s="4" t="s">
        <v>5</v>
      </c>
      <c r="C6555" s="4" t="s">
        <v>10</v>
      </c>
    </row>
    <row r="6556" spans="1:8">
      <c r="A6556" t="n">
        <v>55092</v>
      </c>
      <c r="B6556" s="31" t="n">
        <v>16</v>
      </c>
      <c r="C6556" s="7" t="n">
        <v>100</v>
      </c>
    </row>
    <row r="6557" spans="1:8">
      <c r="A6557" t="s">
        <v>4</v>
      </c>
      <c r="B6557" s="4" t="s">
        <v>5</v>
      </c>
      <c r="C6557" s="4" t="s">
        <v>16</v>
      </c>
      <c r="D6557" s="4" t="s">
        <v>10</v>
      </c>
      <c r="E6557" s="4" t="s">
        <v>6</v>
      </c>
      <c r="F6557" s="4" t="s">
        <v>6</v>
      </c>
      <c r="G6557" s="4" t="s">
        <v>6</v>
      </c>
      <c r="H6557" s="4" t="s">
        <v>6</v>
      </c>
    </row>
    <row r="6558" spans="1:8">
      <c r="A6558" t="n">
        <v>55095</v>
      </c>
      <c r="B6558" s="54" t="n">
        <v>51</v>
      </c>
      <c r="C6558" s="7" t="n">
        <v>3</v>
      </c>
      <c r="D6558" s="7" t="n">
        <v>61493</v>
      </c>
      <c r="E6558" s="7" t="s">
        <v>230</v>
      </c>
      <c r="F6558" s="7" t="s">
        <v>227</v>
      </c>
      <c r="G6558" s="7" t="s">
        <v>225</v>
      </c>
      <c r="H6558" s="7" t="s">
        <v>226</v>
      </c>
    </row>
    <row r="6559" spans="1:8">
      <c r="A6559" t="s">
        <v>4</v>
      </c>
      <c r="B6559" s="4" t="s">
        <v>5</v>
      </c>
      <c r="C6559" s="4" t="s">
        <v>10</v>
      </c>
      <c r="D6559" s="4" t="s">
        <v>16</v>
      </c>
      <c r="E6559" s="4" t="s">
        <v>30</v>
      </c>
      <c r="F6559" s="4" t="s">
        <v>10</v>
      </c>
    </row>
    <row r="6560" spans="1:8">
      <c r="A6560" t="n">
        <v>55108</v>
      </c>
      <c r="B6560" s="53" t="n">
        <v>59</v>
      </c>
      <c r="C6560" s="7" t="n">
        <v>61492</v>
      </c>
      <c r="D6560" s="7" t="n">
        <v>1</v>
      </c>
      <c r="E6560" s="7" t="n">
        <v>0.150000005960464</v>
      </c>
      <c r="F6560" s="7" t="n">
        <v>0</v>
      </c>
    </row>
    <row r="6561" spans="1:11">
      <c r="A6561" t="s">
        <v>4</v>
      </c>
      <c r="B6561" s="4" t="s">
        <v>5</v>
      </c>
      <c r="C6561" s="4" t="s">
        <v>10</v>
      </c>
      <c r="D6561" s="4" t="s">
        <v>16</v>
      </c>
      <c r="E6561" s="4" t="s">
        <v>30</v>
      </c>
      <c r="F6561" s="4" t="s">
        <v>10</v>
      </c>
    </row>
    <row r="6562" spans="1:11">
      <c r="A6562" t="n">
        <v>55118</v>
      </c>
      <c r="B6562" s="53" t="n">
        <v>59</v>
      </c>
      <c r="C6562" s="7" t="n">
        <v>61493</v>
      </c>
      <c r="D6562" s="7" t="n">
        <v>1</v>
      </c>
      <c r="E6562" s="7" t="n">
        <v>0.150000005960464</v>
      </c>
      <c r="F6562" s="7" t="n">
        <v>0</v>
      </c>
    </row>
    <row r="6563" spans="1:11">
      <c r="A6563" t="s">
        <v>4</v>
      </c>
      <c r="B6563" s="4" t="s">
        <v>5</v>
      </c>
      <c r="C6563" s="4" t="s">
        <v>16</v>
      </c>
      <c r="D6563" s="4" t="s">
        <v>10</v>
      </c>
      <c r="E6563" s="4" t="s">
        <v>6</v>
      </c>
      <c r="F6563" s="4" t="s">
        <v>6</v>
      </c>
      <c r="G6563" s="4" t="s">
        <v>6</v>
      </c>
      <c r="H6563" s="4" t="s">
        <v>6</v>
      </c>
    </row>
    <row r="6564" spans="1:11">
      <c r="A6564" t="n">
        <v>55128</v>
      </c>
      <c r="B6564" s="54" t="n">
        <v>51</v>
      </c>
      <c r="C6564" s="7" t="n">
        <v>3</v>
      </c>
      <c r="D6564" s="7" t="n">
        <v>61494</v>
      </c>
      <c r="E6564" s="7" t="s">
        <v>230</v>
      </c>
      <c r="F6564" s="7" t="s">
        <v>227</v>
      </c>
      <c r="G6564" s="7" t="s">
        <v>225</v>
      </c>
      <c r="H6564" s="7" t="s">
        <v>226</v>
      </c>
    </row>
    <row r="6565" spans="1:11">
      <c r="A6565" t="s">
        <v>4</v>
      </c>
      <c r="B6565" s="4" t="s">
        <v>5</v>
      </c>
      <c r="C6565" s="4" t="s">
        <v>10</v>
      </c>
      <c r="D6565" s="4" t="s">
        <v>16</v>
      </c>
      <c r="E6565" s="4" t="s">
        <v>30</v>
      </c>
      <c r="F6565" s="4" t="s">
        <v>10</v>
      </c>
    </row>
    <row r="6566" spans="1:11">
      <c r="A6566" t="n">
        <v>55141</v>
      </c>
      <c r="B6566" s="53" t="n">
        <v>59</v>
      </c>
      <c r="C6566" s="7" t="n">
        <v>61494</v>
      </c>
      <c r="D6566" s="7" t="n">
        <v>1</v>
      </c>
      <c r="E6566" s="7" t="n">
        <v>0.150000005960464</v>
      </c>
      <c r="F6566" s="7" t="n">
        <v>0</v>
      </c>
    </row>
    <row r="6567" spans="1:11">
      <c r="A6567" t="s">
        <v>4</v>
      </c>
      <c r="B6567" s="4" t="s">
        <v>5</v>
      </c>
      <c r="C6567" s="4" t="s">
        <v>10</v>
      </c>
    </row>
    <row r="6568" spans="1:11">
      <c r="A6568" t="n">
        <v>55151</v>
      </c>
      <c r="B6568" s="31" t="n">
        <v>16</v>
      </c>
      <c r="C6568" s="7" t="n">
        <v>1300</v>
      </c>
    </row>
    <row r="6569" spans="1:11">
      <c r="A6569" t="s">
        <v>4</v>
      </c>
      <c r="B6569" s="4" t="s">
        <v>5</v>
      </c>
      <c r="C6569" s="4" t="s">
        <v>16</v>
      </c>
      <c r="D6569" s="4" t="s">
        <v>10</v>
      </c>
      <c r="E6569" s="4" t="s">
        <v>30</v>
      </c>
    </row>
    <row r="6570" spans="1:11">
      <c r="A6570" t="n">
        <v>55154</v>
      </c>
      <c r="B6570" s="37" t="n">
        <v>58</v>
      </c>
      <c r="C6570" s="7" t="n">
        <v>101</v>
      </c>
      <c r="D6570" s="7" t="n">
        <v>500</v>
      </c>
      <c r="E6570" s="7" t="n">
        <v>1</v>
      </c>
    </row>
    <row r="6571" spans="1:11">
      <c r="A6571" t="s">
        <v>4</v>
      </c>
      <c r="B6571" s="4" t="s">
        <v>5</v>
      </c>
      <c r="C6571" s="4" t="s">
        <v>16</v>
      </c>
      <c r="D6571" s="4" t="s">
        <v>10</v>
      </c>
    </row>
    <row r="6572" spans="1:11">
      <c r="A6572" t="n">
        <v>55162</v>
      </c>
      <c r="B6572" s="37" t="n">
        <v>58</v>
      </c>
      <c r="C6572" s="7" t="n">
        <v>254</v>
      </c>
      <c r="D6572" s="7" t="n">
        <v>0</v>
      </c>
    </row>
    <row r="6573" spans="1:11">
      <c r="A6573" t="s">
        <v>4</v>
      </c>
      <c r="B6573" s="4" t="s">
        <v>5</v>
      </c>
      <c r="C6573" s="4" t="s">
        <v>16</v>
      </c>
      <c r="D6573" s="4" t="s">
        <v>16</v>
      </c>
      <c r="E6573" s="4" t="s">
        <v>30</v>
      </c>
      <c r="F6573" s="4" t="s">
        <v>30</v>
      </c>
      <c r="G6573" s="4" t="s">
        <v>30</v>
      </c>
      <c r="H6573" s="4" t="s">
        <v>10</v>
      </c>
    </row>
    <row r="6574" spans="1:11">
      <c r="A6574" t="n">
        <v>55166</v>
      </c>
      <c r="B6574" s="38" t="n">
        <v>45</v>
      </c>
      <c r="C6574" s="7" t="n">
        <v>2</v>
      </c>
      <c r="D6574" s="7" t="n">
        <v>3</v>
      </c>
      <c r="E6574" s="7" t="n">
        <v>0</v>
      </c>
      <c r="F6574" s="7" t="n">
        <v>1.70000004768372</v>
      </c>
      <c r="G6574" s="7" t="n">
        <v>-24.2000007629395</v>
      </c>
      <c r="H6574" s="7" t="n">
        <v>0</v>
      </c>
    </row>
    <row r="6575" spans="1:11">
      <c r="A6575" t="s">
        <v>4</v>
      </c>
      <c r="B6575" s="4" t="s">
        <v>5</v>
      </c>
      <c r="C6575" s="4" t="s">
        <v>16</v>
      </c>
      <c r="D6575" s="4" t="s">
        <v>16</v>
      </c>
      <c r="E6575" s="4" t="s">
        <v>30</v>
      </c>
      <c r="F6575" s="4" t="s">
        <v>30</v>
      </c>
      <c r="G6575" s="4" t="s">
        <v>30</v>
      </c>
      <c r="H6575" s="4" t="s">
        <v>10</v>
      </c>
      <c r="I6575" s="4" t="s">
        <v>16</v>
      </c>
    </row>
    <row r="6576" spans="1:11">
      <c r="A6576" t="n">
        <v>55183</v>
      </c>
      <c r="B6576" s="38" t="n">
        <v>45</v>
      </c>
      <c r="C6576" s="7" t="n">
        <v>4</v>
      </c>
      <c r="D6576" s="7" t="n">
        <v>3</v>
      </c>
      <c r="E6576" s="7" t="n">
        <v>9.61999988555908</v>
      </c>
      <c r="F6576" s="7" t="n">
        <v>36</v>
      </c>
      <c r="G6576" s="7" t="n">
        <v>0</v>
      </c>
      <c r="H6576" s="7" t="n">
        <v>0</v>
      </c>
      <c r="I6576" s="7" t="n">
        <v>0</v>
      </c>
    </row>
    <row r="6577" spans="1:9">
      <c r="A6577" t="s">
        <v>4</v>
      </c>
      <c r="B6577" s="4" t="s">
        <v>5</v>
      </c>
      <c r="C6577" s="4" t="s">
        <v>16</v>
      </c>
      <c r="D6577" s="4" t="s">
        <v>16</v>
      </c>
      <c r="E6577" s="4" t="s">
        <v>30</v>
      </c>
      <c r="F6577" s="4" t="s">
        <v>10</v>
      </c>
    </row>
    <row r="6578" spans="1:9">
      <c r="A6578" t="n">
        <v>55201</v>
      </c>
      <c r="B6578" s="38" t="n">
        <v>45</v>
      </c>
      <c r="C6578" s="7" t="n">
        <v>5</v>
      </c>
      <c r="D6578" s="7" t="n">
        <v>3</v>
      </c>
      <c r="E6578" s="7" t="n">
        <v>6.69999980926514</v>
      </c>
      <c r="F6578" s="7" t="n">
        <v>0</v>
      </c>
    </row>
    <row r="6579" spans="1:9">
      <c r="A6579" t="s">
        <v>4</v>
      </c>
      <c r="B6579" s="4" t="s">
        <v>5</v>
      </c>
      <c r="C6579" s="4" t="s">
        <v>16</v>
      </c>
      <c r="D6579" s="4" t="s">
        <v>16</v>
      </c>
      <c r="E6579" s="4" t="s">
        <v>30</v>
      </c>
      <c r="F6579" s="4" t="s">
        <v>10</v>
      </c>
    </row>
    <row r="6580" spans="1:9">
      <c r="A6580" t="n">
        <v>55210</v>
      </c>
      <c r="B6580" s="38" t="n">
        <v>45</v>
      </c>
      <c r="C6580" s="7" t="n">
        <v>11</v>
      </c>
      <c r="D6580" s="7" t="n">
        <v>3</v>
      </c>
      <c r="E6580" s="7" t="n">
        <v>38</v>
      </c>
      <c r="F6580" s="7" t="n">
        <v>0</v>
      </c>
    </row>
    <row r="6581" spans="1:9">
      <c r="A6581" t="s">
        <v>4</v>
      </c>
      <c r="B6581" s="4" t="s">
        <v>5</v>
      </c>
      <c r="C6581" s="4" t="s">
        <v>16</v>
      </c>
      <c r="D6581" s="4" t="s">
        <v>16</v>
      </c>
      <c r="E6581" s="4" t="s">
        <v>30</v>
      </c>
      <c r="F6581" s="4" t="s">
        <v>30</v>
      </c>
      <c r="G6581" s="4" t="s">
        <v>30</v>
      </c>
      <c r="H6581" s="4" t="s">
        <v>10</v>
      </c>
    </row>
    <row r="6582" spans="1:9">
      <c r="A6582" t="n">
        <v>55219</v>
      </c>
      <c r="B6582" s="38" t="n">
        <v>45</v>
      </c>
      <c r="C6582" s="7" t="n">
        <v>2</v>
      </c>
      <c r="D6582" s="7" t="n">
        <v>3</v>
      </c>
      <c r="E6582" s="7" t="n">
        <v>0.0599999986588955</v>
      </c>
      <c r="F6582" s="7" t="n">
        <v>1.91999995708466</v>
      </c>
      <c r="G6582" s="7" t="n">
        <v>-23.2000007629395</v>
      </c>
      <c r="H6582" s="7" t="n">
        <v>5000</v>
      </c>
    </row>
    <row r="6583" spans="1:9">
      <c r="A6583" t="s">
        <v>4</v>
      </c>
      <c r="B6583" s="4" t="s">
        <v>5</v>
      </c>
      <c r="C6583" s="4" t="s">
        <v>16</v>
      </c>
      <c r="D6583" s="4" t="s">
        <v>16</v>
      </c>
      <c r="E6583" s="4" t="s">
        <v>30</v>
      </c>
      <c r="F6583" s="4" t="s">
        <v>30</v>
      </c>
      <c r="G6583" s="4" t="s">
        <v>30</v>
      </c>
      <c r="H6583" s="4" t="s">
        <v>10</v>
      </c>
      <c r="I6583" s="4" t="s">
        <v>16</v>
      </c>
    </row>
    <row r="6584" spans="1:9">
      <c r="A6584" t="n">
        <v>55236</v>
      </c>
      <c r="B6584" s="38" t="n">
        <v>45</v>
      </c>
      <c r="C6584" s="7" t="n">
        <v>4</v>
      </c>
      <c r="D6584" s="7" t="n">
        <v>3</v>
      </c>
      <c r="E6584" s="7" t="n">
        <v>357.190002441406</v>
      </c>
      <c r="F6584" s="7" t="n">
        <v>317.959991455078</v>
      </c>
      <c r="G6584" s="7" t="n">
        <v>6</v>
      </c>
      <c r="H6584" s="7" t="n">
        <v>5000</v>
      </c>
      <c r="I6584" s="7" t="n">
        <v>1</v>
      </c>
    </row>
    <row r="6585" spans="1:9">
      <c r="A6585" t="s">
        <v>4</v>
      </c>
      <c r="B6585" s="4" t="s">
        <v>5</v>
      </c>
      <c r="C6585" s="4" t="s">
        <v>16</v>
      </c>
      <c r="D6585" s="4" t="s">
        <v>16</v>
      </c>
      <c r="E6585" s="4" t="s">
        <v>30</v>
      </c>
      <c r="F6585" s="4" t="s">
        <v>10</v>
      </c>
    </row>
    <row r="6586" spans="1:9">
      <c r="A6586" t="n">
        <v>55254</v>
      </c>
      <c r="B6586" s="38" t="n">
        <v>45</v>
      </c>
      <c r="C6586" s="7" t="n">
        <v>5</v>
      </c>
      <c r="D6586" s="7" t="n">
        <v>3</v>
      </c>
      <c r="E6586" s="7" t="n">
        <v>2.90000009536743</v>
      </c>
      <c r="F6586" s="7" t="n">
        <v>5000</v>
      </c>
    </row>
    <row r="6587" spans="1:9">
      <c r="A6587" t="s">
        <v>4</v>
      </c>
      <c r="B6587" s="4" t="s">
        <v>5</v>
      </c>
      <c r="C6587" s="4" t="s">
        <v>16</v>
      </c>
      <c r="D6587" s="4" t="s">
        <v>16</v>
      </c>
      <c r="E6587" s="4" t="s">
        <v>30</v>
      </c>
      <c r="F6587" s="4" t="s">
        <v>10</v>
      </c>
    </row>
    <row r="6588" spans="1:9">
      <c r="A6588" t="n">
        <v>55263</v>
      </c>
      <c r="B6588" s="38" t="n">
        <v>45</v>
      </c>
      <c r="C6588" s="7" t="n">
        <v>11</v>
      </c>
      <c r="D6588" s="7" t="n">
        <v>3</v>
      </c>
      <c r="E6588" s="7" t="n">
        <v>29.3999996185303</v>
      </c>
      <c r="F6588" s="7" t="n">
        <v>5000</v>
      </c>
    </row>
    <row r="6589" spans="1:9">
      <c r="A6589" t="s">
        <v>4</v>
      </c>
      <c r="B6589" s="4" t="s">
        <v>5</v>
      </c>
      <c r="C6589" s="4" t="s">
        <v>10</v>
      </c>
      <c r="D6589" s="4" t="s">
        <v>30</v>
      </c>
      <c r="E6589" s="4" t="s">
        <v>30</v>
      </c>
      <c r="F6589" s="4" t="s">
        <v>30</v>
      </c>
      <c r="G6589" s="4" t="s">
        <v>10</v>
      </c>
      <c r="H6589" s="4" t="s">
        <v>10</v>
      </c>
    </row>
    <row r="6590" spans="1:9">
      <c r="A6590" t="n">
        <v>55272</v>
      </c>
      <c r="B6590" s="33" t="n">
        <v>60</v>
      </c>
      <c r="C6590" s="7" t="n">
        <v>30</v>
      </c>
      <c r="D6590" s="7" t="n">
        <v>0</v>
      </c>
      <c r="E6590" s="7" t="n">
        <v>0</v>
      </c>
      <c r="F6590" s="7" t="n">
        <v>0</v>
      </c>
      <c r="G6590" s="7" t="n">
        <v>0</v>
      </c>
      <c r="H6590" s="7" t="n">
        <v>0</v>
      </c>
    </row>
    <row r="6591" spans="1:9">
      <c r="A6591" t="s">
        <v>4</v>
      </c>
      <c r="B6591" s="4" t="s">
        <v>5</v>
      </c>
      <c r="C6591" s="4" t="s">
        <v>10</v>
      </c>
      <c r="D6591" s="4" t="s">
        <v>10</v>
      </c>
      <c r="E6591" s="4" t="s">
        <v>10</v>
      </c>
    </row>
    <row r="6592" spans="1:9">
      <c r="A6592" t="n">
        <v>55291</v>
      </c>
      <c r="B6592" s="34" t="n">
        <v>61</v>
      </c>
      <c r="C6592" s="7" t="n">
        <v>89</v>
      </c>
      <c r="D6592" s="7" t="n">
        <v>65533</v>
      </c>
      <c r="E6592" s="7" t="n">
        <v>0</v>
      </c>
    </row>
    <row r="6593" spans="1:9">
      <c r="A6593" t="s">
        <v>4</v>
      </c>
      <c r="B6593" s="4" t="s">
        <v>5</v>
      </c>
      <c r="C6593" s="4" t="s">
        <v>10</v>
      </c>
      <c r="D6593" s="4" t="s">
        <v>10</v>
      </c>
      <c r="E6593" s="4" t="s">
        <v>10</v>
      </c>
    </row>
    <row r="6594" spans="1:9">
      <c r="A6594" t="n">
        <v>55298</v>
      </c>
      <c r="B6594" s="34" t="n">
        <v>61</v>
      </c>
      <c r="C6594" s="7" t="n">
        <v>0</v>
      </c>
      <c r="D6594" s="7" t="n">
        <v>65533</v>
      </c>
      <c r="E6594" s="7" t="n">
        <v>0</v>
      </c>
    </row>
    <row r="6595" spans="1:9">
      <c r="A6595" t="s">
        <v>4</v>
      </c>
      <c r="B6595" s="4" t="s">
        <v>5</v>
      </c>
      <c r="C6595" s="4" t="s">
        <v>10</v>
      </c>
      <c r="D6595" s="4" t="s">
        <v>10</v>
      </c>
      <c r="E6595" s="4" t="s">
        <v>10</v>
      </c>
    </row>
    <row r="6596" spans="1:9">
      <c r="A6596" t="n">
        <v>55305</v>
      </c>
      <c r="B6596" s="34" t="n">
        <v>61</v>
      </c>
      <c r="C6596" s="7" t="n">
        <v>13</v>
      </c>
      <c r="D6596" s="7" t="n">
        <v>65533</v>
      </c>
      <c r="E6596" s="7" t="n">
        <v>0</v>
      </c>
    </row>
    <row r="6597" spans="1:9">
      <c r="A6597" t="s">
        <v>4</v>
      </c>
      <c r="B6597" s="4" t="s">
        <v>5</v>
      </c>
      <c r="C6597" s="4" t="s">
        <v>10</v>
      </c>
      <c r="D6597" s="4" t="s">
        <v>10</v>
      </c>
      <c r="E6597" s="4" t="s">
        <v>10</v>
      </c>
    </row>
    <row r="6598" spans="1:9">
      <c r="A6598" t="n">
        <v>55312</v>
      </c>
      <c r="B6598" s="34" t="n">
        <v>61</v>
      </c>
      <c r="C6598" s="7" t="n">
        <v>61491</v>
      </c>
      <c r="D6598" s="7" t="n">
        <v>65533</v>
      </c>
      <c r="E6598" s="7" t="n">
        <v>0</v>
      </c>
    </row>
    <row r="6599" spans="1:9">
      <c r="A6599" t="s">
        <v>4</v>
      </c>
      <c r="B6599" s="4" t="s">
        <v>5</v>
      </c>
      <c r="C6599" s="4" t="s">
        <v>10</v>
      </c>
      <c r="D6599" s="4" t="s">
        <v>10</v>
      </c>
      <c r="E6599" s="4" t="s">
        <v>10</v>
      </c>
    </row>
    <row r="6600" spans="1:9">
      <c r="A6600" t="n">
        <v>55319</v>
      </c>
      <c r="B6600" s="34" t="n">
        <v>61</v>
      </c>
      <c r="C6600" s="7" t="n">
        <v>61492</v>
      </c>
      <c r="D6600" s="7" t="n">
        <v>65533</v>
      </c>
      <c r="E6600" s="7" t="n">
        <v>0</v>
      </c>
    </row>
    <row r="6601" spans="1:9">
      <c r="A6601" t="s">
        <v>4</v>
      </c>
      <c r="B6601" s="4" t="s">
        <v>5</v>
      </c>
      <c r="C6601" s="4" t="s">
        <v>10</v>
      </c>
      <c r="D6601" s="4" t="s">
        <v>10</v>
      </c>
      <c r="E6601" s="4" t="s">
        <v>10</v>
      </c>
    </row>
    <row r="6602" spans="1:9">
      <c r="A6602" t="n">
        <v>55326</v>
      </c>
      <c r="B6602" s="34" t="n">
        <v>61</v>
      </c>
      <c r="C6602" s="7" t="n">
        <v>61493</v>
      </c>
      <c r="D6602" s="7" t="n">
        <v>65533</v>
      </c>
      <c r="E6602" s="7" t="n">
        <v>0</v>
      </c>
    </row>
    <row r="6603" spans="1:9">
      <c r="A6603" t="s">
        <v>4</v>
      </c>
      <c r="B6603" s="4" t="s">
        <v>5</v>
      </c>
      <c r="C6603" s="4" t="s">
        <v>10</v>
      </c>
      <c r="D6603" s="4" t="s">
        <v>10</v>
      </c>
      <c r="E6603" s="4" t="s">
        <v>10</v>
      </c>
    </row>
    <row r="6604" spans="1:9">
      <c r="A6604" t="n">
        <v>55333</v>
      </c>
      <c r="B6604" s="34" t="n">
        <v>61</v>
      </c>
      <c r="C6604" s="7" t="n">
        <v>61494</v>
      </c>
      <c r="D6604" s="7" t="n">
        <v>65533</v>
      </c>
      <c r="E6604" s="7" t="n">
        <v>0</v>
      </c>
    </row>
    <row r="6605" spans="1:9">
      <c r="A6605" t="s">
        <v>4</v>
      </c>
      <c r="B6605" s="4" t="s">
        <v>5</v>
      </c>
      <c r="C6605" s="4" t="s">
        <v>16</v>
      </c>
      <c r="D6605" s="4" t="s">
        <v>10</v>
      </c>
      <c r="E6605" s="4" t="s">
        <v>6</v>
      </c>
      <c r="F6605" s="4" t="s">
        <v>6</v>
      </c>
      <c r="G6605" s="4" t="s">
        <v>6</v>
      </c>
      <c r="H6605" s="4" t="s">
        <v>6</v>
      </c>
    </row>
    <row r="6606" spans="1:9">
      <c r="A6606" t="n">
        <v>55340</v>
      </c>
      <c r="B6606" s="54" t="n">
        <v>51</v>
      </c>
      <c r="C6606" s="7" t="n">
        <v>3</v>
      </c>
      <c r="D6606" s="7" t="n">
        <v>116</v>
      </c>
      <c r="E6606" s="7" t="s">
        <v>226</v>
      </c>
      <c r="F6606" s="7" t="s">
        <v>226</v>
      </c>
      <c r="G6606" s="7" t="s">
        <v>225</v>
      </c>
      <c r="H6606" s="7" t="s">
        <v>226</v>
      </c>
    </row>
    <row r="6607" spans="1:9">
      <c r="A6607" t="s">
        <v>4</v>
      </c>
      <c r="B6607" s="4" t="s">
        <v>5</v>
      </c>
      <c r="C6607" s="4" t="s">
        <v>16</v>
      </c>
      <c r="D6607" s="4" t="s">
        <v>10</v>
      </c>
      <c r="E6607" s="4" t="s">
        <v>6</v>
      </c>
      <c r="F6607" s="4" t="s">
        <v>6</v>
      </c>
      <c r="G6607" s="4" t="s">
        <v>6</v>
      </c>
      <c r="H6607" s="4" t="s">
        <v>6</v>
      </c>
    </row>
    <row r="6608" spans="1:9">
      <c r="A6608" t="n">
        <v>55353</v>
      </c>
      <c r="B6608" s="54" t="n">
        <v>51</v>
      </c>
      <c r="C6608" s="7" t="n">
        <v>3</v>
      </c>
      <c r="D6608" s="7" t="n">
        <v>101</v>
      </c>
      <c r="E6608" s="7" t="s">
        <v>226</v>
      </c>
      <c r="F6608" s="7" t="s">
        <v>226</v>
      </c>
      <c r="G6608" s="7" t="s">
        <v>225</v>
      </c>
      <c r="H6608" s="7" t="s">
        <v>226</v>
      </c>
    </row>
    <row r="6609" spans="1:8">
      <c r="A6609" t="s">
        <v>4</v>
      </c>
      <c r="B6609" s="4" t="s">
        <v>5</v>
      </c>
      <c r="C6609" s="4" t="s">
        <v>16</v>
      </c>
      <c r="D6609" s="4" t="s">
        <v>10</v>
      </c>
      <c r="E6609" s="4" t="s">
        <v>6</v>
      </c>
      <c r="F6609" s="4" t="s">
        <v>6</v>
      </c>
      <c r="G6609" s="4" t="s">
        <v>6</v>
      </c>
      <c r="H6609" s="4" t="s">
        <v>6</v>
      </c>
    </row>
    <row r="6610" spans="1:8">
      <c r="A6610" t="n">
        <v>55366</v>
      </c>
      <c r="B6610" s="54" t="n">
        <v>51</v>
      </c>
      <c r="C6610" s="7" t="n">
        <v>3</v>
      </c>
      <c r="D6610" s="7" t="n">
        <v>120</v>
      </c>
      <c r="E6610" s="7" t="s">
        <v>226</v>
      </c>
      <c r="F6610" s="7" t="s">
        <v>226</v>
      </c>
      <c r="G6610" s="7" t="s">
        <v>225</v>
      </c>
      <c r="H6610" s="7" t="s">
        <v>226</v>
      </c>
    </row>
    <row r="6611" spans="1:8">
      <c r="A6611" t="s">
        <v>4</v>
      </c>
      <c r="B6611" s="4" t="s">
        <v>5</v>
      </c>
      <c r="C6611" s="4" t="s">
        <v>16</v>
      </c>
      <c r="D6611" s="4" t="s">
        <v>10</v>
      </c>
      <c r="E6611" s="4" t="s">
        <v>6</v>
      </c>
      <c r="F6611" s="4" t="s">
        <v>6</v>
      </c>
      <c r="G6611" s="4" t="s">
        <v>6</v>
      </c>
      <c r="H6611" s="4" t="s">
        <v>6</v>
      </c>
    </row>
    <row r="6612" spans="1:8">
      <c r="A6612" t="n">
        <v>55379</v>
      </c>
      <c r="B6612" s="54" t="n">
        <v>51</v>
      </c>
      <c r="C6612" s="7" t="n">
        <v>3</v>
      </c>
      <c r="D6612" s="7" t="n">
        <v>118</v>
      </c>
      <c r="E6612" s="7" t="s">
        <v>226</v>
      </c>
      <c r="F6612" s="7" t="s">
        <v>226</v>
      </c>
      <c r="G6612" s="7" t="s">
        <v>225</v>
      </c>
      <c r="H6612" s="7" t="s">
        <v>226</v>
      </c>
    </row>
    <row r="6613" spans="1:8">
      <c r="A6613" t="s">
        <v>4</v>
      </c>
      <c r="B6613" s="4" t="s">
        <v>5</v>
      </c>
      <c r="C6613" s="4" t="s">
        <v>10</v>
      </c>
      <c r="D6613" s="4" t="s">
        <v>10</v>
      </c>
      <c r="E6613" s="4" t="s">
        <v>10</v>
      </c>
    </row>
    <row r="6614" spans="1:8">
      <c r="A6614" t="n">
        <v>55392</v>
      </c>
      <c r="B6614" s="34" t="n">
        <v>61</v>
      </c>
      <c r="C6614" s="7" t="n">
        <v>116</v>
      </c>
      <c r="D6614" s="7" t="n">
        <v>65533</v>
      </c>
      <c r="E6614" s="7" t="n">
        <v>0</v>
      </c>
    </row>
    <row r="6615" spans="1:8">
      <c r="A6615" t="s">
        <v>4</v>
      </c>
      <c r="B6615" s="4" t="s">
        <v>5</v>
      </c>
      <c r="C6615" s="4" t="s">
        <v>10</v>
      </c>
      <c r="D6615" s="4" t="s">
        <v>10</v>
      </c>
      <c r="E6615" s="4" t="s">
        <v>10</v>
      </c>
    </row>
    <row r="6616" spans="1:8">
      <c r="A6616" t="n">
        <v>55399</v>
      </c>
      <c r="B6616" s="34" t="n">
        <v>61</v>
      </c>
      <c r="C6616" s="7" t="n">
        <v>101</v>
      </c>
      <c r="D6616" s="7" t="n">
        <v>65533</v>
      </c>
      <c r="E6616" s="7" t="n">
        <v>0</v>
      </c>
    </row>
    <row r="6617" spans="1:8">
      <c r="A6617" t="s">
        <v>4</v>
      </c>
      <c r="B6617" s="4" t="s">
        <v>5</v>
      </c>
      <c r="C6617" s="4" t="s">
        <v>10</v>
      </c>
      <c r="D6617" s="4" t="s">
        <v>10</v>
      </c>
      <c r="E6617" s="4" t="s">
        <v>10</v>
      </c>
    </row>
    <row r="6618" spans="1:8">
      <c r="A6618" t="n">
        <v>55406</v>
      </c>
      <c r="B6618" s="34" t="n">
        <v>61</v>
      </c>
      <c r="C6618" s="7" t="n">
        <v>120</v>
      </c>
      <c r="D6618" s="7" t="n">
        <v>65533</v>
      </c>
      <c r="E6618" s="7" t="n">
        <v>0</v>
      </c>
    </row>
    <row r="6619" spans="1:8">
      <c r="A6619" t="s">
        <v>4</v>
      </c>
      <c r="B6619" s="4" t="s">
        <v>5</v>
      </c>
      <c r="C6619" s="4" t="s">
        <v>10</v>
      </c>
      <c r="D6619" s="4" t="s">
        <v>10</v>
      </c>
      <c r="E6619" s="4" t="s">
        <v>10</v>
      </c>
    </row>
    <row r="6620" spans="1:8">
      <c r="A6620" t="n">
        <v>55413</v>
      </c>
      <c r="B6620" s="34" t="n">
        <v>61</v>
      </c>
      <c r="C6620" s="7" t="n">
        <v>118</v>
      </c>
      <c r="D6620" s="7" t="n">
        <v>65533</v>
      </c>
      <c r="E6620" s="7" t="n">
        <v>0</v>
      </c>
    </row>
    <row r="6621" spans="1:8">
      <c r="A6621" t="s">
        <v>4</v>
      </c>
      <c r="B6621" s="4" t="s">
        <v>5</v>
      </c>
      <c r="C6621" s="4" t="s">
        <v>10</v>
      </c>
      <c r="D6621" s="4" t="s">
        <v>9</v>
      </c>
    </row>
    <row r="6622" spans="1:8">
      <c r="A6622" t="n">
        <v>55420</v>
      </c>
      <c r="B6622" s="62" t="n">
        <v>44</v>
      </c>
      <c r="C6622" s="7" t="n">
        <v>81</v>
      </c>
      <c r="D6622" s="7" t="n">
        <v>128</v>
      </c>
    </row>
    <row r="6623" spans="1:8">
      <c r="A6623" t="s">
        <v>4</v>
      </c>
      <c r="B6623" s="4" t="s">
        <v>5</v>
      </c>
      <c r="C6623" s="4" t="s">
        <v>10</v>
      </c>
      <c r="D6623" s="4" t="s">
        <v>9</v>
      </c>
    </row>
    <row r="6624" spans="1:8">
      <c r="A6624" t="n">
        <v>55427</v>
      </c>
      <c r="B6624" s="62" t="n">
        <v>44</v>
      </c>
      <c r="C6624" s="7" t="n">
        <v>81</v>
      </c>
      <c r="D6624" s="7" t="n">
        <v>32</v>
      </c>
    </row>
    <row r="6625" spans="1:8">
      <c r="A6625" t="s">
        <v>4</v>
      </c>
      <c r="B6625" s="4" t="s">
        <v>5</v>
      </c>
      <c r="C6625" s="4" t="s">
        <v>10</v>
      </c>
      <c r="D6625" s="4" t="s">
        <v>9</v>
      </c>
    </row>
    <row r="6626" spans="1:8">
      <c r="A6626" t="n">
        <v>55434</v>
      </c>
      <c r="B6626" s="62" t="n">
        <v>44</v>
      </c>
      <c r="C6626" s="7" t="n">
        <v>86</v>
      </c>
      <c r="D6626" s="7" t="n">
        <v>128</v>
      </c>
    </row>
    <row r="6627" spans="1:8">
      <c r="A6627" t="s">
        <v>4</v>
      </c>
      <c r="B6627" s="4" t="s">
        <v>5</v>
      </c>
      <c r="C6627" s="4" t="s">
        <v>10</v>
      </c>
      <c r="D6627" s="4" t="s">
        <v>9</v>
      </c>
    </row>
    <row r="6628" spans="1:8">
      <c r="A6628" t="n">
        <v>55441</v>
      </c>
      <c r="B6628" s="62" t="n">
        <v>44</v>
      </c>
      <c r="C6628" s="7" t="n">
        <v>86</v>
      </c>
      <c r="D6628" s="7" t="n">
        <v>32</v>
      </c>
    </row>
    <row r="6629" spans="1:8">
      <c r="A6629" t="s">
        <v>4</v>
      </c>
      <c r="B6629" s="4" t="s">
        <v>5</v>
      </c>
      <c r="C6629" s="4" t="s">
        <v>10</v>
      </c>
      <c r="D6629" s="4" t="s">
        <v>9</v>
      </c>
    </row>
    <row r="6630" spans="1:8">
      <c r="A6630" t="n">
        <v>55448</v>
      </c>
      <c r="B6630" s="46" t="n">
        <v>43</v>
      </c>
      <c r="C6630" s="7" t="n">
        <v>81</v>
      </c>
      <c r="D6630" s="7" t="n">
        <v>32</v>
      </c>
    </row>
    <row r="6631" spans="1:8">
      <c r="A6631" t="s">
        <v>4</v>
      </c>
      <c r="B6631" s="4" t="s">
        <v>5</v>
      </c>
      <c r="C6631" s="4" t="s">
        <v>10</v>
      </c>
      <c r="D6631" s="4" t="s">
        <v>9</v>
      </c>
    </row>
    <row r="6632" spans="1:8">
      <c r="A6632" t="n">
        <v>55455</v>
      </c>
      <c r="B6632" s="46" t="n">
        <v>43</v>
      </c>
      <c r="C6632" s="7" t="n">
        <v>86</v>
      </c>
      <c r="D6632" s="7" t="n">
        <v>32</v>
      </c>
    </row>
    <row r="6633" spans="1:8">
      <c r="A6633" t="s">
        <v>4</v>
      </c>
      <c r="B6633" s="4" t="s">
        <v>5</v>
      </c>
      <c r="C6633" s="4" t="s">
        <v>10</v>
      </c>
      <c r="D6633" s="4" t="s">
        <v>30</v>
      </c>
      <c r="E6633" s="4" t="s">
        <v>30</v>
      </c>
      <c r="F6633" s="4" t="s">
        <v>30</v>
      </c>
      <c r="G6633" s="4" t="s">
        <v>30</v>
      </c>
    </row>
    <row r="6634" spans="1:8">
      <c r="A6634" t="n">
        <v>55462</v>
      </c>
      <c r="B6634" s="43" t="n">
        <v>46</v>
      </c>
      <c r="C6634" s="7" t="n">
        <v>81</v>
      </c>
      <c r="D6634" s="7" t="n">
        <v>0.600000023841858</v>
      </c>
      <c r="E6634" s="7" t="n">
        <v>0.5</v>
      </c>
      <c r="F6634" s="7" t="n">
        <v>-27.7999992370605</v>
      </c>
      <c r="G6634" s="7" t="n">
        <v>360</v>
      </c>
    </row>
    <row r="6635" spans="1:8">
      <c r="A6635" t="s">
        <v>4</v>
      </c>
      <c r="B6635" s="4" t="s">
        <v>5</v>
      </c>
      <c r="C6635" s="4" t="s">
        <v>10</v>
      </c>
      <c r="D6635" s="4" t="s">
        <v>30</v>
      </c>
      <c r="E6635" s="4" t="s">
        <v>30</v>
      </c>
      <c r="F6635" s="4" t="s">
        <v>30</v>
      </c>
      <c r="G6635" s="4" t="s">
        <v>30</v>
      </c>
    </row>
    <row r="6636" spans="1:8">
      <c r="A6636" t="n">
        <v>55481</v>
      </c>
      <c r="B6636" s="43" t="n">
        <v>46</v>
      </c>
      <c r="C6636" s="7" t="n">
        <v>86</v>
      </c>
      <c r="D6636" s="7" t="n">
        <v>-0.600000023841858</v>
      </c>
      <c r="E6636" s="7" t="n">
        <v>0.5</v>
      </c>
      <c r="F6636" s="7" t="n">
        <v>-27.7999992370605</v>
      </c>
      <c r="G6636" s="7" t="n">
        <v>360</v>
      </c>
    </row>
    <row r="6637" spans="1:8">
      <c r="A6637" t="s">
        <v>4</v>
      </c>
      <c r="B6637" s="4" t="s">
        <v>5</v>
      </c>
      <c r="C6637" s="4" t="s">
        <v>10</v>
      </c>
      <c r="D6637" s="4" t="s">
        <v>10</v>
      </c>
      <c r="E6637" s="4" t="s">
        <v>30</v>
      </c>
      <c r="F6637" s="4" t="s">
        <v>30</v>
      </c>
      <c r="G6637" s="4" t="s">
        <v>30</v>
      </c>
      <c r="H6637" s="4" t="s">
        <v>30</v>
      </c>
      <c r="I6637" s="4" t="s">
        <v>16</v>
      </c>
      <c r="J6637" s="4" t="s">
        <v>10</v>
      </c>
    </row>
    <row r="6638" spans="1:8">
      <c r="A6638" t="n">
        <v>55500</v>
      </c>
      <c r="B6638" s="64" t="n">
        <v>55</v>
      </c>
      <c r="C6638" s="7" t="n">
        <v>81</v>
      </c>
      <c r="D6638" s="7" t="n">
        <v>65533</v>
      </c>
      <c r="E6638" s="7" t="n">
        <v>0.600000023841858</v>
      </c>
      <c r="F6638" s="7" t="n">
        <v>0.5</v>
      </c>
      <c r="G6638" s="7" t="n">
        <v>-23</v>
      </c>
      <c r="H6638" s="7" t="n">
        <v>1.20000004768372</v>
      </c>
      <c r="I6638" s="7" t="n">
        <v>1</v>
      </c>
      <c r="J6638" s="7" t="n">
        <v>0</v>
      </c>
    </row>
    <row r="6639" spans="1:8">
      <c r="A6639" t="s">
        <v>4</v>
      </c>
      <c r="B6639" s="4" t="s">
        <v>5</v>
      </c>
      <c r="C6639" s="4" t="s">
        <v>10</v>
      </c>
    </row>
    <row r="6640" spans="1:8">
      <c r="A6640" t="n">
        <v>55524</v>
      </c>
      <c r="B6640" s="31" t="n">
        <v>16</v>
      </c>
      <c r="C6640" s="7" t="n">
        <v>100</v>
      </c>
    </row>
    <row r="6641" spans="1:10">
      <c r="A6641" t="s">
        <v>4</v>
      </c>
      <c r="B6641" s="4" t="s">
        <v>5</v>
      </c>
      <c r="C6641" s="4" t="s">
        <v>10</v>
      </c>
      <c r="D6641" s="4" t="s">
        <v>10</v>
      </c>
      <c r="E6641" s="4" t="s">
        <v>30</v>
      </c>
      <c r="F6641" s="4" t="s">
        <v>30</v>
      </c>
      <c r="G6641" s="4" t="s">
        <v>30</v>
      </c>
      <c r="H6641" s="4" t="s">
        <v>30</v>
      </c>
      <c r="I6641" s="4" t="s">
        <v>16</v>
      </c>
      <c r="J6641" s="4" t="s">
        <v>10</v>
      </c>
    </row>
    <row r="6642" spans="1:10">
      <c r="A6642" t="n">
        <v>55527</v>
      </c>
      <c r="B6642" s="64" t="n">
        <v>55</v>
      </c>
      <c r="C6642" s="7" t="n">
        <v>86</v>
      </c>
      <c r="D6642" s="7" t="n">
        <v>65533</v>
      </c>
      <c r="E6642" s="7" t="n">
        <v>-0.600000023841858</v>
      </c>
      <c r="F6642" s="7" t="n">
        <v>0.5</v>
      </c>
      <c r="G6642" s="7" t="n">
        <v>-23</v>
      </c>
      <c r="H6642" s="7" t="n">
        <v>1.20000004768372</v>
      </c>
      <c r="I6642" s="7" t="n">
        <v>1</v>
      </c>
      <c r="J6642" s="7" t="n">
        <v>0</v>
      </c>
    </row>
    <row r="6643" spans="1:10">
      <c r="A6643" t="s">
        <v>4</v>
      </c>
      <c r="B6643" s="4" t="s">
        <v>5</v>
      </c>
      <c r="C6643" s="4" t="s">
        <v>10</v>
      </c>
      <c r="D6643" s="4" t="s">
        <v>9</v>
      </c>
    </row>
    <row r="6644" spans="1:10">
      <c r="A6644" t="n">
        <v>55551</v>
      </c>
      <c r="B6644" s="62" t="n">
        <v>44</v>
      </c>
      <c r="C6644" s="7" t="n">
        <v>30</v>
      </c>
      <c r="D6644" s="7" t="n">
        <v>16</v>
      </c>
    </row>
    <row r="6645" spans="1:10">
      <c r="A6645" t="s">
        <v>4</v>
      </c>
      <c r="B6645" s="4" t="s">
        <v>5</v>
      </c>
      <c r="C6645" s="4" t="s">
        <v>10</v>
      </c>
      <c r="D6645" s="4" t="s">
        <v>16</v>
      </c>
      <c r="E6645" s="4" t="s">
        <v>16</v>
      </c>
      <c r="F6645" s="4" t="s">
        <v>6</v>
      </c>
    </row>
    <row r="6646" spans="1:10">
      <c r="A6646" t="n">
        <v>55558</v>
      </c>
      <c r="B6646" s="48" t="n">
        <v>47</v>
      </c>
      <c r="C6646" s="7" t="n">
        <v>30</v>
      </c>
      <c r="D6646" s="7" t="n">
        <v>0</v>
      </c>
      <c r="E6646" s="7" t="n">
        <v>0</v>
      </c>
      <c r="F6646" s="7" t="s">
        <v>502</v>
      </c>
    </row>
    <row r="6647" spans="1:10">
      <c r="A6647" t="s">
        <v>4</v>
      </c>
      <c r="B6647" s="4" t="s">
        <v>5</v>
      </c>
      <c r="C6647" s="4" t="s">
        <v>10</v>
      </c>
      <c r="D6647" s="4" t="s">
        <v>9</v>
      </c>
    </row>
    <row r="6648" spans="1:10">
      <c r="A6648" t="n">
        <v>55580</v>
      </c>
      <c r="B6648" s="62" t="n">
        <v>44</v>
      </c>
      <c r="C6648" s="7" t="n">
        <v>61507</v>
      </c>
      <c r="D6648" s="7" t="n">
        <v>16</v>
      </c>
    </row>
    <row r="6649" spans="1:10">
      <c r="A6649" t="s">
        <v>4</v>
      </c>
      <c r="B6649" s="4" t="s">
        <v>5</v>
      </c>
      <c r="C6649" s="4" t="s">
        <v>10</v>
      </c>
      <c r="D6649" s="4" t="s">
        <v>16</v>
      </c>
      <c r="E6649" s="4" t="s">
        <v>16</v>
      </c>
      <c r="F6649" s="4" t="s">
        <v>6</v>
      </c>
    </row>
    <row r="6650" spans="1:10">
      <c r="A6650" t="n">
        <v>55587</v>
      </c>
      <c r="B6650" s="48" t="n">
        <v>47</v>
      </c>
      <c r="C6650" s="7" t="n">
        <v>61507</v>
      </c>
      <c r="D6650" s="7" t="n">
        <v>0</v>
      </c>
      <c r="E6650" s="7" t="n">
        <v>0</v>
      </c>
      <c r="F6650" s="7" t="s">
        <v>502</v>
      </c>
    </row>
    <row r="6651" spans="1:10">
      <c r="A6651" t="s">
        <v>4</v>
      </c>
      <c r="B6651" s="4" t="s">
        <v>5</v>
      </c>
      <c r="C6651" s="4" t="s">
        <v>10</v>
      </c>
      <c r="D6651" s="4" t="s">
        <v>9</v>
      </c>
    </row>
    <row r="6652" spans="1:10">
      <c r="A6652" t="n">
        <v>55609</v>
      </c>
      <c r="B6652" s="62" t="n">
        <v>44</v>
      </c>
      <c r="C6652" s="7" t="n">
        <v>61508</v>
      </c>
      <c r="D6652" s="7" t="n">
        <v>16</v>
      </c>
    </row>
    <row r="6653" spans="1:10">
      <c r="A6653" t="s">
        <v>4</v>
      </c>
      <c r="B6653" s="4" t="s">
        <v>5</v>
      </c>
      <c r="C6653" s="4" t="s">
        <v>10</v>
      </c>
      <c r="D6653" s="4" t="s">
        <v>16</v>
      </c>
      <c r="E6653" s="4" t="s">
        <v>16</v>
      </c>
      <c r="F6653" s="4" t="s">
        <v>6</v>
      </c>
    </row>
    <row r="6654" spans="1:10">
      <c r="A6654" t="n">
        <v>55616</v>
      </c>
      <c r="B6654" s="48" t="n">
        <v>47</v>
      </c>
      <c r="C6654" s="7" t="n">
        <v>61508</v>
      </c>
      <c r="D6654" s="7" t="n">
        <v>0</v>
      </c>
      <c r="E6654" s="7" t="n">
        <v>0</v>
      </c>
      <c r="F6654" s="7" t="s">
        <v>502</v>
      </c>
    </row>
    <row r="6655" spans="1:10">
      <c r="A6655" t="s">
        <v>4</v>
      </c>
      <c r="B6655" s="4" t="s">
        <v>5</v>
      </c>
      <c r="C6655" s="4" t="s">
        <v>16</v>
      </c>
      <c r="D6655" s="4" t="s">
        <v>10</v>
      </c>
      <c r="E6655" s="4" t="s">
        <v>6</v>
      </c>
      <c r="F6655" s="4" t="s">
        <v>6</v>
      </c>
      <c r="G6655" s="4" t="s">
        <v>6</v>
      </c>
      <c r="H6655" s="4" t="s">
        <v>6</v>
      </c>
    </row>
    <row r="6656" spans="1:10">
      <c r="A6656" t="n">
        <v>55638</v>
      </c>
      <c r="B6656" s="54" t="n">
        <v>51</v>
      </c>
      <c r="C6656" s="7" t="n">
        <v>3</v>
      </c>
      <c r="D6656" s="7" t="n">
        <v>86</v>
      </c>
      <c r="E6656" s="7" t="s">
        <v>226</v>
      </c>
      <c r="F6656" s="7" t="s">
        <v>236</v>
      </c>
      <c r="G6656" s="7" t="s">
        <v>225</v>
      </c>
      <c r="H6656" s="7" t="s">
        <v>226</v>
      </c>
    </row>
    <row r="6657" spans="1:10">
      <c r="A6657" t="s">
        <v>4</v>
      </c>
      <c r="B6657" s="4" t="s">
        <v>5</v>
      </c>
      <c r="C6657" s="4" t="s">
        <v>16</v>
      </c>
      <c r="D6657" s="4" t="s">
        <v>10</v>
      </c>
    </row>
    <row r="6658" spans="1:10">
      <c r="A6658" t="n">
        <v>55651</v>
      </c>
      <c r="B6658" s="37" t="n">
        <v>58</v>
      </c>
      <c r="C6658" s="7" t="n">
        <v>255</v>
      </c>
      <c r="D6658" s="7" t="n">
        <v>0</v>
      </c>
    </row>
    <row r="6659" spans="1:10">
      <c r="A6659" t="s">
        <v>4</v>
      </c>
      <c r="B6659" s="4" t="s">
        <v>5</v>
      </c>
      <c r="C6659" s="4" t="s">
        <v>10</v>
      </c>
      <c r="D6659" s="4" t="s">
        <v>16</v>
      </c>
    </row>
    <row r="6660" spans="1:10">
      <c r="A6660" t="n">
        <v>55655</v>
      </c>
      <c r="B6660" s="50" t="n">
        <v>56</v>
      </c>
      <c r="C6660" s="7" t="n">
        <v>81</v>
      </c>
      <c r="D6660" s="7" t="n">
        <v>0</v>
      </c>
    </row>
    <row r="6661" spans="1:10">
      <c r="A6661" t="s">
        <v>4</v>
      </c>
      <c r="B6661" s="4" t="s">
        <v>5</v>
      </c>
      <c r="C6661" s="4" t="s">
        <v>10</v>
      </c>
      <c r="D6661" s="4" t="s">
        <v>16</v>
      </c>
    </row>
    <row r="6662" spans="1:10">
      <c r="A6662" t="n">
        <v>55659</v>
      </c>
      <c r="B6662" s="50" t="n">
        <v>56</v>
      </c>
      <c r="C6662" s="7" t="n">
        <v>86</v>
      </c>
      <c r="D6662" s="7" t="n">
        <v>0</v>
      </c>
    </row>
    <row r="6663" spans="1:10">
      <c r="A6663" t="s">
        <v>4</v>
      </c>
      <c r="B6663" s="4" t="s">
        <v>5</v>
      </c>
      <c r="C6663" s="4" t="s">
        <v>16</v>
      </c>
      <c r="D6663" s="4" t="s">
        <v>10</v>
      </c>
    </row>
    <row r="6664" spans="1:10">
      <c r="A6664" t="n">
        <v>55663</v>
      </c>
      <c r="B6664" s="38" t="n">
        <v>45</v>
      </c>
      <c r="C6664" s="7" t="n">
        <v>7</v>
      </c>
      <c r="D6664" s="7" t="n">
        <v>255</v>
      </c>
    </row>
    <row r="6665" spans="1:10">
      <c r="A6665" t="s">
        <v>4</v>
      </c>
      <c r="B6665" s="4" t="s">
        <v>5</v>
      </c>
      <c r="C6665" s="4" t="s">
        <v>10</v>
      </c>
      <c r="D6665" s="4" t="s">
        <v>16</v>
      </c>
      <c r="E6665" s="4" t="s">
        <v>6</v>
      </c>
      <c r="F6665" s="4" t="s">
        <v>30</v>
      </c>
      <c r="G6665" s="4" t="s">
        <v>30</v>
      </c>
      <c r="H6665" s="4" t="s">
        <v>30</v>
      </c>
    </row>
    <row r="6666" spans="1:10">
      <c r="A6666" t="n">
        <v>55667</v>
      </c>
      <c r="B6666" s="45" t="n">
        <v>48</v>
      </c>
      <c r="C6666" s="7" t="n">
        <v>81</v>
      </c>
      <c r="D6666" s="7" t="n">
        <v>0</v>
      </c>
      <c r="E6666" s="7" t="s">
        <v>458</v>
      </c>
      <c r="F6666" s="7" t="n">
        <v>-1</v>
      </c>
      <c r="G6666" s="7" t="n">
        <v>1</v>
      </c>
      <c r="H6666" s="7" t="n">
        <v>0</v>
      </c>
    </row>
    <row r="6667" spans="1:10">
      <c r="A6667" t="s">
        <v>4</v>
      </c>
      <c r="B6667" s="4" t="s">
        <v>5</v>
      </c>
      <c r="C6667" s="4" t="s">
        <v>10</v>
      </c>
    </row>
    <row r="6668" spans="1:10">
      <c r="A6668" t="n">
        <v>55698</v>
      </c>
      <c r="B6668" s="31" t="n">
        <v>16</v>
      </c>
      <c r="C6668" s="7" t="n">
        <v>500</v>
      </c>
    </row>
    <row r="6669" spans="1:10">
      <c r="A6669" t="s">
        <v>4</v>
      </c>
      <c r="B6669" s="4" t="s">
        <v>5</v>
      </c>
      <c r="C6669" s="4" t="s">
        <v>16</v>
      </c>
      <c r="D6669" s="4" t="s">
        <v>10</v>
      </c>
      <c r="E6669" s="4" t="s">
        <v>10</v>
      </c>
      <c r="F6669" s="4" t="s">
        <v>16</v>
      </c>
    </row>
    <row r="6670" spans="1:10">
      <c r="A6670" t="n">
        <v>55701</v>
      </c>
      <c r="B6670" s="27" t="n">
        <v>25</v>
      </c>
      <c r="C6670" s="7" t="n">
        <v>1</v>
      </c>
      <c r="D6670" s="7" t="n">
        <v>260</v>
      </c>
      <c r="E6670" s="7" t="n">
        <v>640</v>
      </c>
      <c r="F6670" s="7" t="n">
        <v>2</v>
      </c>
    </row>
    <row r="6671" spans="1:10">
      <c r="A6671" t="s">
        <v>4</v>
      </c>
      <c r="B6671" s="4" t="s">
        <v>5</v>
      </c>
      <c r="C6671" s="4" t="s">
        <v>16</v>
      </c>
      <c r="D6671" s="4" t="s">
        <v>10</v>
      </c>
      <c r="E6671" s="4" t="s">
        <v>6</v>
      </c>
    </row>
    <row r="6672" spans="1:10">
      <c r="A6672" t="n">
        <v>55708</v>
      </c>
      <c r="B6672" s="54" t="n">
        <v>51</v>
      </c>
      <c r="C6672" s="7" t="n">
        <v>4</v>
      </c>
      <c r="D6672" s="7" t="n">
        <v>13</v>
      </c>
      <c r="E6672" s="7" t="s">
        <v>231</v>
      </c>
    </row>
    <row r="6673" spans="1:8">
      <c r="A6673" t="s">
        <v>4</v>
      </c>
      <c r="B6673" s="4" t="s">
        <v>5</v>
      </c>
      <c r="C6673" s="4" t="s">
        <v>10</v>
      </c>
    </row>
    <row r="6674" spans="1:8">
      <c r="A6674" t="n">
        <v>55722</v>
      </c>
      <c r="B6674" s="31" t="n">
        <v>16</v>
      </c>
      <c r="C6674" s="7" t="n">
        <v>0</v>
      </c>
    </row>
    <row r="6675" spans="1:8">
      <c r="A6675" t="s">
        <v>4</v>
      </c>
      <c r="B6675" s="4" t="s">
        <v>5</v>
      </c>
      <c r="C6675" s="4" t="s">
        <v>10</v>
      </c>
      <c r="D6675" s="4" t="s">
        <v>69</v>
      </c>
      <c r="E6675" s="4" t="s">
        <v>16</v>
      </c>
      <c r="F6675" s="4" t="s">
        <v>16</v>
      </c>
    </row>
    <row r="6676" spans="1:8">
      <c r="A6676" t="n">
        <v>55725</v>
      </c>
      <c r="B6676" s="55" t="n">
        <v>26</v>
      </c>
      <c r="C6676" s="7" t="n">
        <v>13</v>
      </c>
      <c r="D6676" s="7" t="s">
        <v>503</v>
      </c>
      <c r="E6676" s="7" t="n">
        <v>2</v>
      </c>
      <c r="F6676" s="7" t="n">
        <v>0</v>
      </c>
    </row>
    <row r="6677" spans="1:8">
      <c r="A6677" t="s">
        <v>4</v>
      </c>
      <c r="B6677" s="4" t="s">
        <v>5</v>
      </c>
    </row>
    <row r="6678" spans="1:8">
      <c r="A6678" t="n">
        <v>55779</v>
      </c>
      <c r="B6678" s="29" t="n">
        <v>28</v>
      </c>
    </row>
    <row r="6679" spans="1:8">
      <c r="A6679" t="s">
        <v>4</v>
      </c>
      <c r="B6679" s="4" t="s">
        <v>5</v>
      </c>
      <c r="C6679" s="4" t="s">
        <v>16</v>
      </c>
      <c r="D6679" s="4" t="s">
        <v>10</v>
      </c>
      <c r="E6679" s="4" t="s">
        <v>10</v>
      </c>
      <c r="F6679" s="4" t="s">
        <v>16</v>
      </c>
    </row>
    <row r="6680" spans="1:8">
      <c r="A6680" t="n">
        <v>55780</v>
      </c>
      <c r="B6680" s="27" t="n">
        <v>25</v>
      </c>
      <c r="C6680" s="7" t="n">
        <v>1</v>
      </c>
      <c r="D6680" s="7" t="n">
        <v>65535</v>
      </c>
      <c r="E6680" s="7" t="n">
        <v>65535</v>
      </c>
      <c r="F6680" s="7" t="n">
        <v>0</v>
      </c>
    </row>
    <row r="6681" spans="1:8">
      <c r="A6681" t="s">
        <v>4</v>
      </c>
      <c r="B6681" s="4" t="s">
        <v>5</v>
      </c>
      <c r="C6681" s="4" t="s">
        <v>16</v>
      </c>
      <c r="D6681" s="4" t="s">
        <v>10</v>
      </c>
      <c r="E6681" s="4" t="s">
        <v>10</v>
      </c>
      <c r="F6681" s="4" t="s">
        <v>16</v>
      </c>
    </row>
    <row r="6682" spans="1:8">
      <c r="A6682" t="n">
        <v>55787</v>
      </c>
      <c r="B6682" s="27" t="n">
        <v>25</v>
      </c>
      <c r="C6682" s="7" t="n">
        <v>1</v>
      </c>
      <c r="D6682" s="7" t="n">
        <v>60</v>
      </c>
      <c r="E6682" s="7" t="n">
        <v>640</v>
      </c>
      <c r="F6682" s="7" t="n">
        <v>2</v>
      </c>
    </row>
    <row r="6683" spans="1:8">
      <c r="A6683" t="s">
        <v>4</v>
      </c>
      <c r="B6683" s="4" t="s">
        <v>5</v>
      </c>
      <c r="C6683" s="4" t="s">
        <v>16</v>
      </c>
      <c r="D6683" s="4" t="s">
        <v>10</v>
      </c>
      <c r="E6683" s="4" t="s">
        <v>6</v>
      </c>
    </row>
    <row r="6684" spans="1:8">
      <c r="A6684" t="n">
        <v>55794</v>
      </c>
      <c r="B6684" s="54" t="n">
        <v>51</v>
      </c>
      <c r="C6684" s="7" t="n">
        <v>4</v>
      </c>
      <c r="D6684" s="7" t="n">
        <v>0</v>
      </c>
      <c r="E6684" s="7" t="s">
        <v>231</v>
      </c>
    </row>
    <row r="6685" spans="1:8">
      <c r="A6685" t="s">
        <v>4</v>
      </c>
      <c r="B6685" s="4" t="s">
        <v>5</v>
      </c>
      <c r="C6685" s="4" t="s">
        <v>10</v>
      </c>
    </row>
    <row r="6686" spans="1:8">
      <c r="A6686" t="n">
        <v>55808</v>
      </c>
      <c r="B6686" s="31" t="n">
        <v>16</v>
      </c>
      <c r="C6686" s="7" t="n">
        <v>0</v>
      </c>
    </row>
    <row r="6687" spans="1:8">
      <c r="A6687" t="s">
        <v>4</v>
      </c>
      <c r="B6687" s="4" t="s">
        <v>5</v>
      </c>
      <c r="C6687" s="4" t="s">
        <v>10</v>
      </c>
      <c r="D6687" s="4" t="s">
        <v>69</v>
      </c>
      <c r="E6687" s="4" t="s">
        <v>16</v>
      </c>
      <c r="F6687" s="4" t="s">
        <v>16</v>
      </c>
    </row>
    <row r="6688" spans="1:8">
      <c r="A6688" t="n">
        <v>55811</v>
      </c>
      <c r="B6688" s="55" t="n">
        <v>26</v>
      </c>
      <c r="C6688" s="7" t="n">
        <v>0</v>
      </c>
      <c r="D6688" s="7" t="s">
        <v>504</v>
      </c>
      <c r="E6688" s="7" t="n">
        <v>2</v>
      </c>
      <c r="F6688" s="7" t="n">
        <v>0</v>
      </c>
    </row>
    <row r="6689" spans="1:6">
      <c r="A6689" t="s">
        <v>4</v>
      </c>
      <c r="B6689" s="4" t="s">
        <v>5</v>
      </c>
    </row>
    <row r="6690" spans="1:6">
      <c r="A6690" t="n">
        <v>55856</v>
      </c>
      <c r="B6690" s="29" t="n">
        <v>28</v>
      </c>
    </row>
    <row r="6691" spans="1:6">
      <c r="A6691" t="s">
        <v>4</v>
      </c>
      <c r="B6691" s="4" t="s">
        <v>5</v>
      </c>
      <c r="C6691" s="4" t="s">
        <v>16</v>
      </c>
      <c r="D6691" s="4" t="s">
        <v>10</v>
      </c>
      <c r="E6691" s="4" t="s">
        <v>10</v>
      </c>
      <c r="F6691" s="4" t="s">
        <v>16</v>
      </c>
    </row>
    <row r="6692" spans="1:6">
      <c r="A6692" t="n">
        <v>55857</v>
      </c>
      <c r="B6692" s="27" t="n">
        <v>25</v>
      </c>
      <c r="C6692" s="7" t="n">
        <v>1</v>
      </c>
      <c r="D6692" s="7" t="n">
        <v>65535</v>
      </c>
      <c r="E6692" s="7" t="n">
        <v>65535</v>
      </c>
      <c r="F6692" s="7" t="n">
        <v>0</v>
      </c>
    </row>
    <row r="6693" spans="1:6">
      <c r="A6693" t="s">
        <v>4</v>
      </c>
      <c r="B6693" s="4" t="s">
        <v>5</v>
      </c>
      <c r="C6693" s="4" t="s">
        <v>10</v>
      </c>
      <c r="D6693" s="4" t="s">
        <v>16</v>
      </c>
    </row>
    <row r="6694" spans="1:6">
      <c r="A6694" t="n">
        <v>55864</v>
      </c>
      <c r="B6694" s="66" t="n">
        <v>89</v>
      </c>
      <c r="C6694" s="7" t="n">
        <v>65533</v>
      </c>
      <c r="D6694" s="7" t="n">
        <v>1</v>
      </c>
    </row>
    <row r="6695" spans="1:6">
      <c r="A6695" t="s">
        <v>4</v>
      </c>
      <c r="B6695" s="4" t="s">
        <v>5</v>
      </c>
      <c r="C6695" s="4" t="s">
        <v>16</v>
      </c>
      <c r="D6695" s="4" t="s">
        <v>10</v>
      </c>
      <c r="E6695" s="4" t="s">
        <v>30</v>
      </c>
    </row>
    <row r="6696" spans="1:6">
      <c r="A6696" t="n">
        <v>55868</v>
      </c>
      <c r="B6696" s="37" t="n">
        <v>58</v>
      </c>
      <c r="C6696" s="7" t="n">
        <v>101</v>
      </c>
      <c r="D6696" s="7" t="n">
        <v>500</v>
      </c>
      <c r="E6696" s="7" t="n">
        <v>1</v>
      </c>
    </row>
    <row r="6697" spans="1:6">
      <c r="A6697" t="s">
        <v>4</v>
      </c>
      <c r="B6697" s="4" t="s">
        <v>5</v>
      </c>
      <c r="C6697" s="4" t="s">
        <v>16</v>
      </c>
      <c r="D6697" s="4" t="s">
        <v>10</v>
      </c>
    </row>
    <row r="6698" spans="1:6">
      <c r="A6698" t="n">
        <v>55876</v>
      </c>
      <c r="B6698" s="37" t="n">
        <v>58</v>
      </c>
      <c r="C6698" s="7" t="n">
        <v>254</v>
      </c>
      <c r="D6698" s="7" t="n">
        <v>0</v>
      </c>
    </row>
    <row r="6699" spans="1:6">
      <c r="A6699" t="s">
        <v>4</v>
      </c>
      <c r="B6699" s="4" t="s">
        <v>5</v>
      </c>
      <c r="C6699" s="4" t="s">
        <v>16</v>
      </c>
      <c r="D6699" s="4" t="s">
        <v>16</v>
      </c>
      <c r="E6699" s="4" t="s">
        <v>30</v>
      </c>
      <c r="F6699" s="4" t="s">
        <v>30</v>
      </c>
      <c r="G6699" s="4" t="s">
        <v>30</v>
      </c>
      <c r="H6699" s="4" t="s">
        <v>10</v>
      </c>
    </row>
    <row r="6700" spans="1:6">
      <c r="A6700" t="n">
        <v>55880</v>
      </c>
      <c r="B6700" s="38" t="n">
        <v>45</v>
      </c>
      <c r="C6700" s="7" t="n">
        <v>2</v>
      </c>
      <c r="D6700" s="7" t="n">
        <v>3</v>
      </c>
      <c r="E6700" s="7" t="n">
        <v>-0.629999995231628</v>
      </c>
      <c r="F6700" s="7" t="n">
        <v>1.8400000333786</v>
      </c>
      <c r="G6700" s="7" t="n">
        <v>-22.9699993133545</v>
      </c>
      <c r="H6700" s="7" t="n">
        <v>0</v>
      </c>
    </row>
    <row r="6701" spans="1:6">
      <c r="A6701" t="s">
        <v>4</v>
      </c>
      <c r="B6701" s="4" t="s">
        <v>5</v>
      </c>
      <c r="C6701" s="4" t="s">
        <v>16</v>
      </c>
      <c r="D6701" s="4" t="s">
        <v>16</v>
      </c>
      <c r="E6701" s="4" t="s">
        <v>30</v>
      </c>
      <c r="F6701" s="4" t="s">
        <v>30</v>
      </c>
      <c r="G6701" s="4" t="s">
        <v>30</v>
      </c>
      <c r="H6701" s="4" t="s">
        <v>10</v>
      </c>
      <c r="I6701" s="4" t="s">
        <v>16</v>
      </c>
    </row>
    <row r="6702" spans="1:6">
      <c r="A6702" t="n">
        <v>55897</v>
      </c>
      <c r="B6702" s="38" t="n">
        <v>45</v>
      </c>
      <c r="C6702" s="7" t="n">
        <v>4</v>
      </c>
      <c r="D6702" s="7" t="n">
        <v>3</v>
      </c>
      <c r="E6702" s="7" t="n">
        <v>4.90000009536743</v>
      </c>
      <c r="F6702" s="7" t="n">
        <v>353.149993896484</v>
      </c>
      <c r="G6702" s="7" t="n">
        <v>6</v>
      </c>
      <c r="H6702" s="7" t="n">
        <v>0</v>
      </c>
      <c r="I6702" s="7" t="n">
        <v>0</v>
      </c>
    </row>
    <row r="6703" spans="1:6">
      <c r="A6703" t="s">
        <v>4</v>
      </c>
      <c r="B6703" s="4" t="s">
        <v>5</v>
      </c>
      <c r="C6703" s="4" t="s">
        <v>16</v>
      </c>
      <c r="D6703" s="4" t="s">
        <v>16</v>
      </c>
      <c r="E6703" s="4" t="s">
        <v>30</v>
      </c>
      <c r="F6703" s="4" t="s">
        <v>10</v>
      </c>
    </row>
    <row r="6704" spans="1:6">
      <c r="A6704" t="n">
        <v>55915</v>
      </c>
      <c r="B6704" s="38" t="n">
        <v>45</v>
      </c>
      <c r="C6704" s="7" t="n">
        <v>5</v>
      </c>
      <c r="D6704" s="7" t="n">
        <v>3</v>
      </c>
      <c r="E6704" s="7" t="n">
        <v>1.79999995231628</v>
      </c>
      <c r="F6704" s="7" t="n">
        <v>0</v>
      </c>
    </row>
    <row r="6705" spans="1:9">
      <c r="A6705" t="s">
        <v>4</v>
      </c>
      <c r="B6705" s="4" t="s">
        <v>5</v>
      </c>
      <c r="C6705" s="4" t="s">
        <v>16</v>
      </c>
      <c r="D6705" s="4" t="s">
        <v>16</v>
      </c>
      <c r="E6705" s="4" t="s">
        <v>30</v>
      </c>
      <c r="F6705" s="4" t="s">
        <v>10</v>
      </c>
    </row>
    <row r="6706" spans="1:9">
      <c r="A6706" t="n">
        <v>55924</v>
      </c>
      <c r="B6706" s="38" t="n">
        <v>45</v>
      </c>
      <c r="C6706" s="7" t="n">
        <v>11</v>
      </c>
      <c r="D6706" s="7" t="n">
        <v>3</v>
      </c>
      <c r="E6706" s="7" t="n">
        <v>38</v>
      </c>
      <c r="F6706" s="7" t="n">
        <v>0</v>
      </c>
    </row>
    <row r="6707" spans="1:9">
      <c r="A6707" t="s">
        <v>4</v>
      </c>
      <c r="B6707" s="4" t="s">
        <v>5</v>
      </c>
      <c r="C6707" s="4" t="s">
        <v>16</v>
      </c>
      <c r="D6707" s="4" t="s">
        <v>16</v>
      </c>
      <c r="E6707" s="4" t="s">
        <v>30</v>
      </c>
      <c r="F6707" s="4" t="s">
        <v>30</v>
      </c>
      <c r="G6707" s="4" t="s">
        <v>30</v>
      </c>
      <c r="H6707" s="4" t="s">
        <v>10</v>
      </c>
    </row>
    <row r="6708" spans="1:9">
      <c r="A6708" t="n">
        <v>55933</v>
      </c>
      <c r="B6708" s="38" t="n">
        <v>45</v>
      </c>
      <c r="C6708" s="7" t="n">
        <v>2</v>
      </c>
      <c r="D6708" s="7" t="n">
        <v>3</v>
      </c>
      <c r="E6708" s="7" t="n">
        <v>-0.629999995231628</v>
      </c>
      <c r="F6708" s="7" t="n">
        <v>1.8400000333786</v>
      </c>
      <c r="G6708" s="7" t="n">
        <v>-22.9699993133545</v>
      </c>
      <c r="H6708" s="7" t="n">
        <v>5000</v>
      </c>
    </row>
    <row r="6709" spans="1:9">
      <c r="A6709" t="s">
        <v>4</v>
      </c>
      <c r="B6709" s="4" t="s">
        <v>5</v>
      </c>
      <c r="C6709" s="4" t="s">
        <v>16</v>
      </c>
      <c r="D6709" s="4" t="s">
        <v>16</v>
      </c>
      <c r="E6709" s="4" t="s">
        <v>30</v>
      </c>
      <c r="F6709" s="4" t="s">
        <v>30</v>
      </c>
      <c r="G6709" s="4" t="s">
        <v>30</v>
      </c>
      <c r="H6709" s="4" t="s">
        <v>10</v>
      </c>
      <c r="I6709" s="4" t="s">
        <v>16</v>
      </c>
    </row>
    <row r="6710" spans="1:9">
      <c r="A6710" t="n">
        <v>55950</v>
      </c>
      <c r="B6710" s="38" t="n">
        <v>45</v>
      </c>
      <c r="C6710" s="7" t="n">
        <v>4</v>
      </c>
      <c r="D6710" s="7" t="n">
        <v>3</v>
      </c>
      <c r="E6710" s="7" t="n">
        <v>4.90000009536743</v>
      </c>
      <c r="F6710" s="7" t="n">
        <v>21.8099994659424</v>
      </c>
      <c r="G6710" s="7" t="n">
        <v>6</v>
      </c>
      <c r="H6710" s="7" t="n">
        <v>5000</v>
      </c>
      <c r="I6710" s="7" t="n">
        <v>1</v>
      </c>
    </row>
    <row r="6711" spans="1:9">
      <c r="A6711" t="s">
        <v>4</v>
      </c>
      <c r="B6711" s="4" t="s">
        <v>5</v>
      </c>
      <c r="C6711" s="4" t="s">
        <v>16</v>
      </c>
      <c r="D6711" s="4" t="s">
        <v>16</v>
      </c>
      <c r="E6711" s="4" t="s">
        <v>30</v>
      </c>
      <c r="F6711" s="4" t="s">
        <v>10</v>
      </c>
    </row>
    <row r="6712" spans="1:9">
      <c r="A6712" t="n">
        <v>55968</v>
      </c>
      <c r="B6712" s="38" t="n">
        <v>45</v>
      </c>
      <c r="C6712" s="7" t="n">
        <v>5</v>
      </c>
      <c r="D6712" s="7" t="n">
        <v>3</v>
      </c>
      <c r="E6712" s="7" t="n">
        <v>1.79999995231628</v>
      </c>
      <c r="F6712" s="7" t="n">
        <v>5000</v>
      </c>
    </row>
    <row r="6713" spans="1:9">
      <c r="A6713" t="s">
        <v>4</v>
      </c>
      <c r="B6713" s="4" t="s">
        <v>5</v>
      </c>
      <c r="C6713" s="4" t="s">
        <v>16</v>
      </c>
      <c r="D6713" s="4" t="s">
        <v>16</v>
      </c>
      <c r="E6713" s="4" t="s">
        <v>30</v>
      </c>
      <c r="F6713" s="4" t="s">
        <v>10</v>
      </c>
    </row>
    <row r="6714" spans="1:9">
      <c r="A6714" t="n">
        <v>55977</v>
      </c>
      <c r="B6714" s="38" t="n">
        <v>45</v>
      </c>
      <c r="C6714" s="7" t="n">
        <v>11</v>
      </c>
      <c r="D6714" s="7" t="n">
        <v>3</v>
      </c>
      <c r="E6714" s="7" t="n">
        <v>38</v>
      </c>
      <c r="F6714" s="7" t="n">
        <v>5000</v>
      </c>
    </row>
    <row r="6715" spans="1:9">
      <c r="A6715" t="s">
        <v>4</v>
      </c>
      <c r="B6715" s="4" t="s">
        <v>5</v>
      </c>
      <c r="C6715" s="4" t="s">
        <v>16</v>
      </c>
      <c r="D6715" s="4" t="s">
        <v>10</v>
      </c>
    </row>
    <row r="6716" spans="1:9">
      <c r="A6716" t="n">
        <v>55986</v>
      </c>
      <c r="B6716" s="37" t="n">
        <v>58</v>
      </c>
      <c r="C6716" s="7" t="n">
        <v>255</v>
      </c>
      <c r="D6716" s="7" t="n">
        <v>0</v>
      </c>
    </row>
    <row r="6717" spans="1:9">
      <c r="A6717" t="s">
        <v>4</v>
      </c>
      <c r="B6717" s="4" t="s">
        <v>5</v>
      </c>
      <c r="C6717" s="4" t="s">
        <v>16</v>
      </c>
      <c r="D6717" s="4" t="s">
        <v>10</v>
      </c>
      <c r="E6717" s="4" t="s">
        <v>6</v>
      </c>
      <c r="F6717" s="4" t="s">
        <v>6</v>
      </c>
      <c r="G6717" s="4" t="s">
        <v>6</v>
      </c>
      <c r="H6717" s="4" t="s">
        <v>6</v>
      </c>
    </row>
    <row r="6718" spans="1:9">
      <c r="A6718" t="n">
        <v>55990</v>
      </c>
      <c r="B6718" s="54" t="n">
        <v>51</v>
      </c>
      <c r="C6718" s="7" t="n">
        <v>3</v>
      </c>
      <c r="D6718" s="7" t="n">
        <v>86</v>
      </c>
      <c r="E6718" s="7" t="s">
        <v>234</v>
      </c>
      <c r="F6718" s="7" t="s">
        <v>236</v>
      </c>
      <c r="G6718" s="7" t="s">
        <v>225</v>
      </c>
      <c r="H6718" s="7" t="s">
        <v>226</v>
      </c>
    </row>
    <row r="6719" spans="1:9">
      <c r="A6719" t="s">
        <v>4</v>
      </c>
      <c r="B6719" s="4" t="s">
        <v>5</v>
      </c>
      <c r="C6719" s="4" t="s">
        <v>10</v>
      </c>
      <c r="D6719" s="4" t="s">
        <v>16</v>
      </c>
      <c r="E6719" s="4" t="s">
        <v>6</v>
      </c>
      <c r="F6719" s="4" t="s">
        <v>30</v>
      </c>
      <c r="G6719" s="4" t="s">
        <v>30</v>
      </c>
      <c r="H6719" s="4" t="s">
        <v>30</v>
      </c>
    </row>
    <row r="6720" spans="1:9">
      <c r="A6720" t="n">
        <v>56003</v>
      </c>
      <c r="B6720" s="45" t="n">
        <v>48</v>
      </c>
      <c r="C6720" s="7" t="n">
        <v>86</v>
      </c>
      <c r="D6720" s="7" t="n">
        <v>0</v>
      </c>
      <c r="E6720" s="7" t="s">
        <v>456</v>
      </c>
      <c r="F6720" s="7" t="n">
        <v>-1</v>
      </c>
      <c r="G6720" s="7" t="n">
        <v>1</v>
      </c>
      <c r="H6720" s="7" t="n">
        <v>0</v>
      </c>
    </row>
    <row r="6721" spans="1:9">
      <c r="A6721" t="s">
        <v>4</v>
      </c>
      <c r="B6721" s="4" t="s">
        <v>5</v>
      </c>
      <c r="C6721" s="4" t="s">
        <v>10</v>
      </c>
    </row>
    <row r="6722" spans="1:9">
      <c r="A6722" t="n">
        <v>56034</v>
      </c>
      <c r="B6722" s="31" t="n">
        <v>16</v>
      </c>
      <c r="C6722" s="7" t="n">
        <v>500</v>
      </c>
    </row>
    <row r="6723" spans="1:9">
      <c r="A6723" t="s">
        <v>4</v>
      </c>
      <c r="B6723" s="4" t="s">
        <v>5</v>
      </c>
      <c r="C6723" s="4" t="s">
        <v>10</v>
      </c>
      <c r="D6723" s="4" t="s">
        <v>10</v>
      </c>
      <c r="E6723" s="4" t="s">
        <v>6</v>
      </c>
      <c r="F6723" s="4" t="s">
        <v>16</v>
      </c>
      <c r="G6723" s="4" t="s">
        <v>10</v>
      </c>
    </row>
    <row r="6724" spans="1:9">
      <c r="A6724" t="n">
        <v>56037</v>
      </c>
      <c r="B6724" s="67" t="n">
        <v>80</v>
      </c>
      <c r="C6724" s="7" t="n">
        <v>744</v>
      </c>
      <c r="D6724" s="7" t="n">
        <v>508</v>
      </c>
      <c r="E6724" s="7" t="s">
        <v>505</v>
      </c>
      <c r="F6724" s="7" t="n">
        <v>1</v>
      </c>
      <c r="G6724" s="7" t="n">
        <v>0</v>
      </c>
    </row>
    <row r="6725" spans="1:9">
      <c r="A6725" t="s">
        <v>4</v>
      </c>
      <c r="B6725" s="4" t="s">
        <v>5</v>
      </c>
      <c r="C6725" s="4" t="s">
        <v>10</v>
      </c>
    </row>
    <row r="6726" spans="1:9">
      <c r="A6726" t="n">
        <v>56055</v>
      </c>
      <c r="B6726" s="31" t="n">
        <v>16</v>
      </c>
      <c r="C6726" s="7" t="n">
        <v>4000</v>
      </c>
    </row>
    <row r="6727" spans="1:9">
      <c r="A6727" t="s">
        <v>4</v>
      </c>
      <c r="B6727" s="4" t="s">
        <v>5</v>
      </c>
      <c r="C6727" s="4" t="s">
        <v>16</v>
      </c>
      <c r="D6727" s="4" t="s">
        <v>10</v>
      </c>
    </row>
    <row r="6728" spans="1:9">
      <c r="A6728" t="n">
        <v>56058</v>
      </c>
      <c r="B6728" s="38" t="n">
        <v>45</v>
      </c>
      <c r="C6728" s="7" t="n">
        <v>7</v>
      </c>
      <c r="D6728" s="7" t="n">
        <v>255</v>
      </c>
    </row>
    <row r="6729" spans="1:9">
      <c r="A6729" t="s">
        <v>4</v>
      </c>
      <c r="B6729" s="4" t="s">
        <v>5</v>
      </c>
      <c r="C6729" s="4" t="s">
        <v>16</v>
      </c>
      <c r="D6729" s="4" t="s">
        <v>10</v>
      </c>
      <c r="E6729" s="4" t="s">
        <v>30</v>
      </c>
    </row>
    <row r="6730" spans="1:9">
      <c r="A6730" t="n">
        <v>56062</v>
      </c>
      <c r="B6730" s="37" t="n">
        <v>58</v>
      </c>
      <c r="C6730" s="7" t="n">
        <v>101</v>
      </c>
      <c r="D6730" s="7" t="n">
        <v>500</v>
      </c>
      <c r="E6730" s="7" t="n">
        <v>1</v>
      </c>
    </row>
    <row r="6731" spans="1:9">
      <c r="A6731" t="s">
        <v>4</v>
      </c>
      <c r="B6731" s="4" t="s">
        <v>5</v>
      </c>
      <c r="C6731" s="4" t="s">
        <v>16</v>
      </c>
      <c r="D6731" s="4" t="s">
        <v>10</v>
      </c>
    </row>
    <row r="6732" spans="1:9">
      <c r="A6732" t="n">
        <v>56070</v>
      </c>
      <c r="B6732" s="37" t="n">
        <v>58</v>
      </c>
      <c r="C6732" s="7" t="n">
        <v>254</v>
      </c>
      <c r="D6732" s="7" t="n">
        <v>0</v>
      </c>
    </row>
    <row r="6733" spans="1:9">
      <c r="A6733" t="s">
        <v>4</v>
      </c>
      <c r="B6733" s="4" t="s">
        <v>5</v>
      </c>
      <c r="C6733" s="4" t="s">
        <v>16</v>
      </c>
      <c r="D6733" s="4" t="s">
        <v>10</v>
      </c>
      <c r="E6733" s="4" t="s">
        <v>6</v>
      </c>
      <c r="F6733" s="4" t="s">
        <v>6</v>
      </c>
      <c r="G6733" s="4" t="s">
        <v>6</v>
      </c>
      <c r="H6733" s="4" t="s">
        <v>6</v>
      </c>
    </row>
    <row r="6734" spans="1:9">
      <c r="A6734" t="n">
        <v>56074</v>
      </c>
      <c r="B6734" s="54" t="n">
        <v>51</v>
      </c>
      <c r="C6734" s="7" t="n">
        <v>3</v>
      </c>
      <c r="D6734" s="7" t="n">
        <v>86</v>
      </c>
      <c r="E6734" s="7" t="s">
        <v>226</v>
      </c>
      <c r="F6734" s="7" t="s">
        <v>236</v>
      </c>
      <c r="G6734" s="7" t="s">
        <v>225</v>
      </c>
      <c r="H6734" s="7" t="s">
        <v>226</v>
      </c>
    </row>
    <row r="6735" spans="1:9">
      <c r="A6735" t="s">
        <v>4</v>
      </c>
      <c r="B6735" s="4" t="s">
        <v>5</v>
      </c>
      <c r="C6735" s="4" t="s">
        <v>16</v>
      </c>
      <c r="D6735" s="4" t="s">
        <v>16</v>
      </c>
      <c r="E6735" s="4" t="s">
        <v>30</v>
      </c>
      <c r="F6735" s="4" t="s">
        <v>30</v>
      </c>
      <c r="G6735" s="4" t="s">
        <v>30</v>
      </c>
      <c r="H6735" s="4" t="s">
        <v>10</v>
      </c>
    </row>
    <row r="6736" spans="1:9">
      <c r="A6736" t="n">
        <v>56087</v>
      </c>
      <c r="B6736" s="38" t="n">
        <v>45</v>
      </c>
      <c r="C6736" s="7" t="n">
        <v>2</v>
      </c>
      <c r="D6736" s="7" t="n">
        <v>3</v>
      </c>
      <c r="E6736" s="7" t="n">
        <v>0.600000023841858</v>
      </c>
      <c r="F6736" s="7" t="n">
        <v>1.53999996185303</v>
      </c>
      <c r="G6736" s="7" t="n">
        <v>-23.0100002288818</v>
      </c>
      <c r="H6736" s="7" t="n">
        <v>0</v>
      </c>
    </row>
    <row r="6737" spans="1:8">
      <c r="A6737" t="s">
        <v>4</v>
      </c>
      <c r="B6737" s="4" t="s">
        <v>5</v>
      </c>
      <c r="C6737" s="4" t="s">
        <v>16</v>
      </c>
      <c r="D6737" s="4" t="s">
        <v>16</v>
      </c>
      <c r="E6737" s="4" t="s">
        <v>30</v>
      </c>
      <c r="F6737" s="4" t="s">
        <v>30</v>
      </c>
      <c r="G6737" s="4" t="s">
        <v>30</v>
      </c>
      <c r="H6737" s="4" t="s">
        <v>10</v>
      </c>
      <c r="I6737" s="4" t="s">
        <v>16</v>
      </c>
    </row>
    <row r="6738" spans="1:8">
      <c r="A6738" t="n">
        <v>56104</v>
      </c>
      <c r="B6738" s="38" t="n">
        <v>45</v>
      </c>
      <c r="C6738" s="7" t="n">
        <v>4</v>
      </c>
      <c r="D6738" s="7" t="n">
        <v>3</v>
      </c>
      <c r="E6738" s="7" t="n">
        <v>4.90000009536743</v>
      </c>
      <c r="F6738" s="7" t="n">
        <v>356.579986572266</v>
      </c>
      <c r="G6738" s="7" t="n">
        <v>-6</v>
      </c>
      <c r="H6738" s="7" t="n">
        <v>0</v>
      </c>
      <c r="I6738" s="7" t="n">
        <v>0</v>
      </c>
    </row>
    <row r="6739" spans="1:8">
      <c r="A6739" t="s">
        <v>4</v>
      </c>
      <c r="B6739" s="4" t="s">
        <v>5</v>
      </c>
      <c r="C6739" s="4" t="s">
        <v>16</v>
      </c>
      <c r="D6739" s="4" t="s">
        <v>16</v>
      </c>
      <c r="E6739" s="4" t="s">
        <v>30</v>
      </c>
      <c r="F6739" s="4" t="s">
        <v>10</v>
      </c>
    </row>
    <row r="6740" spans="1:8">
      <c r="A6740" t="n">
        <v>56122</v>
      </c>
      <c r="B6740" s="38" t="n">
        <v>45</v>
      </c>
      <c r="C6740" s="7" t="n">
        <v>5</v>
      </c>
      <c r="D6740" s="7" t="n">
        <v>3</v>
      </c>
      <c r="E6740" s="7" t="n">
        <v>1.70000004768372</v>
      </c>
      <c r="F6740" s="7" t="n">
        <v>0</v>
      </c>
    </row>
    <row r="6741" spans="1:8">
      <c r="A6741" t="s">
        <v>4</v>
      </c>
      <c r="B6741" s="4" t="s">
        <v>5</v>
      </c>
      <c r="C6741" s="4" t="s">
        <v>16</v>
      </c>
      <c r="D6741" s="4" t="s">
        <v>16</v>
      </c>
      <c r="E6741" s="4" t="s">
        <v>30</v>
      </c>
      <c r="F6741" s="4" t="s">
        <v>10</v>
      </c>
    </row>
    <row r="6742" spans="1:8">
      <c r="A6742" t="n">
        <v>56131</v>
      </c>
      <c r="B6742" s="38" t="n">
        <v>45</v>
      </c>
      <c r="C6742" s="7" t="n">
        <v>11</v>
      </c>
      <c r="D6742" s="7" t="n">
        <v>3</v>
      </c>
      <c r="E6742" s="7" t="n">
        <v>38</v>
      </c>
      <c r="F6742" s="7" t="n">
        <v>0</v>
      </c>
    </row>
    <row r="6743" spans="1:8">
      <c r="A6743" t="s">
        <v>4</v>
      </c>
      <c r="B6743" s="4" t="s">
        <v>5</v>
      </c>
      <c r="C6743" s="4" t="s">
        <v>16</v>
      </c>
      <c r="D6743" s="4" t="s">
        <v>16</v>
      </c>
      <c r="E6743" s="4" t="s">
        <v>30</v>
      </c>
      <c r="F6743" s="4" t="s">
        <v>30</v>
      </c>
      <c r="G6743" s="4" t="s">
        <v>30</v>
      </c>
      <c r="H6743" s="4" t="s">
        <v>10</v>
      </c>
    </row>
    <row r="6744" spans="1:8">
      <c r="A6744" t="n">
        <v>56140</v>
      </c>
      <c r="B6744" s="38" t="n">
        <v>45</v>
      </c>
      <c r="C6744" s="7" t="n">
        <v>2</v>
      </c>
      <c r="D6744" s="7" t="n">
        <v>3</v>
      </c>
      <c r="E6744" s="7" t="n">
        <v>0.600000023841858</v>
      </c>
      <c r="F6744" s="7" t="n">
        <v>2.03999996185303</v>
      </c>
      <c r="G6744" s="7" t="n">
        <v>-23.0100002288818</v>
      </c>
      <c r="H6744" s="7" t="n">
        <v>7000</v>
      </c>
    </row>
    <row r="6745" spans="1:8">
      <c r="A6745" t="s">
        <v>4</v>
      </c>
      <c r="B6745" s="4" t="s">
        <v>5</v>
      </c>
      <c r="C6745" s="4" t="s">
        <v>16</v>
      </c>
      <c r="D6745" s="4" t="s">
        <v>16</v>
      </c>
      <c r="E6745" s="4" t="s">
        <v>30</v>
      </c>
      <c r="F6745" s="4" t="s">
        <v>30</v>
      </c>
      <c r="G6745" s="4" t="s">
        <v>30</v>
      </c>
      <c r="H6745" s="4" t="s">
        <v>10</v>
      </c>
      <c r="I6745" s="4" t="s">
        <v>16</v>
      </c>
    </row>
    <row r="6746" spans="1:8">
      <c r="A6746" t="n">
        <v>56157</v>
      </c>
      <c r="B6746" s="38" t="n">
        <v>45</v>
      </c>
      <c r="C6746" s="7" t="n">
        <v>4</v>
      </c>
      <c r="D6746" s="7" t="n">
        <v>3</v>
      </c>
      <c r="E6746" s="7" t="n">
        <v>354.700012207031</v>
      </c>
      <c r="F6746" s="7" t="n">
        <v>342.630004882813</v>
      </c>
      <c r="G6746" s="7" t="n">
        <v>-6</v>
      </c>
      <c r="H6746" s="7" t="n">
        <v>7000</v>
      </c>
      <c r="I6746" s="7" t="n">
        <v>1</v>
      </c>
    </row>
    <row r="6747" spans="1:8">
      <c r="A6747" t="s">
        <v>4</v>
      </c>
      <c r="B6747" s="4" t="s">
        <v>5</v>
      </c>
      <c r="C6747" s="4" t="s">
        <v>16</v>
      </c>
      <c r="D6747" s="4" t="s">
        <v>16</v>
      </c>
      <c r="E6747" s="4" t="s">
        <v>30</v>
      </c>
      <c r="F6747" s="4" t="s">
        <v>10</v>
      </c>
    </row>
    <row r="6748" spans="1:8">
      <c r="A6748" t="n">
        <v>56175</v>
      </c>
      <c r="B6748" s="38" t="n">
        <v>45</v>
      </c>
      <c r="C6748" s="7" t="n">
        <v>5</v>
      </c>
      <c r="D6748" s="7" t="n">
        <v>3</v>
      </c>
      <c r="E6748" s="7" t="n">
        <v>1.5</v>
      </c>
      <c r="F6748" s="7" t="n">
        <v>7000</v>
      </c>
    </row>
    <row r="6749" spans="1:8">
      <c r="A6749" t="s">
        <v>4</v>
      </c>
      <c r="B6749" s="4" t="s">
        <v>5</v>
      </c>
      <c r="C6749" s="4" t="s">
        <v>16</v>
      </c>
      <c r="D6749" s="4" t="s">
        <v>16</v>
      </c>
      <c r="E6749" s="4" t="s">
        <v>30</v>
      </c>
      <c r="F6749" s="4" t="s">
        <v>10</v>
      </c>
    </row>
    <row r="6750" spans="1:8">
      <c r="A6750" t="n">
        <v>56184</v>
      </c>
      <c r="B6750" s="38" t="n">
        <v>45</v>
      </c>
      <c r="C6750" s="7" t="n">
        <v>11</v>
      </c>
      <c r="D6750" s="7" t="n">
        <v>3</v>
      </c>
      <c r="E6750" s="7" t="n">
        <v>38</v>
      </c>
      <c r="F6750" s="7" t="n">
        <v>7000</v>
      </c>
    </row>
    <row r="6751" spans="1:8">
      <c r="A6751" t="s">
        <v>4</v>
      </c>
      <c r="B6751" s="4" t="s">
        <v>5</v>
      </c>
      <c r="C6751" s="4" t="s">
        <v>16</v>
      </c>
      <c r="D6751" s="4" t="s">
        <v>10</v>
      </c>
      <c r="E6751" s="4" t="s">
        <v>6</v>
      </c>
      <c r="F6751" s="4" t="s">
        <v>6</v>
      </c>
      <c r="G6751" s="4" t="s">
        <v>6</v>
      </c>
      <c r="H6751" s="4" t="s">
        <v>6</v>
      </c>
    </row>
    <row r="6752" spans="1:8">
      <c r="A6752" t="n">
        <v>56193</v>
      </c>
      <c r="B6752" s="54" t="n">
        <v>51</v>
      </c>
      <c r="C6752" s="7" t="n">
        <v>3</v>
      </c>
      <c r="D6752" s="7" t="n">
        <v>81</v>
      </c>
      <c r="E6752" s="7" t="s">
        <v>234</v>
      </c>
      <c r="F6752" s="7" t="s">
        <v>236</v>
      </c>
      <c r="G6752" s="7" t="s">
        <v>225</v>
      </c>
      <c r="H6752" s="7" t="s">
        <v>226</v>
      </c>
    </row>
    <row r="6753" spans="1:9">
      <c r="A6753" t="s">
        <v>4</v>
      </c>
      <c r="B6753" s="4" t="s">
        <v>5</v>
      </c>
      <c r="C6753" s="4" t="s">
        <v>16</v>
      </c>
      <c r="D6753" s="4" t="s">
        <v>10</v>
      </c>
    </row>
    <row r="6754" spans="1:9">
      <c r="A6754" t="n">
        <v>56206</v>
      </c>
      <c r="B6754" s="37" t="n">
        <v>58</v>
      </c>
      <c r="C6754" s="7" t="n">
        <v>255</v>
      </c>
      <c r="D6754" s="7" t="n">
        <v>0</v>
      </c>
    </row>
    <row r="6755" spans="1:9">
      <c r="A6755" t="s">
        <v>4</v>
      </c>
      <c r="B6755" s="4" t="s">
        <v>5</v>
      </c>
      <c r="C6755" s="4" t="s">
        <v>10</v>
      </c>
    </row>
    <row r="6756" spans="1:9">
      <c r="A6756" t="n">
        <v>56210</v>
      </c>
      <c r="B6756" s="31" t="n">
        <v>16</v>
      </c>
      <c r="C6756" s="7" t="n">
        <v>1500</v>
      </c>
    </row>
    <row r="6757" spans="1:9">
      <c r="A6757" t="s">
        <v>4</v>
      </c>
      <c r="B6757" s="4" t="s">
        <v>5</v>
      </c>
      <c r="C6757" s="4" t="s">
        <v>10</v>
      </c>
      <c r="D6757" s="4" t="s">
        <v>10</v>
      </c>
      <c r="E6757" s="4" t="s">
        <v>6</v>
      </c>
      <c r="F6757" s="4" t="s">
        <v>16</v>
      </c>
      <c r="G6757" s="4" t="s">
        <v>10</v>
      </c>
    </row>
    <row r="6758" spans="1:9">
      <c r="A6758" t="n">
        <v>56213</v>
      </c>
      <c r="B6758" s="67" t="n">
        <v>80</v>
      </c>
      <c r="C6758" s="7" t="n">
        <v>744</v>
      </c>
      <c r="D6758" s="7" t="n">
        <v>508</v>
      </c>
      <c r="E6758" s="7" t="s">
        <v>506</v>
      </c>
      <c r="F6758" s="7" t="n">
        <v>1</v>
      </c>
      <c r="G6758" s="7" t="n">
        <v>0</v>
      </c>
    </row>
    <row r="6759" spans="1:9">
      <c r="A6759" t="s">
        <v>4</v>
      </c>
      <c r="B6759" s="4" t="s">
        <v>5</v>
      </c>
      <c r="C6759" s="4" t="s">
        <v>10</v>
      </c>
    </row>
    <row r="6760" spans="1:9">
      <c r="A6760" t="n">
        <v>56231</v>
      </c>
      <c r="B6760" s="31" t="n">
        <v>16</v>
      </c>
      <c r="C6760" s="7" t="n">
        <v>4000</v>
      </c>
    </row>
    <row r="6761" spans="1:9">
      <c r="A6761" t="s">
        <v>4</v>
      </c>
      <c r="B6761" s="4" t="s">
        <v>5</v>
      </c>
      <c r="C6761" s="4" t="s">
        <v>16</v>
      </c>
      <c r="D6761" s="4" t="s">
        <v>10</v>
      </c>
    </row>
    <row r="6762" spans="1:9">
      <c r="A6762" t="n">
        <v>56234</v>
      </c>
      <c r="B6762" s="38" t="n">
        <v>45</v>
      </c>
      <c r="C6762" s="7" t="n">
        <v>7</v>
      </c>
      <c r="D6762" s="7" t="n">
        <v>255</v>
      </c>
    </row>
    <row r="6763" spans="1:9">
      <c r="A6763" t="s">
        <v>4</v>
      </c>
      <c r="B6763" s="4" t="s">
        <v>5</v>
      </c>
      <c r="C6763" s="4" t="s">
        <v>16</v>
      </c>
      <c r="D6763" s="4" t="s">
        <v>10</v>
      </c>
      <c r="E6763" s="4" t="s">
        <v>30</v>
      </c>
    </row>
    <row r="6764" spans="1:9">
      <c r="A6764" t="n">
        <v>56238</v>
      </c>
      <c r="B6764" s="37" t="n">
        <v>58</v>
      </c>
      <c r="C6764" s="7" t="n">
        <v>101</v>
      </c>
      <c r="D6764" s="7" t="n">
        <v>500</v>
      </c>
      <c r="E6764" s="7" t="n">
        <v>1</v>
      </c>
    </row>
    <row r="6765" spans="1:9">
      <c r="A6765" t="s">
        <v>4</v>
      </c>
      <c r="B6765" s="4" t="s">
        <v>5</v>
      </c>
      <c r="C6765" s="4" t="s">
        <v>16</v>
      </c>
      <c r="D6765" s="4" t="s">
        <v>10</v>
      </c>
    </row>
    <row r="6766" spans="1:9">
      <c r="A6766" t="n">
        <v>56246</v>
      </c>
      <c r="B6766" s="37" t="n">
        <v>58</v>
      </c>
      <c r="C6766" s="7" t="n">
        <v>254</v>
      </c>
      <c r="D6766" s="7" t="n">
        <v>0</v>
      </c>
    </row>
    <row r="6767" spans="1:9">
      <c r="A6767" t="s">
        <v>4</v>
      </c>
      <c r="B6767" s="4" t="s">
        <v>5</v>
      </c>
      <c r="C6767" s="4" t="s">
        <v>16</v>
      </c>
      <c r="D6767" s="4" t="s">
        <v>16</v>
      </c>
      <c r="E6767" s="4" t="s">
        <v>30</v>
      </c>
      <c r="F6767" s="4" t="s">
        <v>30</v>
      </c>
      <c r="G6767" s="4" t="s">
        <v>30</v>
      </c>
      <c r="H6767" s="4" t="s">
        <v>10</v>
      </c>
    </row>
    <row r="6768" spans="1:9">
      <c r="A6768" t="n">
        <v>56250</v>
      </c>
      <c r="B6768" s="38" t="n">
        <v>45</v>
      </c>
      <c r="C6768" s="7" t="n">
        <v>2</v>
      </c>
      <c r="D6768" s="7" t="n">
        <v>3</v>
      </c>
      <c r="E6768" s="7" t="n">
        <v>0.189999997615814</v>
      </c>
      <c r="F6768" s="7" t="n">
        <v>2.08999991416931</v>
      </c>
      <c r="G6768" s="7" t="n">
        <v>-22.9699993133545</v>
      </c>
      <c r="H6768" s="7" t="n">
        <v>0</v>
      </c>
    </row>
    <row r="6769" spans="1:8">
      <c r="A6769" t="s">
        <v>4</v>
      </c>
      <c r="B6769" s="4" t="s">
        <v>5</v>
      </c>
      <c r="C6769" s="4" t="s">
        <v>16</v>
      </c>
      <c r="D6769" s="4" t="s">
        <v>16</v>
      </c>
      <c r="E6769" s="4" t="s">
        <v>30</v>
      </c>
      <c r="F6769" s="4" t="s">
        <v>30</v>
      </c>
      <c r="G6769" s="4" t="s">
        <v>30</v>
      </c>
      <c r="H6769" s="4" t="s">
        <v>10</v>
      </c>
      <c r="I6769" s="4" t="s">
        <v>16</v>
      </c>
    </row>
    <row r="6770" spans="1:8">
      <c r="A6770" t="n">
        <v>56267</v>
      </c>
      <c r="B6770" s="38" t="n">
        <v>45</v>
      </c>
      <c r="C6770" s="7" t="n">
        <v>4</v>
      </c>
      <c r="D6770" s="7" t="n">
        <v>3</v>
      </c>
      <c r="E6770" s="7" t="n">
        <v>358.320007324219</v>
      </c>
      <c r="F6770" s="7" t="n">
        <v>42.310001373291</v>
      </c>
      <c r="G6770" s="7" t="n">
        <v>356</v>
      </c>
      <c r="H6770" s="7" t="n">
        <v>0</v>
      </c>
      <c r="I6770" s="7" t="n">
        <v>0</v>
      </c>
    </row>
    <row r="6771" spans="1:8">
      <c r="A6771" t="s">
        <v>4</v>
      </c>
      <c r="B6771" s="4" t="s">
        <v>5</v>
      </c>
      <c r="C6771" s="4" t="s">
        <v>16</v>
      </c>
      <c r="D6771" s="4" t="s">
        <v>16</v>
      </c>
      <c r="E6771" s="4" t="s">
        <v>30</v>
      </c>
      <c r="F6771" s="4" t="s">
        <v>10</v>
      </c>
    </row>
    <row r="6772" spans="1:8">
      <c r="A6772" t="n">
        <v>56285</v>
      </c>
      <c r="B6772" s="38" t="n">
        <v>45</v>
      </c>
      <c r="C6772" s="7" t="n">
        <v>5</v>
      </c>
      <c r="D6772" s="7" t="n">
        <v>3</v>
      </c>
      <c r="E6772" s="7" t="n">
        <v>1.60000002384186</v>
      </c>
      <c r="F6772" s="7" t="n">
        <v>0</v>
      </c>
    </row>
    <row r="6773" spans="1:8">
      <c r="A6773" t="s">
        <v>4</v>
      </c>
      <c r="B6773" s="4" t="s">
        <v>5</v>
      </c>
      <c r="C6773" s="4" t="s">
        <v>16</v>
      </c>
      <c r="D6773" s="4" t="s">
        <v>16</v>
      </c>
      <c r="E6773" s="4" t="s">
        <v>30</v>
      </c>
      <c r="F6773" s="4" t="s">
        <v>10</v>
      </c>
    </row>
    <row r="6774" spans="1:8">
      <c r="A6774" t="n">
        <v>56294</v>
      </c>
      <c r="B6774" s="38" t="n">
        <v>45</v>
      </c>
      <c r="C6774" s="7" t="n">
        <v>11</v>
      </c>
      <c r="D6774" s="7" t="n">
        <v>3</v>
      </c>
      <c r="E6774" s="7" t="n">
        <v>38</v>
      </c>
      <c r="F6774" s="7" t="n">
        <v>0</v>
      </c>
    </row>
    <row r="6775" spans="1:8">
      <c r="A6775" t="s">
        <v>4</v>
      </c>
      <c r="B6775" s="4" t="s">
        <v>5</v>
      </c>
      <c r="C6775" s="4" t="s">
        <v>16</v>
      </c>
      <c r="D6775" s="4" t="s">
        <v>16</v>
      </c>
      <c r="E6775" s="4" t="s">
        <v>30</v>
      </c>
      <c r="F6775" s="4" t="s">
        <v>30</v>
      </c>
      <c r="G6775" s="4" t="s">
        <v>30</v>
      </c>
      <c r="H6775" s="4" t="s">
        <v>10</v>
      </c>
      <c r="I6775" s="4" t="s">
        <v>16</v>
      </c>
    </row>
    <row r="6776" spans="1:8">
      <c r="A6776" t="n">
        <v>56303</v>
      </c>
      <c r="B6776" s="38" t="n">
        <v>45</v>
      </c>
      <c r="C6776" s="7" t="n">
        <v>4</v>
      </c>
      <c r="D6776" s="7" t="n">
        <v>3</v>
      </c>
      <c r="E6776" s="7" t="n">
        <v>357.320007324219</v>
      </c>
      <c r="F6776" s="7" t="n">
        <v>33.2900009155273</v>
      </c>
      <c r="G6776" s="7" t="n">
        <v>356</v>
      </c>
      <c r="H6776" s="7" t="n">
        <v>20000</v>
      </c>
      <c r="I6776" s="7" t="n">
        <v>1</v>
      </c>
    </row>
    <row r="6777" spans="1:8">
      <c r="A6777" t="s">
        <v>4</v>
      </c>
      <c r="B6777" s="4" t="s">
        <v>5</v>
      </c>
      <c r="C6777" s="4" t="s">
        <v>16</v>
      </c>
      <c r="D6777" s="4" t="s">
        <v>10</v>
      </c>
      <c r="E6777" s="4" t="s">
        <v>6</v>
      </c>
      <c r="F6777" s="4" t="s">
        <v>6</v>
      </c>
      <c r="G6777" s="4" t="s">
        <v>6</v>
      </c>
      <c r="H6777" s="4" t="s">
        <v>6</v>
      </c>
    </row>
    <row r="6778" spans="1:8">
      <c r="A6778" t="n">
        <v>56321</v>
      </c>
      <c r="B6778" s="54" t="n">
        <v>51</v>
      </c>
      <c r="C6778" s="7" t="n">
        <v>3</v>
      </c>
      <c r="D6778" s="7" t="n">
        <v>81</v>
      </c>
      <c r="E6778" s="7" t="s">
        <v>226</v>
      </c>
      <c r="F6778" s="7" t="s">
        <v>226</v>
      </c>
      <c r="G6778" s="7" t="s">
        <v>225</v>
      </c>
      <c r="H6778" s="7" t="s">
        <v>226</v>
      </c>
    </row>
    <row r="6779" spans="1:8">
      <c r="A6779" t="s">
        <v>4</v>
      </c>
      <c r="B6779" s="4" t="s">
        <v>5</v>
      </c>
      <c r="C6779" s="4" t="s">
        <v>16</v>
      </c>
      <c r="D6779" s="4" t="s">
        <v>10</v>
      </c>
    </row>
    <row r="6780" spans="1:8">
      <c r="A6780" t="n">
        <v>56334</v>
      </c>
      <c r="B6780" s="37" t="n">
        <v>58</v>
      </c>
      <c r="C6780" s="7" t="n">
        <v>255</v>
      </c>
      <c r="D6780" s="7" t="n">
        <v>0</v>
      </c>
    </row>
    <row r="6781" spans="1:8">
      <c r="A6781" t="s">
        <v>4</v>
      </c>
      <c r="B6781" s="4" t="s">
        <v>5</v>
      </c>
      <c r="C6781" s="4" t="s">
        <v>16</v>
      </c>
      <c r="D6781" s="4" t="s">
        <v>16</v>
      </c>
      <c r="E6781" s="4" t="s">
        <v>16</v>
      </c>
      <c r="F6781" s="4" t="s">
        <v>16</v>
      </c>
    </row>
    <row r="6782" spans="1:8">
      <c r="A6782" t="n">
        <v>56338</v>
      </c>
      <c r="B6782" s="15" t="n">
        <v>14</v>
      </c>
      <c r="C6782" s="7" t="n">
        <v>0</v>
      </c>
      <c r="D6782" s="7" t="n">
        <v>1</v>
      </c>
      <c r="E6782" s="7" t="n">
        <v>0</v>
      </c>
      <c r="F6782" s="7" t="n">
        <v>0</v>
      </c>
    </row>
    <row r="6783" spans="1:8">
      <c r="A6783" t="s">
        <v>4</v>
      </c>
      <c r="B6783" s="4" t="s">
        <v>5</v>
      </c>
      <c r="C6783" s="4" t="s">
        <v>16</v>
      </c>
      <c r="D6783" s="4" t="s">
        <v>10</v>
      </c>
      <c r="E6783" s="4" t="s">
        <v>6</v>
      </c>
    </row>
    <row r="6784" spans="1:8">
      <c r="A6784" t="n">
        <v>56343</v>
      </c>
      <c r="B6784" s="54" t="n">
        <v>51</v>
      </c>
      <c r="C6784" s="7" t="n">
        <v>4</v>
      </c>
      <c r="D6784" s="7" t="n">
        <v>86</v>
      </c>
      <c r="E6784" s="7" t="s">
        <v>507</v>
      </c>
    </row>
    <row r="6785" spans="1:9">
      <c r="A6785" t="s">
        <v>4</v>
      </c>
      <c r="B6785" s="4" t="s">
        <v>5</v>
      </c>
      <c r="C6785" s="4" t="s">
        <v>10</v>
      </c>
    </row>
    <row r="6786" spans="1:9">
      <c r="A6786" t="n">
        <v>56356</v>
      </c>
      <c r="B6786" s="31" t="n">
        <v>16</v>
      </c>
      <c r="C6786" s="7" t="n">
        <v>0</v>
      </c>
    </row>
    <row r="6787" spans="1:9">
      <c r="A6787" t="s">
        <v>4</v>
      </c>
      <c r="B6787" s="4" t="s">
        <v>5</v>
      </c>
      <c r="C6787" s="4" t="s">
        <v>10</v>
      </c>
      <c r="D6787" s="4" t="s">
        <v>69</v>
      </c>
      <c r="E6787" s="4" t="s">
        <v>16</v>
      </c>
      <c r="F6787" s="4" t="s">
        <v>16</v>
      </c>
    </row>
    <row r="6788" spans="1:9">
      <c r="A6788" t="n">
        <v>56359</v>
      </c>
      <c r="B6788" s="55" t="n">
        <v>26</v>
      </c>
      <c r="C6788" s="7" t="n">
        <v>86</v>
      </c>
      <c r="D6788" s="7" t="s">
        <v>508</v>
      </c>
      <c r="E6788" s="7" t="n">
        <v>2</v>
      </c>
      <c r="F6788" s="7" t="n">
        <v>0</v>
      </c>
    </row>
    <row r="6789" spans="1:9">
      <c r="A6789" t="s">
        <v>4</v>
      </c>
      <c r="B6789" s="4" t="s">
        <v>5</v>
      </c>
    </row>
    <row r="6790" spans="1:9">
      <c r="A6790" t="n">
        <v>56399</v>
      </c>
      <c r="B6790" s="29" t="n">
        <v>28</v>
      </c>
    </row>
    <row r="6791" spans="1:9">
      <c r="A6791" t="s">
        <v>4</v>
      </c>
      <c r="B6791" s="4" t="s">
        <v>5</v>
      </c>
      <c r="C6791" s="4" t="s">
        <v>16</v>
      </c>
      <c r="D6791" s="4" t="s">
        <v>10</v>
      </c>
      <c r="E6791" s="4" t="s">
        <v>6</v>
      </c>
    </row>
    <row r="6792" spans="1:9">
      <c r="A6792" t="n">
        <v>56400</v>
      </c>
      <c r="B6792" s="54" t="n">
        <v>51</v>
      </c>
      <c r="C6792" s="7" t="n">
        <v>4</v>
      </c>
      <c r="D6792" s="7" t="n">
        <v>81</v>
      </c>
      <c r="E6792" s="7" t="s">
        <v>487</v>
      </c>
    </row>
    <row r="6793" spans="1:9">
      <c r="A6793" t="s">
        <v>4</v>
      </c>
      <c r="B6793" s="4" t="s">
        <v>5</v>
      </c>
      <c r="C6793" s="4" t="s">
        <v>10</v>
      </c>
    </row>
    <row r="6794" spans="1:9">
      <c r="A6794" t="n">
        <v>56413</v>
      </c>
      <c r="B6794" s="31" t="n">
        <v>16</v>
      </c>
      <c r="C6794" s="7" t="n">
        <v>0</v>
      </c>
    </row>
    <row r="6795" spans="1:9">
      <c r="A6795" t="s">
        <v>4</v>
      </c>
      <c r="B6795" s="4" t="s">
        <v>5</v>
      </c>
      <c r="C6795" s="4" t="s">
        <v>10</v>
      </c>
      <c r="D6795" s="4" t="s">
        <v>69</v>
      </c>
      <c r="E6795" s="4" t="s">
        <v>16</v>
      </c>
      <c r="F6795" s="4" t="s">
        <v>16</v>
      </c>
      <c r="G6795" s="4" t="s">
        <v>69</v>
      </c>
      <c r="H6795" s="4" t="s">
        <v>16</v>
      </c>
      <c r="I6795" s="4" t="s">
        <v>16</v>
      </c>
      <c r="J6795" s="4" t="s">
        <v>69</v>
      </c>
      <c r="K6795" s="4" t="s">
        <v>16</v>
      </c>
      <c r="L6795" s="4" t="s">
        <v>16</v>
      </c>
    </row>
    <row r="6796" spans="1:9">
      <c r="A6796" t="n">
        <v>56416</v>
      </c>
      <c r="B6796" s="55" t="n">
        <v>26</v>
      </c>
      <c r="C6796" s="7" t="n">
        <v>81</v>
      </c>
      <c r="D6796" s="7" t="s">
        <v>509</v>
      </c>
      <c r="E6796" s="7" t="n">
        <v>2</v>
      </c>
      <c r="F6796" s="7" t="n">
        <v>3</v>
      </c>
      <c r="G6796" s="7" t="s">
        <v>510</v>
      </c>
      <c r="H6796" s="7" t="n">
        <v>2</v>
      </c>
      <c r="I6796" s="7" t="n">
        <v>3</v>
      </c>
      <c r="J6796" s="7" t="s">
        <v>511</v>
      </c>
      <c r="K6796" s="7" t="n">
        <v>2</v>
      </c>
      <c r="L6796" s="7" t="n">
        <v>0</v>
      </c>
    </row>
    <row r="6797" spans="1:9">
      <c r="A6797" t="s">
        <v>4</v>
      </c>
      <c r="B6797" s="4" t="s">
        <v>5</v>
      </c>
    </row>
    <row r="6798" spans="1:9">
      <c r="A6798" t="n">
        <v>56704</v>
      </c>
      <c r="B6798" s="29" t="n">
        <v>28</v>
      </c>
    </row>
    <row r="6799" spans="1:9">
      <c r="A6799" t="s">
        <v>4</v>
      </c>
      <c r="B6799" s="4" t="s">
        <v>5</v>
      </c>
      <c r="C6799" s="4" t="s">
        <v>10</v>
      </c>
      <c r="D6799" s="4" t="s">
        <v>16</v>
      </c>
    </row>
    <row r="6800" spans="1:9">
      <c r="A6800" t="n">
        <v>56705</v>
      </c>
      <c r="B6800" s="66" t="n">
        <v>89</v>
      </c>
      <c r="C6800" s="7" t="n">
        <v>65533</v>
      </c>
      <c r="D6800" s="7" t="n">
        <v>1</v>
      </c>
    </row>
    <row r="6801" spans="1:12">
      <c r="A6801" t="s">
        <v>4</v>
      </c>
      <c r="B6801" s="4" t="s">
        <v>5</v>
      </c>
      <c r="C6801" s="4" t="s">
        <v>9</v>
      </c>
    </row>
    <row r="6802" spans="1:12">
      <c r="A6802" t="n">
        <v>56709</v>
      </c>
      <c r="B6802" s="69" t="n">
        <v>15</v>
      </c>
      <c r="C6802" s="7" t="n">
        <v>256</v>
      </c>
    </row>
    <row r="6803" spans="1:12">
      <c r="A6803" t="s">
        <v>4</v>
      </c>
      <c r="B6803" s="4" t="s">
        <v>5</v>
      </c>
      <c r="C6803" s="4" t="s">
        <v>16</v>
      </c>
      <c r="D6803" s="4" t="s">
        <v>10</v>
      </c>
      <c r="E6803" s="4" t="s">
        <v>10</v>
      </c>
      <c r="F6803" s="4" t="s">
        <v>16</v>
      </c>
    </row>
    <row r="6804" spans="1:12">
      <c r="A6804" t="n">
        <v>56714</v>
      </c>
      <c r="B6804" s="27" t="n">
        <v>25</v>
      </c>
      <c r="C6804" s="7" t="n">
        <v>1</v>
      </c>
      <c r="D6804" s="7" t="n">
        <v>65535</v>
      </c>
      <c r="E6804" s="7" t="n">
        <v>500</v>
      </c>
      <c r="F6804" s="7" t="n">
        <v>5</v>
      </c>
    </row>
    <row r="6805" spans="1:12">
      <c r="A6805" t="s">
        <v>4</v>
      </c>
      <c r="B6805" s="4" t="s">
        <v>5</v>
      </c>
      <c r="C6805" s="4" t="s">
        <v>16</v>
      </c>
      <c r="D6805" s="4" t="s">
        <v>10</v>
      </c>
      <c r="E6805" s="4" t="s">
        <v>6</v>
      </c>
    </row>
    <row r="6806" spans="1:12">
      <c r="A6806" t="n">
        <v>56721</v>
      </c>
      <c r="B6806" s="54" t="n">
        <v>51</v>
      </c>
      <c r="C6806" s="7" t="n">
        <v>4</v>
      </c>
      <c r="D6806" s="7" t="n">
        <v>30</v>
      </c>
      <c r="E6806" s="7" t="s">
        <v>512</v>
      </c>
    </row>
    <row r="6807" spans="1:12">
      <c r="A6807" t="s">
        <v>4</v>
      </c>
      <c r="B6807" s="4" t="s">
        <v>5</v>
      </c>
      <c r="C6807" s="4" t="s">
        <v>10</v>
      </c>
    </row>
    <row r="6808" spans="1:12">
      <c r="A6808" t="n">
        <v>56735</v>
      </c>
      <c r="B6808" s="31" t="n">
        <v>16</v>
      </c>
      <c r="C6808" s="7" t="n">
        <v>0</v>
      </c>
    </row>
    <row r="6809" spans="1:12">
      <c r="A6809" t="s">
        <v>4</v>
      </c>
      <c r="B6809" s="4" t="s">
        <v>5</v>
      </c>
      <c r="C6809" s="4" t="s">
        <v>10</v>
      </c>
      <c r="D6809" s="4" t="s">
        <v>16</v>
      </c>
      <c r="E6809" s="4" t="s">
        <v>9</v>
      </c>
      <c r="F6809" s="4" t="s">
        <v>69</v>
      </c>
      <c r="G6809" s="4" t="s">
        <v>16</v>
      </c>
      <c r="H6809" s="4" t="s">
        <v>16</v>
      </c>
    </row>
    <row r="6810" spans="1:12">
      <c r="A6810" t="n">
        <v>56738</v>
      </c>
      <c r="B6810" s="55" t="n">
        <v>26</v>
      </c>
      <c r="C6810" s="7" t="n">
        <v>30</v>
      </c>
      <c r="D6810" s="7" t="n">
        <v>17</v>
      </c>
      <c r="E6810" s="7" t="n">
        <v>63628</v>
      </c>
      <c r="F6810" s="7" t="s">
        <v>513</v>
      </c>
      <c r="G6810" s="7" t="n">
        <v>2</v>
      </c>
      <c r="H6810" s="7" t="n">
        <v>0</v>
      </c>
    </row>
    <row r="6811" spans="1:12">
      <c r="A6811" t="s">
        <v>4</v>
      </c>
      <c r="B6811" s="4" t="s">
        <v>5</v>
      </c>
    </row>
    <row r="6812" spans="1:12">
      <c r="A6812" t="n">
        <v>56758</v>
      </c>
      <c r="B6812" s="29" t="n">
        <v>28</v>
      </c>
    </row>
    <row r="6813" spans="1:12">
      <c r="A6813" t="s">
        <v>4</v>
      </c>
      <c r="B6813" s="4" t="s">
        <v>5</v>
      </c>
      <c r="C6813" s="4" t="s">
        <v>16</v>
      </c>
      <c r="D6813" s="4" t="s">
        <v>10</v>
      </c>
      <c r="E6813" s="4" t="s">
        <v>10</v>
      </c>
      <c r="F6813" s="4" t="s">
        <v>16</v>
      </c>
    </row>
    <row r="6814" spans="1:12">
      <c r="A6814" t="n">
        <v>56759</v>
      </c>
      <c r="B6814" s="27" t="n">
        <v>25</v>
      </c>
      <c r="C6814" s="7" t="n">
        <v>1</v>
      </c>
      <c r="D6814" s="7" t="n">
        <v>65535</v>
      </c>
      <c r="E6814" s="7" t="n">
        <v>65535</v>
      </c>
      <c r="F6814" s="7" t="n">
        <v>0</v>
      </c>
    </row>
    <row r="6815" spans="1:12">
      <c r="A6815" t="s">
        <v>4</v>
      </c>
      <c r="B6815" s="4" t="s">
        <v>5</v>
      </c>
      <c r="C6815" s="4" t="s">
        <v>10</v>
      </c>
      <c r="D6815" s="4" t="s">
        <v>16</v>
      </c>
    </row>
    <row r="6816" spans="1:12">
      <c r="A6816" t="n">
        <v>56766</v>
      </c>
      <c r="B6816" s="66" t="n">
        <v>89</v>
      </c>
      <c r="C6816" s="7" t="n">
        <v>65533</v>
      </c>
      <c r="D6816" s="7" t="n">
        <v>1</v>
      </c>
    </row>
    <row r="6817" spans="1:8">
      <c r="A6817" t="s">
        <v>4</v>
      </c>
      <c r="B6817" s="4" t="s">
        <v>5</v>
      </c>
      <c r="C6817" s="4" t="s">
        <v>16</v>
      </c>
      <c r="D6817" s="4" t="s">
        <v>10</v>
      </c>
      <c r="E6817" s="4" t="s">
        <v>30</v>
      </c>
    </row>
    <row r="6818" spans="1:8">
      <c r="A6818" t="n">
        <v>56770</v>
      </c>
      <c r="B6818" s="37" t="n">
        <v>58</v>
      </c>
      <c r="C6818" s="7" t="n">
        <v>101</v>
      </c>
      <c r="D6818" s="7" t="n">
        <v>500</v>
      </c>
      <c r="E6818" s="7" t="n">
        <v>1</v>
      </c>
    </row>
    <row r="6819" spans="1:8">
      <c r="A6819" t="s">
        <v>4</v>
      </c>
      <c r="B6819" s="4" t="s">
        <v>5</v>
      </c>
      <c r="C6819" s="4" t="s">
        <v>16</v>
      </c>
      <c r="D6819" s="4" t="s">
        <v>10</v>
      </c>
    </row>
    <row r="6820" spans="1:8">
      <c r="A6820" t="n">
        <v>56778</v>
      </c>
      <c r="B6820" s="37" t="n">
        <v>58</v>
      </c>
      <c r="C6820" s="7" t="n">
        <v>254</v>
      </c>
      <c r="D6820" s="7" t="n">
        <v>0</v>
      </c>
    </row>
    <row r="6821" spans="1:8">
      <c r="A6821" t="s">
        <v>4</v>
      </c>
      <c r="B6821" s="4" t="s">
        <v>5</v>
      </c>
      <c r="C6821" s="4" t="s">
        <v>16</v>
      </c>
      <c r="D6821" s="4" t="s">
        <v>16</v>
      </c>
      <c r="E6821" s="4" t="s">
        <v>30</v>
      </c>
      <c r="F6821" s="4" t="s">
        <v>30</v>
      </c>
      <c r="G6821" s="4" t="s">
        <v>30</v>
      </c>
      <c r="H6821" s="4" t="s">
        <v>10</v>
      </c>
    </row>
    <row r="6822" spans="1:8">
      <c r="A6822" t="n">
        <v>56782</v>
      </c>
      <c r="B6822" s="38" t="n">
        <v>45</v>
      </c>
      <c r="C6822" s="7" t="n">
        <v>2</v>
      </c>
      <c r="D6822" s="7" t="n">
        <v>3</v>
      </c>
      <c r="E6822" s="7" t="n">
        <v>-0.870000004768372</v>
      </c>
      <c r="F6822" s="7" t="n">
        <v>1.01999998092651</v>
      </c>
      <c r="G6822" s="7" t="n">
        <v>4.05999994277954</v>
      </c>
      <c r="H6822" s="7" t="n">
        <v>0</v>
      </c>
    </row>
    <row r="6823" spans="1:8">
      <c r="A6823" t="s">
        <v>4</v>
      </c>
      <c r="B6823" s="4" t="s">
        <v>5</v>
      </c>
      <c r="C6823" s="4" t="s">
        <v>16</v>
      </c>
      <c r="D6823" s="4" t="s">
        <v>16</v>
      </c>
      <c r="E6823" s="4" t="s">
        <v>30</v>
      </c>
      <c r="F6823" s="4" t="s">
        <v>30</v>
      </c>
      <c r="G6823" s="4" t="s">
        <v>30</v>
      </c>
      <c r="H6823" s="4" t="s">
        <v>10</v>
      </c>
      <c r="I6823" s="4" t="s">
        <v>16</v>
      </c>
    </row>
    <row r="6824" spans="1:8">
      <c r="A6824" t="n">
        <v>56799</v>
      </c>
      <c r="B6824" s="38" t="n">
        <v>45</v>
      </c>
      <c r="C6824" s="7" t="n">
        <v>4</v>
      </c>
      <c r="D6824" s="7" t="n">
        <v>3</v>
      </c>
      <c r="E6824" s="7" t="n">
        <v>12.460000038147</v>
      </c>
      <c r="F6824" s="7" t="n">
        <v>329.140014648438</v>
      </c>
      <c r="G6824" s="7" t="n">
        <v>4</v>
      </c>
      <c r="H6824" s="7" t="n">
        <v>0</v>
      </c>
      <c r="I6824" s="7" t="n">
        <v>0</v>
      </c>
    </row>
    <row r="6825" spans="1:8">
      <c r="A6825" t="s">
        <v>4</v>
      </c>
      <c r="B6825" s="4" t="s">
        <v>5</v>
      </c>
      <c r="C6825" s="4" t="s">
        <v>16</v>
      </c>
      <c r="D6825" s="4" t="s">
        <v>16</v>
      </c>
      <c r="E6825" s="4" t="s">
        <v>30</v>
      </c>
      <c r="F6825" s="4" t="s">
        <v>10</v>
      </c>
    </row>
    <row r="6826" spans="1:8">
      <c r="A6826" t="n">
        <v>56817</v>
      </c>
      <c r="B6826" s="38" t="n">
        <v>45</v>
      </c>
      <c r="C6826" s="7" t="n">
        <v>5</v>
      </c>
      <c r="D6826" s="7" t="n">
        <v>3</v>
      </c>
      <c r="E6826" s="7" t="n">
        <v>3.20000004768372</v>
      </c>
      <c r="F6826" s="7" t="n">
        <v>0</v>
      </c>
    </row>
    <row r="6827" spans="1:8">
      <c r="A6827" t="s">
        <v>4</v>
      </c>
      <c r="B6827" s="4" t="s">
        <v>5</v>
      </c>
      <c r="C6827" s="4" t="s">
        <v>16</v>
      </c>
      <c r="D6827" s="4" t="s">
        <v>16</v>
      </c>
      <c r="E6827" s="4" t="s">
        <v>30</v>
      </c>
      <c r="F6827" s="4" t="s">
        <v>10</v>
      </c>
    </row>
    <row r="6828" spans="1:8">
      <c r="A6828" t="n">
        <v>56826</v>
      </c>
      <c r="B6828" s="38" t="n">
        <v>45</v>
      </c>
      <c r="C6828" s="7" t="n">
        <v>11</v>
      </c>
      <c r="D6828" s="7" t="n">
        <v>3</v>
      </c>
      <c r="E6828" s="7" t="n">
        <v>38</v>
      </c>
      <c r="F6828" s="7" t="n">
        <v>0</v>
      </c>
    </row>
    <row r="6829" spans="1:8">
      <c r="A6829" t="s">
        <v>4</v>
      </c>
      <c r="B6829" s="4" t="s">
        <v>5</v>
      </c>
      <c r="C6829" s="4" t="s">
        <v>16</v>
      </c>
      <c r="D6829" s="4" t="s">
        <v>16</v>
      </c>
      <c r="E6829" s="4" t="s">
        <v>30</v>
      </c>
      <c r="F6829" s="4" t="s">
        <v>10</v>
      </c>
    </row>
    <row r="6830" spans="1:8">
      <c r="A6830" t="n">
        <v>56835</v>
      </c>
      <c r="B6830" s="38" t="n">
        <v>45</v>
      </c>
      <c r="C6830" s="7" t="n">
        <v>5</v>
      </c>
      <c r="D6830" s="7" t="n">
        <v>3</v>
      </c>
      <c r="E6830" s="7" t="n">
        <v>2.90000009536743</v>
      </c>
      <c r="F6830" s="7" t="n">
        <v>3000</v>
      </c>
    </row>
    <row r="6831" spans="1:8">
      <c r="A6831" t="s">
        <v>4</v>
      </c>
      <c r="B6831" s="4" t="s">
        <v>5</v>
      </c>
      <c r="C6831" s="4" t="s">
        <v>6</v>
      </c>
      <c r="D6831" s="4" t="s">
        <v>6</v>
      </c>
    </row>
    <row r="6832" spans="1:8">
      <c r="A6832" t="n">
        <v>56844</v>
      </c>
      <c r="B6832" s="24" t="n">
        <v>70</v>
      </c>
      <c r="C6832" s="7" t="s">
        <v>499</v>
      </c>
      <c r="D6832" s="7" t="s">
        <v>514</v>
      </c>
    </row>
    <row r="6833" spans="1:9">
      <c r="A6833" t="s">
        <v>4</v>
      </c>
      <c r="B6833" s="4" t="s">
        <v>5</v>
      </c>
      <c r="C6833" s="4" t="s">
        <v>10</v>
      </c>
      <c r="D6833" s="4" t="s">
        <v>30</v>
      </c>
      <c r="E6833" s="4" t="s">
        <v>30</v>
      </c>
      <c r="F6833" s="4" t="s">
        <v>30</v>
      </c>
      <c r="G6833" s="4" t="s">
        <v>30</v>
      </c>
    </row>
    <row r="6834" spans="1:9">
      <c r="A6834" t="n">
        <v>56857</v>
      </c>
      <c r="B6834" s="43" t="n">
        <v>46</v>
      </c>
      <c r="C6834" s="7" t="n">
        <v>61493</v>
      </c>
      <c r="D6834" s="7" t="n">
        <v>1.62000000476837</v>
      </c>
      <c r="E6834" s="7" t="n">
        <v>-0.25</v>
      </c>
      <c r="F6834" s="7" t="n">
        <v>4.26999998092651</v>
      </c>
      <c r="G6834" s="7" t="n">
        <v>180</v>
      </c>
    </row>
    <row r="6835" spans="1:9">
      <c r="A6835" t="s">
        <v>4</v>
      </c>
      <c r="B6835" s="4" t="s">
        <v>5</v>
      </c>
      <c r="C6835" s="4" t="s">
        <v>10</v>
      </c>
      <c r="D6835" s="4" t="s">
        <v>30</v>
      </c>
      <c r="E6835" s="4" t="s">
        <v>30</v>
      </c>
      <c r="F6835" s="4" t="s">
        <v>30</v>
      </c>
      <c r="G6835" s="4" t="s">
        <v>30</v>
      </c>
    </row>
    <row r="6836" spans="1:9">
      <c r="A6836" t="n">
        <v>56876</v>
      </c>
      <c r="B6836" s="43" t="n">
        <v>46</v>
      </c>
      <c r="C6836" s="7" t="n">
        <v>89</v>
      </c>
      <c r="D6836" s="7" t="n">
        <v>1.01999998092651</v>
      </c>
      <c r="E6836" s="7" t="n">
        <v>-0.25</v>
      </c>
      <c r="F6836" s="7" t="n">
        <v>-1.1599999666214</v>
      </c>
      <c r="G6836" s="7" t="n">
        <v>0</v>
      </c>
    </row>
    <row r="6837" spans="1:9">
      <c r="A6837" t="s">
        <v>4</v>
      </c>
      <c r="B6837" s="4" t="s">
        <v>5</v>
      </c>
      <c r="C6837" s="4" t="s">
        <v>10</v>
      </c>
      <c r="D6837" s="4" t="s">
        <v>30</v>
      </c>
      <c r="E6837" s="4" t="s">
        <v>30</v>
      </c>
      <c r="F6837" s="4" t="s">
        <v>30</v>
      </c>
      <c r="G6837" s="4" t="s">
        <v>30</v>
      </c>
    </row>
    <row r="6838" spans="1:9">
      <c r="A6838" t="n">
        <v>56895</v>
      </c>
      <c r="B6838" s="43" t="n">
        <v>46</v>
      </c>
      <c r="C6838" s="7" t="n">
        <v>61508</v>
      </c>
      <c r="D6838" s="7" t="n">
        <v>2.15000009536743</v>
      </c>
      <c r="E6838" s="7" t="n">
        <v>-0.25</v>
      </c>
      <c r="F6838" s="7" t="n">
        <v>-2.76999998092651</v>
      </c>
      <c r="G6838" s="7" t="n">
        <v>0</v>
      </c>
    </row>
    <row r="6839" spans="1:9">
      <c r="A6839" t="s">
        <v>4</v>
      </c>
      <c r="B6839" s="4" t="s">
        <v>5</v>
      </c>
      <c r="C6839" s="4" t="s">
        <v>10</v>
      </c>
      <c r="D6839" s="4" t="s">
        <v>10</v>
      </c>
      <c r="E6839" s="4" t="s">
        <v>10</v>
      </c>
    </row>
    <row r="6840" spans="1:9">
      <c r="A6840" t="n">
        <v>56914</v>
      </c>
      <c r="B6840" s="34" t="n">
        <v>61</v>
      </c>
      <c r="C6840" s="7" t="n">
        <v>0</v>
      </c>
      <c r="D6840" s="7" t="n">
        <v>1600</v>
      </c>
      <c r="E6840" s="7" t="n">
        <v>0</v>
      </c>
    </row>
    <row r="6841" spans="1:9">
      <c r="A6841" t="s">
        <v>4</v>
      </c>
      <c r="B6841" s="4" t="s">
        <v>5</v>
      </c>
      <c r="C6841" s="4" t="s">
        <v>10</v>
      </c>
      <c r="D6841" s="4" t="s">
        <v>10</v>
      </c>
      <c r="E6841" s="4" t="s">
        <v>10</v>
      </c>
    </row>
    <row r="6842" spans="1:9">
      <c r="A6842" t="n">
        <v>56921</v>
      </c>
      <c r="B6842" s="34" t="n">
        <v>61</v>
      </c>
      <c r="C6842" s="7" t="n">
        <v>13</v>
      </c>
      <c r="D6842" s="7" t="n">
        <v>1600</v>
      </c>
      <c r="E6842" s="7" t="n">
        <v>0</v>
      </c>
    </row>
    <row r="6843" spans="1:9">
      <c r="A6843" t="s">
        <v>4</v>
      </c>
      <c r="B6843" s="4" t="s">
        <v>5</v>
      </c>
      <c r="C6843" s="4" t="s">
        <v>10</v>
      </c>
      <c r="D6843" s="4" t="s">
        <v>10</v>
      </c>
      <c r="E6843" s="4" t="s">
        <v>10</v>
      </c>
    </row>
    <row r="6844" spans="1:9">
      <c r="A6844" t="n">
        <v>56928</v>
      </c>
      <c r="B6844" s="34" t="n">
        <v>61</v>
      </c>
      <c r="C6844" s="7" t="n">
        <v>61491</v>
      </c>
      <c r="D6844" s="7" t="n">
        <v>1600</v>
      </c>
      <c r="E6844" s="7" t="n">
        <v>0</v>
      </c>
    </row>
    <row r="6845" spans="1:9">
      <c r="A6845" t="s">
        <v>4</v>
      </c>
      <c r="B6845" s="4" t="s">
        <v>5</v>
      </c>
      <c r="C6845" s="4" t="s">
        <v>10</v>
      </c>
      <c r="D6845" s="4" t="s">
        <v>10</v>
      </c>
      <c r="E6845" s="4" t="s">
        <v>10</v>
      </c>
    </row>
    <row r="6846" spans="1:9">
      <c r="A6846" t="n">
        <v>56935</v>
      </c>
      <c r="B6846" s="34" t="n">
        <v>61</v>
      </c>
      <c r="C6846" s="7" t="n">
        <v>61492</v>
      </c>
      <c r="D6846" s="7" t="n">
        <v>1600</v>
      </c>
      <c r="E6846" s="7" t="n">
        <v>0</v>
      </c>
    </row>
    <row r="6847" spans="1:9">
      <c r="A6847" t="s">
        <v>4</v>
      </c>
      <c r="B6847" s="4" t="s">
        <v>5</v>
      </c>
      <c r="C6847" s="4" t="s">
        <v>10</v>
      </c>
      <c r="D6847" s="4" t="s">
        <v>10</v>
      </c>
      <c r="E6847" s="4" t="s">
        <v>10</v>
      </c>
    </row>
    <row r="6848" spans="1:9">
      <c r="A6848" t="n">
        <v>56942</v>
      </c>
      <c r="B6848" s="34" t="n">
        <v>61</v>
      </c>
      <c r="C6848" s="7" t="n">
        <v>61493</v>
      </c>
      <c r="D6848" s="7" t="n">
        <v>1600</v>
      </c>
      <c r="E6848" s="7" t="n">
        <v>0</v>
      </c>
    </row>
    <row r="6849" spans="1:7">
      <c r="A6849" t="s">
        <v>4</v>
      </c>
      <c r="B6849" s="4" t="s">
        <v>5</v>
      </c>
      <c r="C6849" s="4" t="s">
        <v>10</v>
      </c>
      <c r="D6849" s="4" t="s">
        <v>10</v>
      </c>
      <c r="E6849" s="4" t="s">
        <v>10</v>
      </c>
    </row>
    <row r="6850" spans="1:7">
      <c r="A6850" t="n">
        <v>56949</v>
      </c>
      <c r="B6850" s="34" t="n">
        <v>61</v>
      </c>
      <c r="C6850" s="7" t="n">
        <v>61494</v>
      </c>
      <c r="D6850" s="7" t="n">
        <v>1600</v>
      </c>
      <c r="E6850" s="7" t="n">
        <v>0</v>
      </c>
    </row>
    <row r="6851" spans="1:7">
      <c r="A6851" t="s">
        <v>4</v>
      </c>
      <c r="B6851" s="4" t="s">
        <v>5</v>
      </c>
      <c r="C6851" s="4" t="s">
        <v>16</v>
      </c>
      <c r="D6851" s="4" t="s">
        <v>10</v>
      </c>
    </row>
    <row r="6852" spans="1:7">
      <c r="A6852" t="n">
        <v>56956</v>
      </c>
      <c r="B6852" s="37" t="n">
        <v>58</v>
      </c>
      <c r="C6852" s="7" t="n">
        <v>255</v>
      </c>
      <c r="D6852" s="7" t="n">
        <v>0</v>
      </c>
    </row>
    <row r="6853" spans="1:7">
      <c r="A6853" t="s">
        <v>4</v>
      </c>
      <c r="B6853" s="4" t="s">
        <v>5</v>
      </c>
      <c r="C6853" s="4" t="s">
        <v>16</v>
      </c>
      <c r="D6853" s="14" t="s">
        <v>26</v>
      </c>
      <c r="E6853" s="4" t="s">
        <v>5</v>
      </c>
      <c r="F6853" s="4" t="s">
        <v>16</v>
      </c>
      <c r="G6853" s="4" t="s">
        <v>10</v>
      </c>
      <c r="H6853" s="14" t="s">
        <v>27</v>
      </c>
      <c r="I6853" s="4" t="s">
        <v>16</v>
      </c>
      <c r="J6853" s="4" t="s">
        <v>25</v>
      </c>
    </row>
    <row r="6854" spans="1:7">
      <c r="A6854" t="n">
        <v>56960</v>
      </c>
      <c r="B6854" s="10" t="n">
        <v>5</v>
      </c>
      <c r="C6854" s="7" t="n">
        <v>28</v>
      </c>
      <c r="D6854" s="14" t="s">
        <v>3</v>
      </c>
      <c r="E6854" s="58" t="n">
        <v>64</v>
      </c>
      <c r="F6854" s="7" t="n">
        <v>5</v>
      </c>
      <c r="G6854" s="7" t="n">
        <v>4</v>
      </c>
      <c r="H6854" s="14" t="s">
        <v>3</v>
      </c>
      <c r="I6854" s="7" t="n">
        <v>1</v>
      </c>
      <c r="J6854" s="11" t="n">
        <f t="normal" ca="1">A6866</f>
        <v>0</v>
      </c>
    </row>
    <row r="6855" spans="1:7">
      <c r="A6855" t="s">
        <v>4</v>
      </c>
      <c r="B6855" s="4" t="s">
        <v>5</v>
      </c>
      <c r="C6855" s="4" t="s">
        <v>16</v>
      </c>
      <c r="D6855" s="4" t="s">
        <v>10</v>
      </c>
      <c r="E6855" s="4" t="s">
        <v>6</v>
      </c>
    </row>
    <row r="6856" spans="1:7">
      <c r="A6856" t="n">
        <v>56971</v>
      </c>
      <c r="B6856" s="54" t="n">
        <v>51</v>
      </c>
      <c r="C6856" s="7" t="n">
        <v>4</v>
      </c>
      <c r="D6856" s="7" t="n">
        <v>4</v>
      </c>
      <c r="E6856" s="7" t="s">
        <v>244</v>
      </c>
    </row>
    <row r="6857" spans="1:7">
      <c r="A6857" t="s">
        <v>4</v>
      </c>
      <c r="B6857" s="4" t="s">
        <v>5</v>
      </c>
      <c r="C6857" s="4" t="s">
        <v>10</v>
      </c>
    </row>
    <row r="6858" spans="1:7">
      <c r="A6858" t="n">
        <v>56985</v>
      </c>
      <c r="B6858" s="31" t="n">
        <v>16</v>
      </c>
      <c r="C6858" s="7" t="n">
        <v>0</v>
      </c>
    </row>
    <row r="6859" spans="1:7">
      <c r="A6859" t="s">
        <v>4</v>
      </c>
      <c r="B6859" s="4" t="s">
        <v>5</v>
      </c>
      <c r="C6859" s="4" t="s">
        <v>10</v>
      </c>
      <c r="D6859" s="4" t="s">
        <v>16</v>
      </c>
      <c r="E6859" s="4" t="s">
        <v>9</v>
      </c>
      <c r="F6859" s="4" t="s">
        <v>69</v>
      </c>
      <c r="G6859" s="4" t="s">
        <v>16</v>
      </c>
      <c r="H6859" s="4" t="s">
        <v>16</v>
      </c>
    </row>
    <row r="6860" spans="1:7">
      <c r="A6860" t="n">
        <v>56988</v>
      </c>
      <c r="B6860" s="55" t="n">
        <v>26</v>
      </c>
      <c r="C6860" s="7" t="n">
        <v>4</v>
      </c>
      <c r="D6860" s="7" t="n">
        <v>17</v>
      </c>
      <c r="E6860" s="7" t="n">
        <v>63629</v>
      </c>
      <c r="F6860" s="7" t="s">
        <v>515</v>
      </c>
      <c r="G6860" s="7" t="n">
        <v>2</v>
      </c>
      <c r="H6860" s="7" t="n">
        <v>0</v>
      </c>
    </row>
    <row r="6861" spans="1:7">
      <c r="A6861" t="s">
        <v>4</v>
      </c>
      <c r="B6861" s="4" t="s">
        <v>5</v>
      </c>
    </row>
    <row r="6862" spans="1:7">
      <c r="A6862" t="n">
        <v>57029</v>
      </c>
      <c r="B6862" s="29" t="n">
        <v>28</v>
      </c>
    </row>
    <row r="6863" spans="1:7">
      <c r="A6863" t="s">
        <v>4</v>
      </c>
      <c r="B6863" s="4" t="s">
        <v>5</v>
      </c>
      <c r="C6863" s="4" t="s">
        <v>25</v>
      </c>
    </row>
    <row r="6864" spans="1:7">
      <c r="A6864" t="n">
        <v>57030</v>
      </c>
      <c r="B6864" s="13" t="n">
        <v>3</v>
      </c>
      <c r="C6864" s="11" t="n">
        <f t="normal" ca="1">A6896</f>
        <v>0</v>
      </c>
    </row>
    <row r="6865" spans="1:10">
      <c r="A6865" t="s">
        <v>4</v>
      </c>
      <c r="B6865" s="4" t="s">
        <v>5</v>
      </c>
      <c r="C6865" s="4" t="s">
        <v>16</v>
      </c>
      <c r="D6865" s="14" t="s">
        <v>26</v>
      </c>
      <c r="E6865" s="4" t="s">
        <v>5</v>
      </c>
      <c r="F6865" s="4" t="s">
        <v>16</v>
      </c>
      <c r="G6865" s="4" t="s">
        <v>10</v>
      </c>
      <c r="H6865" s="14" t="s">
        <v>27</v>
      </c>
      <c r="I6865" s="4" t="s">
        <v>16</v>
      </c>
      <c r="J6865" s="4" t="s">
        <v>25</v>
      </c>
    </row>
    <row r="6866" spans="1:10">
      <c r="A6866" t="n">
        <v>57035</v>
      </c>
      <c r="B6866" s="10" t="n">
        <v>5</v>
      </c>
      <c r="C6866" s="7" t="n">
        <v>28</v>
      </c>
      <c r="D6866" s="14" t="s">
        <v>3</v>
      </c>
      <c r="E6866" s="58" t="n">
        <v>64</v>
      </c>
      <c r="F6866" s="7" t="n">
        <v>5</v>
      </c>
      <c r="G6866" s="7" t="n">
        <v>5</v>
      </c>
      <c r="H6866" s="14" t="s">
        <v>3</v>
      </c>
      <c r="I6866" s="7" t="n">
        <v>1</v>
      </c>
      <c r="J6866" s="11" t="n">
        <f t="normal" ca="1">A6886</f>
        <v>0</v>
      </c>
    </row>
    <row r="6867" spans="1:10">
      <c r="A6867" t="s">
        <v>4</v>
      </c>
      <c r="B6867" s="4" t="s">
        <v>5</v>
      </c>
      <c r="C6867" s="4" t="s">
        <v>16</v>
      </c>
      <c r="D6867" s="4" t="s">
        <v>10</v>
      </c>
      <c r="E6867" s="4" t="s">
        <v>6</v>
      </c>
    </row>
    <row r="6868" spans="1:10">
      <c r="A6868" t="n">
        <v>57046</v>
      </c>
      <c r="B6868" s="54" t="n">
        <v>51</v>
      </c>
      <c r="C6868" s="7" t="n">
        <v>4</v>
      </c>
      <c r="D6868" s="7" t="n">
        <v>7032</v>
      </c>
      <c r="E6868" s="7" t="s">
        <v>240</v>
      </c>
    </row>
    <row r="6869" spans="1:10">
      <c r="A6869" t="s">
        <v>4</v>
      </c>
      <c r="B6869" s="4" t="s">
        <v>5</v>
      </c>
      <c r="C6869" s="4" t="s">
        <v>10</v>
      </c>
    </row>
    <row r="6870" spans="1:10">
      <c r="A6870" t="n">
        <v>57059</v>
      </c>
      <c r="B6870" s="31" t="n">
        <v>16</v>
      </c>
      <c r="C6870" s="7" t="n">
        <v>0</v>
      </c>
    </row>
    <row r="6871" spans="1:10">
      <c r="A6871" t="s">
        <v>4</v>
      </c>
      <c r="B6871" s="4" t="s">
        <v>5</v>
      </c>
      <c r="C6871" s="4" t="s">
        <v>10</v>
      </c>
      <c r="D6871" s="4" t="s">
        <v>16</v>
      </c>
      <c r="E6871" s="4" t="s">
        <v>9</v>
      </c>
      <c r="F6871" s="4" t="s">
        <v>69</v>
      </c>
      <c r="G6871" s="4" t="s">
        <v>16</v>
      </c>
      <c r="H6871" s="4" t="s">
        <v>16</v>
      </c>
    </row>
    <row r="6872" spans="1:10">
      <c r="A6872" t="n">
        <v>57062</v>
      </c>
      <c r="B6872" s="55" t="n">
        <v>26</v>
      </c>
      <c r="C6872" s="7" t="n">
        <v>7032</v>
      </c>
      <c r="D6872" s="7" t="n">
        <v>17</v>
      </c>
      <c r="E6872" s="7" t="n">
        <v>63630</v>
      </c>
      <c r="F6872" s="7" t="s">
        <v>516</v>
      </c>
      <c r="G6872" s="7" t="n">
        <v>2</v>
      </c>
      <c r="H6872" s="7" t="n">
        <v>0</v>
      </c>
    </row>
    <row r="6873" spans="1:10">
      <c r="A6873" t="s">
        <v>4</v>
      </c>
      <c r="B6873" s="4" t="s">
        <v>5</v>
      </c>
    </row>
    <row r="6874" spans="1:10">
      <c r="A6874" t="n">
        <v>57092</v>
      </c>
      <c r="B6874" s="29" t="n">
        <v>28</v>
      </c>
    </row>
    <row r="6875" spans="1:10">
      <c r="A6875" t="s">
        <v>4</v>
      </c>
      <c r="B6875" s="4" t="s">
        <v>5</v>
      </c>
      <c r="C6875" s="4" t="s">
        <v>16</v>
      </c>
      <c r="D6875" s="4" t="s">
        <v>10</v>
      </c>
      <c r="E6875" s="4" t="s">
        <v>6</v>
      </c>
    </row>
    <row r="6876" spans="1:10">
      <c r="A6876" t="n">
        <v>57093</v>
      </c>
      <c r="B6876" s="54" t="n">
        <v>51</v>
      </c>
      <c r="C6876" s="7" t="n">
        <v>4</v>
      </c>
      <c r="D6876" s="7" t="n">
        <v>5</v>
      </c>
      <c r="E6876" s="7" t="s">
        <v>231</v>
      </c>
    </row>
    <row r="6877" spans="1:10">
      <c r="A6877" t="s">
        <v>4</v>
      </c>
      <c r="B6877" s="4" t="s">
        <v>5</v>
      </c>
      <c r="C6877" s="4" t="s">
        <v>10</v>
      </c>
    </row>
    <row r="6878" spans="1:10">
      <c r="A6878" t="n">
        <v>57107</v>
      </c>
      <c r="B6878" s="31" t="n">
        <v>16</v>
      </c>
      <c r="C6878" s="7" t="n">
        <v>0</v>
      </c>
    </row>
    <row r="6879" spans="1:10">
      <c r="A6879" t="s">
        <v>4</v>
      </c>
      <c r="B6879" s="4" t="s">
        <v>5</v>
      </c>
      <c r="C6879" s="4" t="s">
        <v>10</v>
      </c>
      <c r="D6879" s="4" t="s">
        <v>16</v>
      </c>
      <c r="E6879" s="4" t="s">
        <v>9</v>
      </c>
      <c r="F6879" s="4" t="s">
        <v>69</v>
      </c>
      <c r="G6879" s="4" t="s">
        <v>16</v>
      </c>
      <c r="H6879" s="4" t="s">
        <v>16</v>
      </c>
    </row>
    <row r="6880" spans="1:10">
      <c r="A6880" t="n">
        <v>57110</v>
      </c>
      <c r="B6880" s="55" t="n">
        <v>26</v>
      </c>
      <c r="C6880" s="7" t="n">
        <v>5</v>
      </c>
      <c r="D6880" s="7" t="n">
        <v>17</v>
      </c>
      <c r="E6880" s="7" t="n">
        <v>63631</v>
      </c>
      <c r="F6880" s="7" t="s">
        <v>517</v>
      </c>
      <c r="G6880" s="7" t="n">
        <v>2</v>
      </c>
      <c r="H6880" s="7" t="n">
        <v>0</v>
      </c>
    </row>
    <row r="6881" spans="1:10">
      <c r="A6881" t="s">
        <v>4</v>
      </c>
      <c r="B6881" s="4" t="s">
        <v>5</v>
      </c>
    </row>
    <row r="6882" spans="1:10">
      <c r="A6882" t="n">
        <v>57152</v>
      </c>
      <c r="B6882" s="29" t="n">
        <v>28</v>
      </c>
    </row>
    <row r="6883" spans="1:10">
      <c r="A6883" t="s">
        <v>4</v>
      </c>
      <c r="B6883" s="4" t="s">
        <v>5</v>
      </c>
      <c r="C6883" s="4" t="s">
        <v>25</v>
      </c>
    </row>
    <row r="6884" spans="1:10">
      <c r="A6884" t="n">
        <v>57153</v>
      </c>
      <c r="B6884" s="13" t="n">
        <v>3</v>
      </c>
      <c r="C6884" s="11" t="n">
        <f t="normal" ca="1">A6896</f>
        <v>0</v>
      </c>
    </row>
    <row r="6885" spans="1:10">
      <c r="A6885" t="s">
        <v>4</v>
      </c>
      <c r="B6885" s="4" t="s">
        <v>5</v>
      </c>
      <c r="C6885" s="4" t="s">
        <v>10</v>
      </c>
      <c r="D6885" s="4" t="s">
        <v>16</v>
      </c>
      <c r="E6885" s="4" t="s">
        <v>6</v>
      </c>
      <c r="F6885" s="4" t="s">
        <v>30</v>
      </c>
      <c r="G6885" s="4" t="s">
        <v>30</v>
      </c>
      <c r="H6885" s="4" t="s">
        <v>30</v>
      </c>
    </row>
    <row r="6886" spans="1:10">
      <c r="A6886" t="n">
        <v>57158</v>
      </c>
      <c r="B6886" s="45" t="n">
        <v>48</v>
      </c>
      <c r="C6886" s="7" t="n">
        <v>13</v>
      </c>
      <c r="D6886" s="7" t="n">
        <v>0</v>
      </c>
      <c r="E6886" s="7" t="s">
        <v>222</v>
      </c>
      <c r="F6886" s="7" t="n">
        <v>-1</v>
      </c>
      <c r="G6886" s="7" t="n">
        <v>1</v>
      </c>
      <c r="H6886" s="7" t="n">
        <v>0</v>
      </c>
    </row>
    <row r="6887" spans="1:10">
      <c r="A6887" t="s">
        <v>4</v>
      </c>
      <c r="B6887" s="4" t="s">
        <v>5</v>
      </c>
      <c r="C6887" s="4" t="s">
        <v>16</v>
      </c>
      <c r="D6887" s="4" t="s">
        <v>10</v>
      </c>
      <c r="E6887" s="4" t="s">
        <v>6</v>
      </c>
    </row>
    <row r="6888" spans="1:10">
      <c r="A6888" t="n">
        <v>57186</v>
      </c>
      <c r="B6888" s="54" t="n">
        <v>51</v>
      </c>
      <c r="C6888" s="7" t="n">
        <v>4</v>
      </c>
      <c r="D6888" s="7" t="n">
        <v>13</v>
      </c>
      <c r="E6888" s="7" t="s">
        <v>231</v>
      </c>
    </row>
    <row r="6889" spans="1:10">
      <c r="A6889" t="s">
        <v>4</v>
      </c>
      <c r="B6889" s="4" t="s">
        <v>5</v>
      </c>
      <c r="C6889" s="4" t="s">
        <v>10</v>
      </c>
    </row>
    <row r="6890" spans="1:10">
      <c r="A6890" t="n">
        <v>57200</v>
      </c>
      <c r="B6890" s="31" t="n">
        <v>16</v>
      </c>
      <c r="C6890" s="7" t="n">
        <v>0</v>
      </c>
    </row>
    <row r="6891" spans="1:10">
      <c r="A6891" t="s">
        <v>4</v>
      </c>
      <c r="B6891" s="4" t="s">
        <v>5</v>
      </c>
      <c r="C6891" s="4" t="s">
        <v>10</v>
      </c>
      <c r="D6891" s="4" t="s">
        <v>16</v>
      </c>
      <c r="E6891" s="4" t="s">
        <v>9</v>
      </c>
      <c r="F6891" s="4" t="s">
        <v>69</v>
      </c>
      <c r="G6891" s="4" t="s">
        <v>16</v>
      </c>
      <c r="H6891" s="4" t="s">
        <v>16</v>
      </c>
    </row>
    <row r="6892" spans="1:10">
      <c r="A6892" t="n">
        <v>57203</v>
      </c>
      <c r="B6892" s="55" t="n">
        <v>26</v>
      </c>
      <c r="C6892" s="7" t="n">
        <v>13</v>
      </c>
      <c r="D6892" s="7" t="n">
        <v>17</v>
      </c>
      <c r="E6892" s="7" t="n">
        <v>63632</v>
      </c>
      <c r="F6892" s="7" t="s">
        <v>515</v>
      </c>
      <c r="G6892" s="7" t="n">
        <v>2</v>
      </c>
      <c r="H6892" s="7" t="n">
        <v>0</v>
      </c>
    </row>
    <row r="6893" spans="1:10">
      <c r="A6893" t="s">
        <v>4</v>
      </c>
      <c r="B6893" s="4" t="s">
        <v>5</v>
      </c>
    </row>
    <row r="6894" spans="1:10">
      <c r="A6894" t="n">
        <v>57244</v>
      </c>
      <c r="B6894" s="29" t="n">
        <v>28</v>
      </c>
    </row>
    <row r="6895" spans="1:10">
      <c r="A6895" t="s">
        <v>4</v>
      </c>
      <c r="B6895" s="4" t="s">
        <v>5</v>
      </c>
      <c r="C6895" s="4" t="s">
        <v>10</v>
      </c>
      <c r="D6895" s="4" t="s">
        <v>10</v>
      </c>
      <c r="E6895" s="4" t="s">
        <v>10</v>
      </c>
    </row>
    <row r="6896" spans="1:10">
      <c r="A6896" t="n">
        <v>57245</v>
      </c>
      <c r="B6896" s="34" t="n">
        <v>61</v>
      </c>
      <c r="C6896" s="7" t="n">
        <v>89</v>
      </c>
      <c r="D6896" s="7" t="n">
        <v>0</v>
      </c>
      <c r="E6896" s="7" t="n">
        <v>1000</v>
      </c>
    </row>
    <row r="6897" spans="1:8">
      <c r="A6897" t="s">
        <v>4</v>
      </c>
      <c r="B6897" s="4" t="s">
        <v>5</v>
      </c>
      <c r="C6897" s="4" t="s">
        <v>16</v>
      </c>
      <c r="D6897" s="4" t="s">
        <v>10</v>
      </c>
      <c r="E6897" s="4" t="s">
        <v>6</v>
      </c>
    </row>
    <row r="6898" spans="1:8">
      <c r="A6898" t="n">
        <v>57252</v>
      </c>
      <c r="B6898" s="54" t="n">
        <v>51</v>
      </c>
      <c r="C6898" s="7" t="n">
        <v>4</v>
      </c>
      <c r="D6898" s="7" t="n">
        <v>89</v>
      </c>
      <c r="E6898" s="7" t="s">
        <v>250</v>
      </c>
    </row>
    <row r="6899" spans="1:8">
      <c r="A6899" t="s">
        <v>4</v>
      </c>
      <c r="B6899" s="4" t="s">
        <v>5</v>
      </c>
      <c r="C6899" s="4" t="s">
        <v>10</v>
      </c>
    </row>
    <row r="6900" spans="1:8">
      <c r="A6900" t="n">
        <v>57266</v>
      </c>
      <c r="B6900" s="31" t="n">
        <v>16</v>
      </c>
      <c r="C6900" s="7" t="n">
        <v>0</v>
      </c>
    </row>
    <row r="6901" spans="1:8">
      <c r="A6901" t="s">
        <v>4</v>
      </c>
      <c r="B6901" s="4" t="s">
        <v>5</v>
      </c>
      <c r="C6901" s="4" t="s">
        <v>10</v>
      </c>
      <c r="D6901" s="4" t="s">
        <v>16</v>
      </c>
      <c r="E6901" s="4" t="s">
        <v>9</v>
      </c>
      <c r="F6901" s="4" t="s">
        <v>69</v>
      </c>
      <c r="G6901" s="4" t="s">
        <v>16</v>
      </c>
      <c r="H6901" s="4" t="s">
        <v>16</v>
      </c>
      <c r="I6901" s="4" t="s">
        <v>16</v>
      </c>
      <c r="J6901" s="4" t="s">
        <v>9</v>
      </c>
      <c r="K6901" s="4" t="s">
        <v>69</v>
      </c>
      <c r="L6901" s="4" t="s">
        <v>16</v>
      </c>
      <c r="M6901" s="4" t="s">
        <v>16</v>
      </c>
    </row>
    <row r="6902" spans="1:8">
      <c r="A6902" t="n">
        <v>57269</v>
      </c>
      <c r="B6902" s="55" t="n">
        <v>26</v>
      </c>
      <c r="C6902" s="7" t="n">
        <v>89</v>
      </c>
      <c r="D6902" s="7" t="n">
        <v>17</v>
      </c>
      <c r="E6902" s="7" t="n">
        <v>63633</v>
      </c>
      <c r="F6902" s="7" t="s">
        <v>518</v>
      </c>
      <c r="G6902" s="7" t="n">
        <v>2</v>
      </c>
      <c r="H6902" s="7" t="n">
        <v>3</v>
      </c>
      <c r="I6902" s="7" t="n">
        <v>17</v>
      </c>
      <c r="J6902" s="7" t="n">
        <v>63634</v>
      </c>
      <c r="K6902" s="7" t="s">
        <v>519</v>
      </c>
      <c r="L6902" s="7" t="n">
        <v>2</v>
      </c>
      <c r="M6902" s="7" t="n">
        <v>0</v>
      </c>
    </row>
    <row r="6903" spans="1:8">
      <c r="A6903" t="s">
        <v>4</v>
      </c>
      <c r="B6903" s="4" t="s">
        <v>5</v>
      </c>
    </row>
    <row r="6904" spans="1:8">
      <c r="A6904" t="n">
        <v>57494</v>
      </c>
      <c r="B6904" s="29" t="n">
        <v>28</v>
      </c>
    </row>
    <row r="6905" spans="1:8">
      <c r="A6905" t="s">
        <v>4</v>
      </c>
      <c r="B6905" s="4" t="s">
        <v>5</v>
      </c>
      <c r="C6905" s="4" t="s">
        <v>16</v>
      </c>
      <c r="D6905" s="4" t="s">
        <v>10</v>
      </c>
      <c r="E6905" s="4" t="s">
        <v>6</v>
      </c>
    </row>
    <row r="6906" spans="1:8">
      <c r="A6906" t="n">
        <v>57495</v>
      </c>
      <c r="B6906" s="54" t="n">
        <v>51</v>
      </c>
      <c r="C6906" s="7" t="n">
        <v>4</v>
      </c>
      <c r="D6906" s="7" t="n">
        <v>0</v>
      </c>
      <c r="E6906" s="7" t="s">
        <v>351</v>
      </c>
    </row>
    <row r="6907" spans="1:8">
      <c r="A6907" t="s">
        <v>4</v>
      </c>
      <c r="B6907" s="4" t="s">
        <v>5</v>
      </c>
      <c r="C6907" s="4" t="s">
        <v>10</v>
      </c>
    </row>
    <row r="6908" spans="1:8">
      <c r="A6908" t="n">
        <v>57508</v>
      </c>
      <c r="B6908" s="31" t="n">
        <v>16</v>
      </c>
      <c r="C6908" s="7" t="n">
        <v>0</v>
      </c>
    </row>
    <row r="6909" spans="1:8">
      <c r="A6909" t="s">
        <v>4</v>
      </c>
      <c r="B6909" s="4" t="s">
        <v>5</v>
      </c>
      <c r="C6909" s="4" t="s">
        <v>10</v>
      </c>
      <c r="D6909" s="4" t="s">
        <v>16</v>
      </c>
      <c r="E6909" s="4" t="s">
        <v>9</v>
      </c>
      <c r="F6909" s="4" t="s">
        <v>69</v>
      </c>
      <c r="G6909" s="4" t="s">
        <v>16</v>
      </c>
      <c r="H6909" s="4" t="s">
        <v>16</v>
      </c>
    </row>
    <row r="6910" spans="1:8">
      <c r="A6910" t="n">
        <v>57511</v>
      </c>
      <c r="B6910" s="55" t="n">
        <v>26</v>
      </c>
      <c r="C6910" s="7" t="n">
        <v>0</v>
      </c>
      <c r="D6910" s="7" t="n">
        <v>17</v>
      </c>
      <c r="E6910" s="7" t="n">
        <v>63635</v>
      </c>
      <c r="F6910" s="7" t="s">
        <v>520</v>
      </c>
      <c r="G6910" s="7" t="n">
        <v>2</v>
      </c>
      <c r="H6910" s="7" t="n">
        <v>0</v>
      </c>
    </row>
    <row r="6911" spans="1:8">
      <c r="A6911" t="s">
        <v>4</v>
      </c>
      <c r="B6911" s="4" t="s">
        <v>5</v>
      </c>
    </row>
    <row r="6912" spans="1:8">
      <c r="A6912" t="n">
        <v>57530</v>
      </c>
      <c r="B6912" s="29" t="n">
        <v>28</v>
      </c>
    </row>
    <row r="6913" spans="1:13">
      <c r="A6913" t="s">
        <v>4</v>
      </c>
      <c r="B6913" s="4" t="s">
        <v>5</v>
      </c>
      <c r="C6913" s="4" t="s">
        <v>16</v>
      </c>
      <c r="D6913" s="4" t="s">
        <v>10</v>
      </c>
      <c r="E6913" s="4" t="s">
        <v>6</v>
      </c>
    </row>
    <row r="6914" spans="1:13">
      <c r="A6914" t="n">
        <v>57531</v>
      </c>
      <c r="B6914" s="54" t="n">
        <v>51</v>
      </c>
      <c r="C6914" s="7" t="n">
        <v>4</v>
      </c>
      <c r="D6914" s="7" t="n">
        <v>30</v>
      </c>
      <c r="E6914" s="7" t="s">
        <v>136</v>
      </c>
    </row>
    <row r="6915" spans="1:13">
      <c r="A6915" t="s">
        <v>4</v>
      </c>
      <c r="B6915" s="4" t="s">
        <v>5</v>
      </c>
      <c r="C6915" s="4" t="s">
        <v>10</v>
      </c>
    </row>
    <row r="6916" spans="1:13">
      <c r="A6916" t="n">
        <v>57545</v>
      </c>
      <c r="B6916" s="31" t="n">
        <v>16</v>
      </c>
      <c r="C6916" s="7" t="n">
        <v>0</v>
      </c>
    </row>
    <row r="6917" spans="1:13">
      <c r="A6917" t="s">
        <v>4</v>
      </c>
      <c r="B6917" s="4" t="s">
        <v>5</v>
      </c>
      <c r="C6917" s="4" t="s">
        <v>10</v>
      </c>
      <c r="D6917" s="4" t="s">
        <v>16</v>
      </c>
      <c r="E6917" s="4" t="s">
        <v>9</v>
      </c>
      <c r="F6917" s="4" t="s">
        <v>69</v>
      </c>
      <c r="G6917" s="4" t="s">
        <v>16</v>
      </c>
      <c r="H6917" s="4" t="s">
        <v>16</v>
      </c>
    </row>
    <row r="6918" spans="1:13">
      <c r="A6918" t="n">
        <v>57548</v>
      </c>
      <c r="B6918" s="55" t="n">
        <v>26</v>
      </c>
      <c r="C6918" s="7" t="n">
        <v>30</v>
      </c>
      <c r="D6918" s="7" t="n">
        <v>17</v>
      </c>
      <c r="E6918" s="7" t="n">
        <v>63636</v>
      </c>
      <c r="F6918" s="7" t="s">
        <v>521</v>
      </c>
      <c r="G6918" s="7" t="n">
        <v>2</v>
      </c>
      <c r="H6918" s="7" t="n">
        <v>0</v>
      </c>
    </row>
    <row r="6919" spans="1:13">
      <c r="A6919" t="s">
        <v>4</v>
      </c>
      <c r="B6919" s="4" t="s">
        <v>5</v>
      </c>
    </row>
    <row r="6920" spans="1:13">
      <c r="A6920" t="n">
        <v>57570</v>
      </c>
      <c r="B6920" s="29" t="n">
        <v>28</v>
      </c>
    </row>
    <row r="6921" spans="1:13">
      <c r="A6921" t="s">
        <v>4</v>
      </c>
      <c r="B6921" s="4" t="s">
        <v>5</v>
      </c>
      <c r="C6921" s="4" t="s">
        <v>16</v>
      </c>
      <c r="D6921" s="4" t="s">
        <v>10</v>
      </c>
      <c r="E6921" s="4" t="s">
        <v>10</v>
      </c>
      <c r="F6921" s="4" t="s">
        <v>16</v>
      </c>
    </row>
    <row r="6922" spans="1:13">
      <c r="A6922" t="n">
        <v>57571</v>
      </c>
      <c r="B6922" s="27" t="n">
        <v>25</v>
      </c>
      <c r="C6922" s="7" t="n">
        <v>1</v>
      </c>
      <c r="D6922" s="7" t="n">
        <v>50</v>
      </c>
      <c r="E6922" s="7" t="n">
        <v>100</v>
      </c>
      <c r="F6922" s="7" t="n">
        <v>5</v>
      </c>
    </row>
    <row r="6923" spans="1:13">
      <c r="A6923" t="s">
        <v>4</v>
      </c>
      <c r="B6923" s="4" t="s">
        <v>5</v>
      </c>
      <c r="C6923" s="4" t="s">
        <v>6</v>
      </c>
      <c r="D6923" s="4" t="s">
        <v>10</v>
      </c>
    </row>
    <row r="6924" spans="1:13">
      <c r="A6924" t="n">
        <v>57578</v>
      </c>
      <c r="B6924" s="65" t="n">
        <v>29</v>
      </c>
      <c r="C6924" s="7" t="s">
        <v>522</v>
      </c>
      <c r="D6924" s="7" t="n">
        <v>65533</v>
      </c>
    </row>
    <row r="6925" spans="1:13">
      <c r="A6925" t="s">
        <v>4</v>
      </c>
      <c r="B6925" s="4" t="s">
        <v>5</v>
      </c>
      <c r="C6925" s="4" t="s">
        <v>16</v>
      </c>
      <c r="D6925" s="4" t="s">
        <v>10</v>
      </c>
      <c r="E6925" s="4" t="s">
        <v>6</v>
      </c>
    </row>
    <row r="6926" spans="1:13">
      <c r="A6926" t="n">
        <v>57587</v>
      </c>
      <c r="B6926" s="54" t="n">
        <v>51</v>
      </c>
      <c r="C6926" s="7" t="n">
        <v>4</v>
      </c>
      <c r="D6926" s="7" t="n">
        <v>84</v>
      </c>
      <c r="E6926" s="7" t="s">
        <v>487</v>
      </c>
    </row>
    <row r="6927" spans="1:13">
      <c r="A6927" t="s">
        <v>4</v>
      </c>
      <c r="B6927" s="4" t="s">
        <v>5</v>
      </c>
      <c r="C6927" s="4" t="s">
        <v>10</v>
      </c>
    </row>
    <row r="6928" spans="1:13">
      <c r="A6928" t="n">
        <v>57600</v>
      </c>
      <c r="B6928" s="31" t="n">
        <v>16</v>
      </c>
      <c r="C6928" s="7" t="n">
        <v>0</v>
      </c>
    </row>
    <row r="6929" spans="1:8">
      <c r="A6929" t="s">
        <v>4</v>
      </c>
      <c r="B6929" s="4" t="s">
        <v>5</v>
      </c>
      <c r="C6929" s="4" t="s">
        <v>10</v>
      </c>
      <c r="D6929" s="4" t="s">
        <v>16</v>
      </c>
      <c r="E6929" s="4" t="s">
        <v>9</v>
      </c>
      <c r="F6929" s="4" t="s">
        <v>69</v>
      </c>
      <c r="G6929" s="4" t="s">
        <v>16</v>
      </c>
      <c r="H6929" s="4" t="s">
        <v>16</v>
      </c>
    </row>
    <row r="6930" spans="1:8">
      <c r="A6930" t="n">
        <v>57603</v>
      </c>
      <c r="B6930" s="55" t="n">
        <v>26</v>
      </c>
      <c r="C6930" s="7" t="n">
        <v>84</v>
      </c>
      <c r="D6930" s="7" t="n">
        <v>17</v>
      </c>
      <c r="E6930" s="7" t="n">
        <v>63637</v>
      </c>
      <c r="F6930" s="7" t="s">
        <v>523</v>
      </c>
      <c r="G6930" s="7" t="n">
        <v>2</v>
      </c>
      <c r="H6930" s="7" t="n">
        <v>0</v>
      </c>
    </row>
    <row r="6931" spans="1:8">
      <c r="A6931" t="s">
        <v>4</v>
      </c>
      <c r="B6931" s="4" t="s">
        <v>5</v>
      </c>
    </row>
    <row r="6932" spans="1:8">
      <c r="A6932" t="n">
        <v>57685</v>
      </c>
      <c r="B6932" s="29" t="n">
        <v>28</v>
      </c>
    </row>
    <row r="6933" spans="1:8">
      <c r="A6933" t="s">
        <v>4</v>
      </c>
      <c r="B6933" s="4" t="s">
        <v>5</v>
      </c>
      <c r="C6933" s="4" t="s">
        <v>6</v>
      </c>
      <c r="D6933" s="4" t="s">
        <v>10</v>
      </c>
    </row>
    <row r="6934" spans="1:8">
      <c r="A6934" t="n">
        <v>57686</v>
      </c>
      <c r="B6934" s="65" t="n">
        <v>29</v>
      </c>
      <c r="C6934" s="7" t="s">
        <v>15</v>
      </c>
      <c r="D6934" s="7" t="n">
        <v>65533</v>
      </c>
    </row>
    <row r="6935" spans="1:8">
      <c r="A6935" t="s">
        <v>4</v>
      </c>
      <c r="B6935" s="4" t="s">
        <v>5</v>
      </c>
      <c r="C6935" s="4" t="s">
        <v>16</v>
      </c>
      <c r="D6935" s="4" t="s">
        <v>10</v>
      </c>
      <c r="E6935" s="4" t="s">
        <v>10</v>
      </c>
      <c r="F6935" s="4" t="s">
        <v>16</v>
      </c>
    </row>
    <row r="6936" spans="1:8">
      <c r="A6936" t="n">
        <v>57690</v>
      </c>
      <c r="B6936" s="27" t="n">
        <v>25</v>
      </c>
      <c r="C6936" s="7" t="n">
        <v>1</v>
      </c>
      <c r="D6936" s="7" t="n">
        <v>65535</v>
      </c>
      <c r="E6936" s="7" t="n">
        <v>65535</v>
      </c>
      <c r="F6936" s="7" t="n">
        <v>0</v>
      </c>
    </row>
    <row r="6937" spans="1:8">
      <c r="A6937" t="s">
        <v>4</v>
      </c>
      <c r="B6937" s="4" t="s">
        <v>5</v>
      </c>
      <c r="C6937" s="4" t="s">
        <v>10</v>
      </c>
      <c r="D6937" s="4" t="s">
        <v>16</v>
      </c>
    </row>
    <row r="6938" spans="1:8">
      <c r="A6938" t="n">
        <v>57697</v>
      </c>
      <c r="B6938" s="66" t="n">
        <v>89</v>
      </c>
      <c r="C6938" s="7" t="n">
        <v>65533</v>
      </c>
      <c r="D6938" s="7" t="n">
        <v>1</v>
      </c>
    </row>
    <row r="6939" spans="1:8">
      <c r="A6939" t="s">
        <v>4</v>
      </c>
      <c r="B6939" s="4" t="s">
        <v>5</v>
      </c>
      <c r="C6939" s="4" t="s">
        <v>16</v>
      </c>
      <c r="D6939" s="4" t="s">
        <v>10</v>
      </c>
      <c r="E6939" s="4" t="s">
        <v>30</v>
      </c>
    </row>
    <row r="6940" spans="1:8">
      <c r="A6940" t="n">
        <v>57701</v>
      </c>
      <c r="B6940" s="37" t="n">
        <v>58</v>
      </c>
      <c r="C6940" s="7" t="n">
        <v>101</v>
      </c>
      <c r="D6940" s="7" t="n">
        <v>500</v>
      </c>
      <c r="E6940" s="7" t="n">
        <v>1</v>
      </c>
    </row>
    <row r="6941" spans="1:8">
      <c r="A6941" t="s">
        <v>4</v>
      </c>
      <c r="B6941" s="4" t="s">
        <v>5</v>
      </c>
      <c r="C6941" s="4" t="s">
        <v>16</v>
      </c>
      <c r="D6941" s="4" t="s">
        <v>10</v>
      </c>
    </row>
    <row r="6942" spans="1:8">
      <c r="A6942" t="n">
        <v>57709</v>
      </c>
      <c r="B6942" s="37" t="n">
        <v>58</v>
      </c>
      <c r="C6942" s="7" t="n">
        <v>254</v>
      </c>
      <c r="D6942" s="7" t="n">
        <v>0</v>
      </c>
    </row>
    <row r="6943" spans="1:8">
      <c r="A6943" t="s">
        <v>4</v>
      </c>
      <c r="B6943" s="4" t="s">
        <v>5</v>
      </c>
      <c r="C6943" s="4" t="s">
        <v>16</v>
      </c>
      <c r="D6943" s="4" t="s">
        <v>16</v>
      </c>
      <c r="E6943" s="4" t="s">
        <v>30</v>
      </c>
      <c r="F6943" s="4" t="s">
        <v>30</v>
      </c>
      <c r="G6943" s="4" t="s">
        <v>30</v>
      </c>
      <c r="H6943" s="4" t="s">
        <v>10</v>
      </c>
    </row>
    <row r="6944" spans="1:8">
      <c r="A6944" t="n">
        <v>57713</v>
      </c>
      <c r="B6944" s="38" t="n">
        <v>45</v>
      </c>
      <c r="C6944" s="7" t="n">
        <v>2</v>
      </c>
      <c r="D6944" s="7" t="n">
        <v>3</v>
      </c>
      <c r="E6944" s="7" t="n">
        <v>-19.25</v>
      </c>
      <c r="F6944" s="7" t="n">
        <v>0.600000023841858</v>
      </c>
      <c r="G6944" s="7" t="n">
        <v>-7.94000005722046</v>
      </c>
      <c r="H6944" s="7" t="n">
        <v>0</v>
      </c>
    </row>
    <row r="6945" spans="1:8">
      <c r="A6945" t="s">
        <v>4</v>
      </c>
      <c r="B6945" s="4" t="s">
        <v>5</v>
      </c>
      <c r="C6945" s="4" t="s">
        <v>16</v>
      </c>
      <c r="D6945" s="4" t="s">
        <v>16</v>
      </c>
      <c r="E6945" s="4" t="s">
        <v>30</v>
      </c>
      <c r="F6945" s="4" t="s">
        <v>30</v>
      </c>
      <c r="G6945" s="4" t="s">
        <v>30</v>
      </c>
      <c r="H6945" s="4" t="s">
        <v>10</v>
      </c>
      <c r="I6945" s="4" t="s">
        <v>16</v>
      </c>
    </row>
    <row r="6946" spans="1:8">
      <c r="A6946" t="n">
        <v>57730</v>
      </c>
      <c r="B6946" s="38" t="n">
        <v>45</v>
      </c>
      <c r="C6946" s="7" t="n">
        <v>4</v>
      </c>
      <c r="D6946" s="7" t="n">
        <v>3</v>
      </c>
      <c r="E6946" s="7" t="n">
        <v>0.769999980926514</v>
      </c>
      <c r="F6946" s="7" t="n">
        <v>79.2300033569336</v>
      </c>
      <c r="G6946" s="7" t="n">
        <v>358</v>
      </c>
      <c r="H6946" s="7" t="n">
        <v>0</v>
      </c>
      <c r="I6946" s="7" t="n">
        <v>0</v>
      </c>
    </row>
    <row r="6947" spans="1:8">
      <c r="A6947" t="s">
        <v>4</v>
      </c>
      <c r="B6947" s="4" t="s">
        <v>5</v>
      </c>
      <c r="C6947" s="4" t="s">
        <v>16</v>
      </c>
      <c r="D6947" s="4" t="s">
        <v>16</v>
      </c>
      <c r="E6947" s="4" t="s">
        <v>30</v>
      </c>
      <c r="F6947" s="4" t="s">
        <v>10</v>
      </c>
    </row>
    <row r="6948" spans="1:8">
      <c r="A6948" t="n">
        <v>57748</v>
      </c>
      <c r="B6948" s="38" t="n">
        <v>45</v>
      </c>
      <c r="C6948" s="7" t="n">
        <v>5</v>
      </c>
      <c r="D6948" s="7" t="n">
        <v>3</v>
      </c>
      <c r="E6948" s="7" t="n">
        <v>4</v>
      </c>
      <c r="F6948" s="7" t="n">
        <v>0</v>
      </c>
    </row>
    <row r="6949" spans="1:8">
      <c r="A6949" t="s">
        <v>4</v>
      </c>
      <c r="B6949" s="4" t="s">
        <v>5</v>
      </c>
      <c r="C6949" s="4" t="s">
        <v>16</v>
      </c>
      <c r="D6949" s="4" t="s">
        <v>16</v>
      </c>
      <c r="E6949" s="4" t="s">
        <v>30</v>
      </c>
      <c r="F6949" s="4" t="s">
        <v>10</v>
      </c>
    </row>
    <row r="6950" spans="1:8">
      <c r="A6950" t="n">
        <v>57757</v>
      </c>
      <c r="B6950" s="38" t="n">
        <v>45</v>
      </c>
      <c r="C6950" s="7" t="n">
        <v>11</v>
      </c>
      <c r="D6950" s="7" t="n">
        <v>3</v>
      </c>
      <c r="E6950" s="7" t="n">
        <v>38</v>
      </c>
      <c r="F6950" s="7" t="n">
        <v>0</v>
      </c>
    </row>
    <row r="6951" spans="1:8">
      <c r="A6951" t="s">
        <v>4</v>
      </c>
      <c r="B6951" s="4" t="s">
        <v>5</v>
      </c>
      <c r="C6951" s="4" t="s">
        <v>16</v>
      </c>
      <c r="D6951" s="4" t="s">
        <v>16</v>
      </c>
      <c r="E6951" s="4" t="s">
        <v>30</v>
      </c>
      <c r="F6951" s="4" t="s">
        <v>30</v>
      </c>
      <c r="G6951" s="4" t="s">
        <v>30</v>
      </c>
      <c r="H6951" s="4" t="s">
        <v>10</v>
      </c>
    </row>
    <row r="6952" spans="1:8">
      <c r="A6952" t="n">
        <v>57766</v>
      </c>
      <c r="B6952" s="38" t="n">
        <v>45</v>
      </c>
      <c r="C6952" s="7" t="n">
        <v>2</v>
      </c>
      <c r="D6952" s="7" t="n">
        <v>3</v>
      </c>
      <c r="E6952" s="7" t="n">
        <v>-16.3600006103516</v>
      </c>
      <c r="F6952" s="7" t="n">
        <v>0.589999973773956</v>
      </c>
      <c r="G6952" s="7" t="n">
        <v>-8.78999996185303</v>
      </c>
      <c r="H6952" s="7" t="n">
        <v>5000</v>
      </c>
    </row>
    <row r="6953" spans="1:8">
      <c r="A6953" t="s">
        <v>4</v>
      </c>
      <c r="B6953" s="4" t="s">
        <v>5</v>
      </c>
      <c r="C6953" s="4" t="s">
        <v>16</v>
      </c>
      <c r="D6953" s="4" t="s">
        <v>16</v>
      </c>
      <c r="E6953" s="4" t="s">
        <v>30</v>
      </c>
      <c r="F6953" s="4" t="s">
        <v>30</v>
      </c>
      <c r="G6953" s="4" t="s">
        <v>30</v>
      </c>
      <c r="H6953" s="4" t="s">
        <v>10</v>
      </c>
      <c r="I6953" s="4" t="s">
        <v>16</v>
      </c>
    </row>
    <row r="6954" spans="1:8">
      <c r="A6954" t="n">
        <v>57783</v>
      </c>
      <c r="B6954" s="38" t="n">
        <v>45</v>
      </c>
      <c r="C6954" s="7" t="n">
        <v>4</v>
      </c>
      <c r="D6954" s="7" t="n">
        <v>3</v>
      </c>
      <c r="E6954" s="7" t="n">
        <v>2.90000009536743</v>
      </c>
      <c r="F6954" s="7" t="n">
        <v>114.360000610352</v>
      </c>
      <c r="G6954" s="7" t="n">
        <v>362</v>
      </c>
      <c r="H6954" s="7" t="n">
        <v>5000</v>
      </c>
      <c r="I6954" s="7" t="n">
        <v>0</v>
      </c>
    </row>
    <row r="6955" spans="1:8">
      <c r="A6955" t="s">
        <v>4</v>
      </c>
      <c r="B6955" s="4" t="s">
        <v>5</v>
      </c>
      <c r="C6955" s="4" t="s">
        <v>16</v>
      </c>
      <c r="D6955" s="4" t="s">
        <v>16</v>
      </c>
      <c r="E6955" s="4" t="s">
        <v>30</v>
      </c>
      <c r="F6955" s="4" t="s">
        <v>10</v>
      </c>
    </row>
    <row r="6956" spans="1:8">
      <c r="A6956" t="n">
        <v>57801</v>
      </c>
      <c r="B6956" s="38" t="n">
        <v>45</v>
      </c>
      <c r="C6956" s="7" t="n">
        <v>5</v>
      </c>
      <c r="D6956" s="7" t="n">
        <v>3</v>
      </c>
      <c r="E6956" s="7" t="n">
        <v>4.30000019073486</v>
      </c>
      <c r="F6956" s="7" t="n">
        <v>5000</v>
      </c>
    </row>
    <row r="6957" spans="1:8">
      <c r="A6957" t="s">
        <v>4</v>
      </c>
      <c r="B6957" s="4" t="s">
        <v>5</v>
      </c>
      <c r="C6957" s="4" t="s">
        <v>16</v>
      </c>
      <c r="D6957" s="4" t="s">
        <v>16</v>
      </c>
      <c r="E6957" s="4" t="s">
        <v>30</v>
      </c>
      <c r="F6957" s="4" t="s">
        <v>10</v>
      </c>
    </row>
    <row r="6958" spans="1:8">
      <c r="A6958" t="n">
        <v>57810</v>
      </c>
      <c r="B6958" s="38" t="n">
        <v>45</v>
      </c>
      <c r="C6958" s="7" t="n">
        <v>11</v>
      </c>
      <c r="D6958" s="7" t="n">
        <v>3</v>
      </c>
      <c r="E6958" s="7" t="n">
        <v>38</v>
      </c>
      <c r="F6958" s="7" t="n">
        <v>5000</v>
      </c>
    </row>
    <row r="6959" spans="1:8">
      <c r="A6959" t="s">
        <v>4</v>
      </c>
      <c r="B6959" s="4" t="s">
        <v>5</v>
      </c>
      <c r="C6959" s="4" t="s">
        <v>10</v>
      </c>
      <c r="D6959" s="4" t="s">
        <v>10</v>
      </c>
      <c r="E6959" s="4" t="s">
        <v>10</v>
      </c>
    </row>
    <row r="6960" spans="1:8">
      <c r="A6960" t="n">
        <v>57819</v>
      </c>
      <c r="B6960" s="34" t="n">
        <v>61</v>
      </c>
      <c r="C6960" s="7" t="n">
        <v>0</v>
      </c>
      <c r="D6960" s="7" t="n">
        <v>65533</v>
      </c>
      <c r="E6960" s="7" t="n">
        <v>0</v>
      </c>
    </row>
    <row r="6961" spans="1:9">
      <c r="A6961" t="s">
        <v>4</v>
      </c>
      <c r="B6961" s="4" t="s">
        <v>5</v>
      </c>
      <c r="C6961" s="4" t="s">
        <v>10</v>
      </c>
      <c r="D6961" s="4" t="s">
        <v>10</v>
      </c>
      <c r="E6961" s="4" t="s">
        <v>10</v>
      </c>
    </row>
    <row r="6962" spans="1:9">
      <c r="A6962" t="n">
        <v>57826</v>
      </c>
      <c r="B6962" s="34" t="n">
        <v>61</v>
      </c>
      <c r="C6962" s="7" t="n">
        <v>13</v>
      </c>
      <c r="D6962" s="7" t="n">
        <v>65533</v>
      </c>
      <c r="E6962" s="7" t="n">
        <v>0</v>
      </c>
    </row>
    <row r="6963" spans="1:9">
      <c r="A6963" t="s">
        <v>4</v>
      </c>
      <c r="B6963" s="4" t="s">
        <v>5</v>
      </c>
      <c r="C6963" s="4" t="s">
        <v>10</v>
      </c>
      <c r="D6963" s="4" t="s">
        <v>10</v>
      </c>
      <c r="E6963" s="4" t="s">
        <v>10</v>
      </c>
    </row>
    <row r="6964" spans="1:9">
      <c r="A6964" t="n">
        <v>57833</v>
      </c>
      <c r="B6964" s="34" t="n">
        <v>61</v>
      </c>
      <c r="C6964" s="7" t="n">
        <v>61491</v>
      </c>
      <c r="D6964" s="7" t="n">
        <v>65533</v>
      </c>
      <c r="E6964" s="7" t="n">
        <v>0</v>
      </c>
    </row>
    <row r="6965" spans="1:9">
      <c r="A6965" t="s">
        <v>4</v>
      </c>
      <c r="B6965" s="4" t="s">
        <v>5</v>
      </c>
      <c r="C6965" s="4" t="s">
        <v>10</v>
      </c>
      <c r="D6965" s="4" t="s">
        <v>10</v>
      </c>
      <c r="E6965" s="4" t="s">
        <v>10</v>
      </c>
    </row>
    <row r="6966" spans="1:9">
      <c r="A6966" t="n">
        <v>57840</v>
      </c>
      <c r="B6966" s="34" t="n">
        <v>61</v>
      </c>
      <c r="C6966" s="7" t="n">
        <v>61492</v>
      </c>
      <c r="D6966" s="7" t="n">
        <v>65533</v>
      </c>
      <c r="E6966" s="7" t="n">
        <v>0</v>
      </c>
    </row>
    <row r="6967" spans="1:9">
      <c r="A6967" t="s">
        <v>4</v>
      </c>
      <c r="B6967" s="4" t="s">
        <v>5</v>
      </c>
      <c r="C6967" s="4" t="s">
        <v>10</v>
      </c>
      <c r="D6967" s="4" t="s">
        <v>10</v>
      </c>
      <c r="E6967" s="4" t="s">
        <v>10</v>
      </c>
    </row>
    <row r="6968" spans="1:9">
      <c r="A6968" t="n">
        <v>57847</v>
      </c>
      <c r="B6968" s="34" t="n">
        <v>61</v>
      </c>
      <c r="C6968" s="7" t="n">
        <v>61493</v>
      </c>
      <c r="D6968" s="7" t="n">
        <v>65533</v>
      </c>
      <c r="E6968" s="7" t="n">
        <v>0</v>
      </c>
    </row>
    <row r="6969" spans="1:9">
      <c r="A6969" t="s">
        <v>4</v>
      </c>
      <c r="B6969" s="4" t="s">
        <v>5</v>
      </c>
      <c r="C6969" s="4" t="s">
        <v>10</v>
      </c>
      <c r="D6969" s="4" t="s">
        <v>10</v>
      </c>
      <c r="E6969" s="4" t="s">
        <v>10</v>
      </c>
    </row>
    <row r="6970" spans="1:9">
      <c r="A6970" t="n">
        <v>57854</v>
      </c>
      <c r="B6970" s="34" t="n">
        <v>61</v>
      </c>
      <c r="C6970" s="7" t="n">
        <v>61494</v>
      </c>
      <c r="D6970" s="7" t="n">
        <v>65533</v>
      </c>
      <c r="E6970" s="7" t="n">
        <v>0</v>
      </c>
    </row>
    <row r="6971" spans="1:9">
      <c r="A6971" t="s">
        <v>4</v>
      </c>
      <c r="B6971" s="4" t="s">
        <v>5</v>
      </c>
      <c r="C6971" s="4" t="s">
        <v>10</v>
      </c>
      <c r="D6971" s="4" t="s">
        <v>10</v>
      </c>
      <c r="E6971" s="4" t="s">
        <v>10</v>
      </c>
    </row>
    <row r="6972" spans="1:9">
      <c r="A6972" t="n">
        <v>57861</v>
      </c>
      <c r="B6972" s="34" t="n">
        <v>61</v>
      </c>
      <c r="C6972" s="7" t="n">
        <v>89</v>
      </c>
      <c r="D6972" s="7" t="n">
        <v>65533</v>
      </c>
      <c r="E6972" s="7" t="n">
        <v>0</v>
      </c>
    </row>
    <row r="6973" spans="1:9">
      <c r="A6973" t="s">
        <v>4</v>
      </c>
      <c r="B6973" s="4" t="s">
        <v>5</v>
      </c>
      <c r="C6973" s="4" t="s">
        <v>10</v>
      </c>
      <c r="D6973" s="4" t="s">
        <v>30</v>
      </c>
      <c r="E6973" s="4" t="s">
        <v>30</v>
      </c>
      <c r="F6973" s="4" t="s">
        <v>30</v>
      </c>
      <c r="G6973" s="4" t="s">
        <v>30</v>
      </c>
    </row>
    <row r="6974" spans="1:9">
      <c r="A6974" t="n">
        <v>57868</v>
      </c>
      <c r="B6974" s="43" t="n">
        <v>46</v>
      </c>
      <c r="C6974" s="7" t="n">
        <v>1600</v>
      </c>
      <c r="D6974" s="7" t="n">
        <v>-7.5</v>
      </c>
      <c r="E6974" s="7" t="n">
        <v>0</v>
      </c>
      <c r="F6974" s="7" t="n">
        <v>-6.5</v>
      </c>
      <c r="G6974" s="7" t="n">
        <v>0</v>
      </c>
    </row>
    <row r="6975" spans="1:9">
      <c r="A6975" t="s">
        <v>4</v>
      </c>
      <c r="B6975" s="4" t="s">
        <v>5</v>
      </c>
      <c r="C6975" s="4" t="s">
        <v>10</v>
      </c>
      <c r="D6975" s="4" t="s">
        <v>9</v>
      </c>
    </row>
    <row r="6976" spans="1:9">
      <c r="A6976" t="n">
        <v>57887</v>
      </c>
      <c r="B6976" s="62" t="n">
        <v>44</v>
      </c>
      <c r="C6976" s="7" t="n">
        <v>84</v>
      </c>
      <c r="D6976" s="7" t="n">
        <v>128</v>
      </c>
    </row>
    <row r="6977" spans="1:7">
      <c r="A6977" t="s">
        <v>4</v>
      </c>
      <c r="B6977" s="4" t="s">
        <v>5</v>
      </c>
      <c r="C6977" s="4" t="s">
        <v>10</v>
      </c>
      <c r="D6977" s="4" t="s">
        <v>9</v>
      </c>
    </row>
    <row r="6978" spans="1:7">
      <c r="A6978" t="n">
        <v>57894</v>
      </c>
      <c r="B6978" s="62" t="n">
        <v>44</v>
      </c>
      <c r="C6978" s="7" t="n">
        <v>84</v>
      </c>
      <c r="D6978" s="7" t="n">
        <v>32</v>
      </c>
    </row>
    <row r="6979" spans="1:7">
      <c r="A6979" t="s">
        <v>4</v>
      </c>
      <c r="B6979" s="4" t="s">
        <v>5</v>
      </c>
      <c r="C6979" s="4" t="s">
        <v>10</v>
      </c>
      <c r="D6979" s="4" t="s">
        <v>9</v>
      </c>
    </row>
    <row r="6980" spans="1:7">
      <c r="A6980" t="n">
        <v>57901</v>
      </c>
      <c r="B6980" s="62" t="n">
        <v>44</v>
      </c>
      <c r="C6980" s="7" t="n">
        <v>87</v>
      </c>
      <c r="D6980" s="7" t="n">
        <v>128</v>
      </c>
    </row>
    <row r="6981" spans="1:7">
      <c r="A6981" t="s">
        <v>4</v>
      </c>
      <c r="B6981" s="4" t="s">
        <v>5</v>
      </c>
      <c r="C6981" s="4" t="s">
        <v>10</v>
      </c>
      <c r="D6981" s="4" t="s">
        <v>9</v>
      </c>
    </row>
    <row r="6982" spans="1:7">
      <c r="A6982" t="n">
        <v>57908</v>
      </c>
      <c r="B6982" s="62" t="n">
        <v>44</v>
      </c>
      <c r="C6982" s="7" t="n">
        <v>87</v>
      </c>
      <c r="D6982" s="7" t="n">
        <v>32</v>
      </c>
    </row>
    <row r="6983" spans="1:7">
      <c r="A6983" t="s">
        <v>4</v>
      </c>
      <c r="B6983" s="4" t="s">
        <v>5</v>
      </c>
      <c r="C6983" s="4" t="s">
        <v>10</v>
      </c>
      <c r="D6983" s="4" t="s">
        <v>9</v>
      </c>
    </row>
    <row r="6984" spans="1:7">
      <c r="A6984" t="n">
        <v>57915</v>
      </c>
      <c r="B6984" s="62" t="n">
        <v>44</v>
      </c>
      <c r="C6984" s="7" t="n">
        <v>12</v>
      </c>
      <c r="D6984" s="7" t="n">
        <v>128</v>
      </c>
    </row>
    <row r="6985" spans="1:7">
      <c r="A6985" t="s">
        <v>4</v>
      </c>
      <c r="B6985" s="4" t="s">
        <v>5</v>
      </c>
      <c r="C6985" s="4" t="s">
        <v>10</v>
      </c>
      <c r="D6985" s="4" t="s">
        <v>9</v>
      </c>
    </row>
    <row r="6986" spans="1:7">
      <c r="A6986" t="n">
        <v>57922</v>
      </c>
      <c r="B6986" s="62" t="n">
        <v>44</v>
      </c>
      <c r="C6986" s="7" t="n">
        <v>12</v>
      </c>
      <c r="D6986" s="7" t="n">
        <v>32</v>
      </c>
    </row>
    <row r="6987" spans="1:7">
      <c r="A6987" t="s">
        <v>4</v>
      </c>
      <c r="B6987" s="4" t="s">
        <v>5</v>
      </c>
      <c r="C6987" s="4" t="s">
        <v>10</v>
      </c>
      <c r="D6987" s="4" t="s">
        <v>9</v>
      </c>
    </row>
    <row r="6988" spans="1:7">
      <c r="A6988" t="n">
        <v>57929</v>
      </c>
      <c r="B6988" s="62" t="n">
        <v>44</v>
      </c>
      <c r="C6988" s="7" t="n">
        <v>61497</v>
      </c>
      <c r="D6988" s="7" t="n">
        <v>128</v>
      </c>
    </row>
    <row r="6989" spans="1:7">
      <c r="A6989" t="s">
        <v>4</v>
      </c>
      <c r="B6989" s="4" t="s">
        <v>5</v>
      </c>
      <c r="C6989" s="4" t="s">
        <v>10</v>
      </c>
      <c r="D6989" s="4" t="s">
        <v>9</v>
      </c>
    </row>
    <row r="6990" spans="1:7">
      <c r="A6990" t="n">
        <v>57936</v>
      </c>
      <c r="B6990" s="62" t="n">
        <v>44</v>
      </c>
      <c r="C6990" s="7" t="n">
        <v>61497</v>
      </c>
      <c r="D6990" s="7" t="n">
        <v>32</v>
      </c>
    </row>
    <row r="6991" spans="1:7">
      <c r="A6991" t="s">
        <v>4</v>
      </c>
      <c r="B6991" s="4" t="s">
        <v>5</v>
      </c>
      <c r="C6991" s="4" t="s">
        <v>10</v>
      </c>
      <c r="D6991" s="4" t="s">
        <v>9</v>
      </c>
    </row>
    <row r="6992" spans="1:7">
      <c r="A6992" t="n">
        <v>57943</v>
      </c>
      <c r="B6992" s="62" t="n">
        <v>44</v>
      </c>
      <c r="C6992" s="7" t="n">
        <v>61498</v>
      </c>
      <c r="D6992" s="7" t="n">
        <v>128</v>
      </c>
    </row>
    <row r="6993" spans="1:4">
      <c r="A6993" t="s">
        <v>4</v>
      </c>
      <c r="B6993" s="4" t="s">
        <v>5</v>
      </c>
      <c r="C6993" s="4" t="s">
        <v>10</v>
      </c>
      <c r="D6993" s="4" t="s">
        <v>9</v>
      </c>
    </row>
    <row r="6994" spans="1:4">
      <c r="A6994" t="n">
        <v>57950</v>
      </c>
      <c r="B6994" s="62" t="n">
        <v>44</v>
      </c>
      <c r="C6994" s="7" t="n">
        <v>61498</v>
      </c>
      <c r="D6994" s="7" t="n">
        <v>32</v>
      </c>
    </row>
    <row r="6995" spans="1:4">
      <c r="A6995" t="s">
        <v>4</v>
      </c>
      <c r="B6995" s="4" t="s">
        <v>5</v>
      </c>
      <c r="C6995" s="4" t="s">
        <v>10</v>
      </c>
      <c r="D6995" s="4" t="s">
        <v>9</v>
      </c>
    </row>
    <row r="6996" spans="1:4">
      <c r="A6996" t="n">
        <v>57957</v>
      </c>
      <c r="B6996" s="62" t="n">
        <v>44</v>
      </c>
      <c r="C6996" s="7" t="n">
        <v>61499</v>
      </c>
      <c r="D6996" s="7" t="n">
        <v>128</v>
      </c>
    </row>
    <row r="6997" spans="1:4">
      <c r="A6997" t="s">
        <v>4</v>
      </c>
      <c r="B6997" s="4" t="s">
        <v>5</v>
      </c>
      <c r="C6997" s="4" t="s">
        <v>10</v>
      </c>
      <c r="D6997" s="4" t="s">
        <v>9</v>
      </c>
    </row>
    <row r="6998" spans="1:4">
      <c r="A6998" t="n">
        <v>57964</v>
      </c>
      <c r="B6998" s="62" t="n">
        <v>44</v>
      </c>
      <c r="C6998" s="7" t="n">
        <v>61499</v>
      </c>
      <c r="D6998" s="7" t="n">
        <v>32</v>
      </c>
    </row>
    <row r="6999" spans="1:4">
      <c r="A6999" t="s">
        <v>4</v>
      </c>
      <c r="B6999" s="4" t="s">
        <v>5</v>
      </c>
      <c r="C6999" s="4" t="s">
        <v>10</v>
      </c>
      <c r="D6999" s="4" t="s">
        <v>9</v>
      </c>
    </row>
    <row r="7000" spans="1:4">
      <c r="A7000" t="n">
        <v>57971</v>
      </c>
      <c r="B7000" s="62" t="n">
        <v>44</v>
      </c>
      <c r="C7000" s="7" t="n">
        <v>61500</v>
      </c>
      <c r="D7000" s="7" t="n">
        <v>128</v>
      </c>
    </row>
    <row r="7001" spans="1:4">
      <c r="A7001" t="s">
        <v>4</v>
      </c>
      <c r="B7001" s="4" t="s">
        <v>5</v>
      </c>
      <c r="C7001" s="4" t="s">
        <v>10</v>
      </c>
      <c r="D7001" s="4" t="s">
        <v>9</v>
      </c>
    </row>
    <row r="7002" spans="1:4">
      <c r="A7002" t="n">
        <v>57978</v>
      </c>
      <c r="B7002" s="62" t="n">
        <v>44</v>
      </c>
      <c r="C7002" s="7" t="n">
        <v>61500</v>
      </c>
      <c r="D7002" s="7" t="n">
        <v>32</v>
      </c>
    </row>
    <row r="7003" spans="1:4">
      <c r="A7003" t="s">
        <v>4</v>
      </c>
      <c r="B7003" s="4" t="s">
        <v>5</v>
      </c>
      <c r="C7003" s="4" t="s">
        <v>10</v>
      </c>
      <c r="D7003" s="4" t="s">
        <v>9</v>
      </c>
    </row>
    <row r="7004" spans="1:4">
      <c r="A7004" t="n">
        <v>57985</v>
      </c>
      <c r="B7004" s="62" t="n">
        <v>44</v>
      </c>
      <c r="C7004" s="7" t="n">
        <v>61501</v>
      </c>
      <c r="D7004" s="7" t="n">
        <v>128</v>
      </c>
    </row>
    <row r="7005" spans="1:4">
      <c r="A7005" t="s">
        <v>4</v>
      </c>
      <c r="B7005" s="4" t="s">
        <v>5</v>
      </c>
      <c r="C7005" s="4" t="s">
        <v>10</v>
      </c>
      <c r="D7005" s="4" t="s">
        <v>9</v>
      </c>
    </row>
    <row r="7006" spans="1:4">
      <c r="A7006" t="n">
        <v>57992</v>
      </c>
      <c r="B7006" s="62" t="n">
        <v>44</v>
      </c>
      <c r="C7006" s="7" t="n">
        <v>61501</v>
      </c>
      <c r="D7006" s="7" t="n">
        <v>32</v>
      </c>
    </row>
    <row r="7007" spans="1:4">
      <c r="A7007" t="s">
        <v>4</v>
      </c>
      <c r="B7007" s="4" t="s">
        <v>5</v>
      </c>
      <c r="C7007" s="4" t="s">
        <v>10</v>
      </c>
      <c r="D7007" s="4" t="s">
        <v>9</v>
      </c>
    </row>
    <row r="7008" spans="1:4">
      <c r="A7008" t="n">
        <v>57999</v>
      </c>
      <c r="B7008" s="62" t="n">
        <v>44</v>
      </c>
      <c r="C7008" s="7" t="n">
        <v>100</v>
      </c>
      <c r="D7008" s="7" t="n">
        <v>128</v>
      </c>
    </row>
    <row r="7009" spans="1:4">
      <c r="A7009" t="s">
        <v>4</v>
      </c>
      <c r="B7009" s="4" t="s">
        <v>5</v>
      </c>
      <c r="C7009" s="4" t="s">
        <v>10</v>
      </c>
      <c r="D7009" s="4" t="s">
        <v>9</v>
      </c>
    </row>
    <row r="7010" spans="1:4">
      <c r="A7010" t="n">
        <v>58006</v>
      </c>
      <c r="B7010" s="62" t="n">
        <v>44</v>
      </c>
      <c r="C7010" s="7" t="n">
        <v>100</v>
      </c>
      <c r="D7010" s="7" t="n">
        <v>32</v>
      </c>
    </row>
    <row r="7011" spans="1:4">
      <c r="A7011" t="s">
        <v>4</v>
      </c>
      <c r="B7011" s="4" t="s">
        <v>5</v>
      </c>
      <c r="C7011" s="4" t="s">
        <v>10</v>
      </c>
      <c r="D7011" s="4" t="s">
        <v>9</v>
      </c>
    </row>
    <row r="7012" spans="1:4">
      <c r="A7012" t="n">
        <v>58013</v>
      </c>
      <c r="B7012" s="62" t="n">
        <v>44</v>
      </c>
      <c r="C7012" s="7" t="n">
        <v>88</v>
      </c>
      <c r="D7012" s="7" t="n">
        <v>128</v>
      </c>
    </row>
    <row r="7013" spans="1:4">
      <c r="A7013" t="s">
        <v>4</v>
      </c>
      <c r="B7013" s="4" t="s">
        <v>5</v>
      </c>
      <c r="C7013" s="4" t="s">
        <v>10</v>
      </c>
      <c r="D7013" s="4" t="s">
        <v>9</v>
      </c>
    </row>
    <row r="7014" spans="1:4">
      <c r="A7014" t="n">
        <v>58020</v>
      </c>
      <c r="B7014" s="62" t="n">
        <v>44</v>
      </c>
      <c r="C7014" s="7" t="n">
        <v>88</v>
      </c>
      <c r="D7014" s="7" t="n">
        <v>32</v>
      </c>
    </row>
    <row r="7015" spans="1:4">
      <c r="A7015" t="s">
        <v>4</v>
      </c>
      <c r="B7015" s="4" t="s">
        <v>5</v>
      </c>
      <c r="C7015" s="4" t="s">
        <v>10</v>
      </c>
      <c r="D7015" s="4" t="s">
        <v>9</v>
      </c>
    </row>
    <row r="7016" spans="1:4">
      <c r="A7016" t="n">
        <v>58027</v>
      </c>
      <c r="B7016" s="62" t="n">
        <v>44</v>
      </c>
      <c r="C7016" s="7" t="n">
        <v>61509</v>
      </c>
      <c r="D7016" s="7" t="n">
        <v>128</v>
      </c>
    </row>
    <row r="7017" spans="1:4">
      <c r="A7017" t="s">
        <v>4</v>
      </c>
      <c r="B7017" s="4" t="s">
        <v>5</v>
      </c>
      <c r="C7017" s="4" t="s">
        <v>10</v>
      </c>
      <c r="D7017" s="4" t="s">
        <v>9</v>
      </c>
    </row>
    <row r="7018" spans="1:4">
      <c r="A7018" t="n">
        <v>58034</v>
      </c>
      <c r="B7018" s="62" t="n">
        <v>44</v>
      </c>
      <c r="C7018" s="7" t="n">
        <v>61509</v>
      </c>
      <c r="D7018" s="7" t="n">
        <v>32</v>
      </c>
    </row>
    <row r="7019" spans="1:4">
      <c r="A7019" t="s">
        <v>4</v>
      </c>
      <c r="B7019" s="4" t="s">
        <v>5</v>
      </c>
      <c r="C7019" s="4" t="s">
        <v>10</v>
      </c>
      <c r="D7019" s="4" t="s">
        <v>9</v>
      </c>
    </row>
    <row r="7020" spans="1:4">
      <c r="A7020" t="n">
        <v>58041</v>
      </c>
      <c r="B7020" s="62" t="n">
        <v>44</v>
      </c>
      <c r="C7020" s="7" t="n">
        <v>61510</v>
      </c>
      <c r="D7020" s="7" t="n">
        <v>128</v>
      </c>
    </row>
    <row r="7021" spans="1:4">
      <c r="A7021" t="s">
        <v>4</v>
      </c>
      <c r="B7021" s="4" t="s">
        <v>5</v>
      </c>
      <c r="C7021" s="4" t="s">
        <v>10</v>
      </c>
      <c r="D7021" s="4" t="s">
        <v>9</v>
      </c>
    </row>
    <row r="7022" spans="1:4">
      <c r="A7022" t="n">
        <v>58048</v>
      </c>
      <c r="B7022" s="62" t="n">
        <v>44</v>
      </c>
      <c r="C7022" s="7" t="n">
        <v>61510</v>
      </c>
      <c r="D7022" s="7" t="n">
        <v>32</v>
      </c>
    </row>
    <row r="7023" spans="1:4">
      <c r="A7023" t="s">
        <v>4</v>
      </c>
      <c r="B7023" s="4" t="s">
        <v>5</v>
      </c>
      <c r="C7023" s="4" t="s">
        <v>10</v>
      </c>
      <c r="D7023" s="4" t="s">
        <v>30</v>
      </c>
      <c r="E7023" s="4" t="s">
        <v>30</v>
      </c>
      <c r="F7023" s="4" t="s">
        <v>30</v>
      </c>
      <c r="G7023" s="4" t="s">
        <v>30</v>
      </c>
    </row>
    <row r="7024" spans="1:4">
      <c r="A7024" t="n">
        <v>58055</v>
      </c>
      <c r="B7024" s="43" t="n">
        <v>46</v>
      </c>
      <c r="C7024" s="7" t="n">
        <v>84</v>
      </c>
      <c r="D7024" s="7" t="n">
        <v>-18.3500003814697</v>
      </c>
      <c r="E7024" s="7" t="n">
        <v>-0.25</v>
      </c>
      <c r="F7024" s="7" t="n">
        <v>-9.52000045776367</v>
      </c>
      <c r="G7024" s="7" t="n">
        <v>90</v>
      </c>
    </row>
    <row r="7025" spans="1:7">
      <c r="A7025" t="s">
        <v>4</v>
      </c>
      <c r="B7025" s="4" t="s">
        <v>5</v>
      </c>
      <c r="C7025" s="4" t="s">
        <v>10</v>
      </c>
      <c r="D7025" s="4" t="s">
        <v>30</v>
      </c>
      <c r="E7025" s="4" t="s">
        <v>30</v>
      </c>
      <c r="F7025" s="4" t="s">
        <v>30</v>
      </c>
      <c r="G7025" s="4" t="s">
        <v>30</v>
      </c>
    </row>
    <row r="7026" spans="1:7">
      <c r="A7026" t="n">
        <v>58074</v>
      </c>
      <c r="B7026" s="43" t="n">
        <v>46</v>
      </c>
      <c r="C7026" s="7" t="n">
        <v>87</v>
      </c>
      <c r="D7026" s="7" t="n">
        <v>-18.2200012207031</v>
      </c>
      <c r="E7026" s="7" t="n">
        <v>-0.25</v>
      </c>
      <c r="F7026" s="7" t="n">
        <v>-10.460000038147</v>
      </c>
      <c r="G7026" s="7" t="n">
        <v>90</v>
      </c>
    </row>
    <row r="7027" spans="1:7">
      <c r="A7027" t="s">
        <v>4</v>
      </c>
      <c r="B7027" s="4" t="s">
        <v>5</v>
      </c>
      <c r="C7027" s="4" t="s">
        <v>10</v>
      </c>
      <c r="D7027" s="4" t="s">
        <v>30</v>
      </c>
      <c r="E7027" s="4" t="s">
        <v>30</v>
      </c>
      <c r="F7027" s="4" t="s">
        <v>30</v>
      </c>
      <c r="G7027" s="4" t="s">
        <v>30</v>
      </c>
    </row>
    <row r="7028" spans="1:7">
      <c r="A7028" t="n">
        <v>58093</v>
      </c>
      <c r="B7028" s="43" t="n">
        <v>46</v>
      </c>
      <c r="C7028" s="7" t="n">
        <v>12</v>
      </c>
      <c r="D7028" s="7" t="n">
        <v>-18.9099998474121</v>
      </c>
      <c r="E7028" s="7" t="n">
        <v>-0.25</v>
      </c>
      <c r="F7028" s="7" t="n">
        <v>-8.15999984741211</v>
      </c>
      <c r="G7028" s="7" t="n">
        <v>90</v>
      </c>
    </row>
    <row r="7029" spans="1:7">
      <c r="A7029" t="s">
        <v>4</v>
      </c>
      <c r="B7029" s="4" t="s">
        <v>5</v>
      </c>
      <c r="C7029" s="4" t="s">
        <v>16</v>
      </c>
      <c r="D7029" s="14" t="s">
        <v>26</v>
      </c>
      <c r="E7029" s="4" t="s">
        <v>5</v>
      </c>
      <c r="F7029" s="4" t="s">
        <v>16</v>
      </c>
      <c r="G7029" s="4" t="s">
        <v>10</v>
      </c>
      <c r="H7029" s="14" t="s">
        <v>27</v>
      </c>
      <c r="I7029" s="4" t="s">
        <v>16</v>
      </c>
      <c r="J7029" s="4" t="s">
        <v>16</v>
      </c>
      <c r="K7029" s="4" t="s">
        <v>25</v>
      </c>
    </row>
    <row r="7030" spans="1:7">
      <c r="A7030" t="n">
        <v>58112</v>
      </c>
      <c r="B7030" s="10" t="n">
        <v>5</v>
      </c>
      <c r="C7030" s="7" t="n">
        <v>28</v>
      </c>
      <c r="D7030" s="14" t="s">
        <v>3</v>
      </c>
      <c r="E7030" s="58" t="n">
        <v>64</v>
      </c>
      <c r="F7030" s="7" t="n">
        <v>5</v>
      </c>
      <c r="G7030" s="7" t="n">
        <v>5</v>
      </c>
      <c r="H7030" s="14" t="s">
        <v>3</v>
      </c>
      <c r="I7030" s="7" t="n">
        <v>8</v>
      </c>
      <c r="J7030" s="7" t="n">
        <v>1</v>
      </c>
      <c r="K7030" s="11" t="n">
        <f t="normal" ca="1">A7038</f>
        <v>0</v>
      </c>
    </row>
    <row r="7031" spans="1:7">
      <c r="A7031" t="s">
        <v>4</v>
      </c>
      <c r="B7031" s="4" t="s">
        <v>5</v>
      </c>
      <c r="C7031" s="4" t="s">
        <v>10</v>
      </c>
      <c r="D7031" s="4" t="s">
        <v>9</v>
      </c>
    </row>
    <row r="7032" spans="1:7">
      <c r="A7032" t="n">
        <v>58124</v>
      </c>
      <c r="B7032" s="62" t="n">
        <v>44</v>
      </c>
      <c r="C7032" s="7" t="n">
        <v>7032</v>
      </c>
      <c r="D7032" s="7" t="n">
        <v>128</v>
      </c>
    </row>
    <row r="7033" spans="1:7">
      <c r="A7033" t="s">
        <v>4</v>
      </c>
      <c r="B7033" s="4" t="s">
        <v>5</v>
      </c>
      <c r="C7033" s="4" t="s">
        <v>10</v>
      </c>
      <c r="D7033" s="4" t="s">
        <v>9</v>
      </c>
    </row>
    <row r="7034" spans="1:7">
      <c r="A7034" t="n">
        <v>58131</v>
      </c>
      <c r="B7034" s="62" t="n">
        <v>44</v>
      </c>
      <c r="C7034" s="7" t="n">
        <v>7032</v>
      </c>
      <c r="D7034" s="7" t="n">
        <v>32</v>
      </c>
    </row>
    <row r="7035" spans="1:7">
      <c r="A7035" t="s">
        <v>4</v>
      </c>
      <c r="B7035" s="4" t="s">
        <v>5</v>
      </c>
      <c r="C7035" s="4" t="s">
        <v>10</v>
      </c>
      <c r="D7035" s="4" t="s">
        <v>30</v>
      </c>
      <c r="E7035" s="4" t="s">
        <v>30</v>
      </c>
      <c r="F7035" s="4" t="s">
        <v>30</v>
      </c>
      <c r="G7035" s="4" t="s">
        <v>30</v>
      </c>
    </row>
    <row r="7036" spans="1:7">
      <c r="A7036" t="n">
        <v>58138</v>
      </c>
      <c r="B7036" s="43" t="n">
        <v>46</v>
      </c>
      <c r="C7036" s="7" t="n">
        <v>7032</v>
      </c>
      <c r="D7036" s="7" t="n">
        <v>-19.5100002288818</v>
      </c>
      <c r="E7036" s="7" t="n">
        <v>-0.25</v>
      </c>
      <c r="F7036" s="7" t="n">
        <v>-7.46000003814697</v>
      </c>
      <c r="G7036" s="7" t="n">
        <v>90</v>
      </c>
    </row>
    <row r="7037" spans="1:7">
      <c r="A7037" t="s">
        <v>4</v>
      </c>
      <c r="B7037" s="4" t="s">
        <v>5</v>
      </c>
      <c r="C7037" s="4" t="s">
        <v>10</v>
      </c>
      <c r="D7037" s="4" t="s">
        <v>30</v>
      </c>
      <c r="E7037" s="4" t="s">
        <v>30</v>
      </c>
      <c r="F7037" s="4" t="s">
        <v>30</v>
      </c>
      <c r="G7037" s="4" t="s">
        <v>30</v>
      </c>
    </row>
    <row r="7038" spans="1:7">
      <c r="A7038" t="n">
        <v>58157</v>
      </c>
      <c r="B7038" s="43" t="n">
        <v>46</v>
      </c>
      <c r="C7038" s="7" t="n">
        <v>61497</v>
      </c>
      <c r="D7038" s="7" t="n">
        <v>-20.5100002288818</v>
      </c>
      <c r="E7038" s="7" t="n">
        <v>-0.25</v>
      </c>
      <c r="F7038" s="7" t="n">
        <v>-8.06999969482422</v>
      </c>
      <c r="G7038" s="7" t="n">
        <v>90</v>
      </c>
    </row>
    <row r="7039" spans="1:7">
      <c r="A7039" t="s">
        <v>4</v>
      </c>
      <c r="B7039" s="4" t="s">
        <v>5</v>
      </c>
      <c r="C7039" s="4" t="s">
        <v>10</v>
      </c>
      <c r="D7039" s="4" t="s">
        <v>30</v>
      </c>
      <c r="E7039" s="4" t="s">
        <v>30</v>
      </c>
      <c r="F7039" s="4" t="s">
        <v>30</v>
      </c>
      <c r="G7039" s="4" t="s">
        <v>30</v>
      </c>
    </row>
    <row r="7040" spans="1:7">
      <c r="A7040" t="n">
        <v>58176</v>
      </c>
      <c r="B7040" s="43" t="n">
        <v>46</v>
      </c>
      <c r="C7040" s="7" t="n">
        <v>61498</v>
      </c>
      <c r="D7040" s="7" t="n">
        <v>-20.1900005340576</v>
      </c>
      <c r="E7040" s="7" t="n">
        <v>-0.25</v>
      </c>
      <c r="F7040" s="7" t="n">
        <v>-8.81999969482422</v>
      </c>
      <c r="G7040" s="7" t="n">
        <v>90</v>
      </c>
    </row>
    <row r="7041" spans="1:11">
      <c r="A7041" t="s">
        <v>4</v>
      </c>
      <c r="B7041" s="4" t="s">
        <v>5</v>
      </c>
      <c r="C7041" s="4" t="s">
        <v>10</v>
      </c>
      <c r="D7041" s="4" t="s">
        <v>30</v>
      </c>
      <c r="E7041" s="4" t="s">
        <v>30</v>
      </c>
      <c r="F7041" s="4" t="s">
        <v>30</v>
      </c>
      <c r="G7041" s="4" t="s">
        <v>30</v>
      </c>
    </row>
    <row r="7042" spans="1:11">
      <c r="A7042" t="n">
        <v>58195</v>
      </c>
      <c r="B7042" s="43" t="n">
        <v>46</v>
      </c>
      <c r="C7042" s="7" t="n">
        <v>61499</v>
      </c>
      <c r="D7042" s="7" t="n">
        <v>-20.7399997711182</v>
      </c>
      <c r="E7042" s="7" t="n">
        <v>-0.25</v>
      </c>
      <c r="F7042" s="7" t="n">
        <v>-9.88000011444092</v>
      </c>
      <c r="G7042" s="7" t="n">
        <v>90</v>
      </c>
    </row>
    <row r="7043" spans="1:11">
      <c r="A7043" t="s">
        <v>4</v>
      </c>
      <c r="B7043" s="4" t="s">
        <v>5</v>
      </c>
      <c r="C7043" s="4" t="s">
        <v>10</v>
      </c>
      <c r="D7043" s="4" t="s">
        <v>30</v>
      </c>
      <c r="E7043" s="4" t="s">
        <v>30</v>
      </c>
      <c r="F7043" s="4" t="s">
        <v>30</v>
      </c>
      <c r="G7043" s="4" t="s">
        <v>30</v>
      </c>
    </row>
    <row r="7044" spans="1:11">
      <c r="A7044" t="n">
        <v>58214</v>
      </c>
      <c r="B7044" s="43" t="n">
        <v>46</v>
      </c>
      <c r="C7044" s="7" t="n">
        <v>61500</v>
      </c>
      <c r="D7044" s="7" t="n">
        <v>-22.0699996948242</v>
      </c>
      <c r="E7044" s="7" t="n">
        <v>-0.25</v>
      </c>
      <c r="F7044" s="7" t="n">
        <v>-8.43000030517578</v>
      </c>
      <c r="G7044" s="7" t="n">
        <v>90</v>
      </c>
    </row>
    <row r="7045" spans="1:11">
      <c r="A7045" t="s">
        <v>4</v>
      </c>
      <c r="B7045" s="4" t="s">
        <v>5</v>
      </c>
      <c r="C7045" s="4" t="s">
        <v>10</v>
      </c>
      <c r="D7045" s="4" t="s">
        <v>30</v>
      </c>
      <c r="E7045" s="4" t="s">
        <v>30</v>
      </c>
      <c r="F7045" s="4" t="s">
        <v>30</v>
      </c>
      <c r="G7045" s="4" t="s">
        <v>30</v>
      </c>
    </row>
    <row r="7046" spans="1:11">
      <c r="A7046" t="n">
        <v>58233</v>
      </c>
      <c r="B7046" s="43" t="n">
        <v>46</v>
      </c>
      <c r="C7046" s="7" t="n">
        <v>61501</v>
      </c>
      <c r="D7046" s="7" t="n">
        <v>-22.0999984741211</v>
      </c>
      <c r="E7046" s="7" t="n">
        <v>-0.25</v>
      </c>
      <c r="F7046" s="7" t="n">
        <v>-9.42000007629395</v>
      </c>
      <c r="G7046" s="7" t="n">
        <v>90</v>
      </c>
    </row>
    <row r="7047" spans="1:11">
      <c r="A7047" t="s">
        <v>4</v>
      </c>
      <c r="B7047" s="4" t="s">
        <v>5</v>
      </c>
      <c r="C7047" s="4" t="s">
        <v>10</v>
      </c>
      <c r="D7047" s="4" t="s">
        <v>30</v>
      </c>
      <c r="E7047" s="4" t="s">
        <v>30</v>
      </c>
      <c r="F7047" s="4" t="s">
        <v>30</v>
      </c>
      <c r="G7047" s="4" t="s">
        <v>30</v>
      </c>
    </row>
    <row r="7048" spans="1:11">
      <c r="A7048" t="n">
        <v>58252</v>
      </c>
      <c r="B7048" s="43" t="n">
        <v>46</v>
      </c>
      <c r="C7048" s="7" t="n">
        <v>100</v>
      </c>
      <c r="D7048" s="7" t="n">
        <v>-20.5</v>
      </c>
      <c r="E7048" s="7" t="n">
        <v>-0.25</v>
      </c>
      <c r="F7048" s="7" t="n">
        <v>-6.44999980926514</v>
      </c>
      <c r="G7048" s="7" t="n">
        <v>90</v>
      </c>
    </row>
    <row r="7049" spans="1:11">
      <c r="A7049" t="s">
        <v>4</v>
      </c>
      <c r="B7049" s="4" t="s">
        <v>5</v>
      </c>
      <c r="C7049" s="4" t="s">
        <v>10</v>
      </c>
      <c r="D7049" s="4" t="s">
        <v>30</v>
      </c>
      <c r="E7049" s="4" t="s">
        <v>30</v>
      </c>
      <c r="F7049" s="4" t="s">
        <v>30</v>
      </c>
      <c r="G7049" s="4" t="s">
        <v>30</v>
      </c>
    </row>
    <row r="7050" spans="1:11">
      <c r="A7050" t="n">
        <v>58271</v>
      </c>
      <c r="B7050" s="43" t="n">
        <v>46</v>
      </c>
      <c r="C7050" s="7" t="n">
        <v>88</v>
      </c>
      <c r="D7050" s="7" t="n">
        <v>-21.4300003051758</v>
      </c>
      <c r="E7050" s="7" t="n">
        <v>-0.25</v>
      </c>
      <c r="F7050" s="7" t="n">
        <v>-5.71000003814697</v>
      </c>
      <c r="G7050" s="7" t="n">
        <v>90</v>
      </c>
    </row>
    <row r="7051" spans="1:11">
      <c r="A7051" t="s">
        <v>4</v>
      </c>
      <c r="B7051" s="4" t="s">
        <v>5</v>
      </c>
      <c r="C7051" s="4" t="s">
        <v>10</v>
      </c>
      <c r="D7051" s="4" t="s">
        <v>30</v>
      </c>
      <c r="E7051" s="4" t="s">
        <v>30</v>
      </c>
      <c r="F7051" s="4" t="s">
        <v>30</v>
      </c>
      <c r="G7051" s="4" t="s">
        <v>30</v>
      </c>
    </row>
    <row r="7052" spans="1:11">
      <c r="A7052" t="n">
        <v>58290</v>
      </c>
      <c r="B7052" s="43" t="n">
        <v>46</v>
      </c>
      <c r="C7052" s="7" t="n">
        <v>61509</v>
      </c>
      <c r="D7052" s="7" t="n">
        <v>-22.689998626709</v>
      </c>
      <c r="E7052" s="7" t="n">
        <v>-0.25</v>
      </c>
      <c r="F7052" s="7" t="n">
        <v>-6.23000001907349</v>
      </c>
      <c r="G7052" s="7" t="n">
        <v>90</v>
      </c>
    </row>
    <row r="7053" spans="1:11">
      <c r="A7053" t="s">
        <v>4</v>
      </c>
      <c r="B7053" s="4" t="s">
        <v>5</v>
      </c>
      <c r="C7053" s="4" t="s">
        <v>10</v>
      </c>
      <c r="D7053" s="4" t="s">
        <v>30</v>
      </c>
      <c r="E7053" s="4" t="s">
        <v>30</v>
      </c>
      <c r="F7053" s="4" t="s">
        <v>30</v>
      </c>
      <c r="G7053" s="4" t="s">
        <v>30</v>
      </c>
    </row>
    <row r="7054" spans="1:11">
      <c r="A7054" t="n">
        <v>58309</v>
      </c>
      <c r="B7054" s="43" t="n">
        <v>46</v>
      </c>
      <c r="C7054" s="7" t="n">
        <v>61510</v>
      </c>
      <c r="D7054" s="7" t="n">
        <v>-23.6599998474121</v>
      </c>
      <c r="E7054" s="7" t="n">
        <v>-0.25</v>
      </c>
      <c r="F7054" s="7" t="n">
        <v>-6.73999977111816</v>
      </c>
      <c r="G7054" s="7" t="n">
        <v>90</v>
      </c>
    </row>
    <row r="7055" spans="1:11">
      <c r="A7055" t="s">
        <v>4</v>
      </c>
      <c r="B7055" s="4" t="s">
        <v>5</v>
      </c>
      <c r="C7055" s="4" t="s">
        <v>10</v>
      </c>
    </row>
    <row r="7056" spans="1:11">
      <c r="A7056" t="n">
        <v>58328</v>
      </c>
      <c r="B7056" s="31" t="n">
        <v>16</v>
      </c>
      <c r="C7056" s="7" t="n">
        <v>0</v>
      </c>
    </row>
    <row r="7057" spans="1:7">
      <c r="A7057" t="s">
        <v>4</v>
      </c>
      <c r="B7057" s="4" t="s">
        <v>5</v>
      </c>
      <c r="C7057" s="4" t="s">
        <v>10</v>
      </c>
      <c r="D7057" s="4" t="s">
        <v>10</v>
      </c>
      <c r="E7057" s="4" t="s">
        <v>10</v>
      </c>
    </row>
    <row r="7058" spans="1:7">
      <c r="A7058" t="n">
        <v>58331</v>
      </c>
      <c r="B7058" s="34" t="n">
        <v>61</v>
      </c>
      <c r="C7058" s="7" t="n">
        <v>84</v>
      </c>
      <c r="D7058" s="7" t="n">
        <v>1600</v>
      </c>
      <c r="E7058" s="7" t="n">
        <v>0</v>
      </c>
    </row>
    <row r="7059" spans="1:7">
      <c r="A7059" t="s">
        <v>4</v>
      </c>
      <c r="B7059" s="4" t="s">
        <v>5</v>
      </c>
      <c r="C7059" s="4" t="s">
        <v>10</v>
      </c>
      <c r="D7059" s="4" t="s">
        <v>10</v>
      </c>
      <c r="E7059" s="4" t="s">
        <v>10</v>
      </c>
    </row>
    <row r="7060" spans="1:7">
      <c r="A7060" t="n">
        <v>58338</v>
      </c>
      <c r="B7060" s="34" t="n">
        <v>61</v>
      </c>
      <c r="C7060" s="7" t="n">
        <v>87</v>
      </c>
      <c r="D7060" s="7" t="n">
        <v>1600</v>
      </c>
      <c r="E7060" s="7" t="n">
        <v>0</v>
      </c>
    </row>
    <row r="7061" spans="1:7">
      <c r="A7061" t="s">
        <v>4</v>
      </c>
      <c r="B7061" s="4" t="s">
        <v>5</v>
      </c>
      <c r="C7061" s="4" t="s">
        <v>10</v>
      </c>
      <c r="D7061" s="4" t="s">
        <v>10</v>
      </c>
      <c r="E7061" s="4" t="s">
        <v>10</v>
      </c>
    </row>
    <row r="7062" spans="1:7">
      <c r="A7062" t="n">
        <v>58345</v>
      </c>
      <c r="B7062" s="34" t="n">
        <v>61</v>
      </c>
      <c r="C7062" s="7" t="n">
        <v>12</v>
      </c>
      <c r="D7062" s="7" t="n">
        <v>1600</v>
      </c>
      <c r="E7062" s="7" t="n">
        <v>0</v>
      </c>
    </row>
    <row r="7063" spans="1:7">
      <c r="A7063" t="s">
        <v>4</v>
      </c>
      <c r="B7063" s="4" t="s">
        <v>5</v>
      </c>
      <c r="C7063" s="4" t="s">
        <v>10</v>
      </c>
      <c r="D7063" s="4" t="s">
        <v>10</v>
      </c>
      <c r="E7063" s="4" t="s">
        <v>10</v>
      </c>
    </row>
    <row r="7064" spans="1:7">
      <c r="A7064" t="n">
        <v>58352</v>
      </c>
      <c r="B7064" s="34" t="n">
        <v>61</v>
      </c>
      <c r="C7064" s="7" t="n">
        <v>61497</v>
      </c>
      <c r="D7064" s="7" t="n">
        <v>1600</v>
      </c>
      <c r="E7064" s="7" t="n">
        <v>0</v>
      </c>
    </row>
    <row r="7065" spans="1:7">
      <c r="A7065" t="s">
        <v>4</v>
      </c>
      <c r="B7065" s="4" t="s">
        <v>5</v>
      </c>
      <c r="C7065" s="4" t="s">
        <v>10</v>
      </c>
      <c r="D7065" s="4" t="s">
        <v>10</v>
      </c>
      <c r="E7065" s="4" t="s">
        <v>10</v>
      </c>
    </row>
    <row r="7066" spans="1:7">
      <c r="A7066" t="n">
        <v>58359</v>
      </c>
      <c r="B7066" s="34" t="n">
        <v>61</v>
      </c>
      <c r="C7066" s="7" t="n">
        <v>61498</v>
      </c>
      <c r="D7066" s="7" t="n">
        <v>1600</v>
      </c>
      <c r="E7066" s="7" t="n">
        <v>0</v>
      </c>
    </row>
    <row r="7067" spans="1:7">
      <c r="A7067" t="s">
        <v>4</v>
      </c>
      <c r="B7067" s="4" t="s">
        <v>5</v>
      </c>
      <c r="C7067" s="4" t="s">
        <v>10</v>
      </c>
      <c r="D7067" s="4" t="s">
        <v>10</v>
      </c>
      <c r="E7067" s="4" t="s">
        <v>10</v>
      </c>
    </row>
    <row r="7068" spans="1:7">
      <c r="A7068" t="n">
        <v>58366</v>
      </c>
      <c r="B7068" s="34" t="n">
        <v>61</v>
      </c>
      <c r="C7068" s="7" t="n">
        <v>61499</v>
      </c>
      <c r="D7068" s="7" t="n">
        <v>1600</v>
      </c>
      <c r="E7068" s="7" t="n">
        <v>0</v>
      </c>
    </row>
    <row r="7069" spans="1:7">
      <c r="A7069" t="s">
        <v>4</v>
      </c>
      <c r="B7069" s="4" t="s">
        <v>5</v>
      </c>
      <c r="C7069" s="4" t="s">
        <v>10</v>
      </c>
      <c r="D7069" s="4" t="s">
        <v>10</v>
      </c>
      <c r="E7069" s="4" t="s">
        <v>10</v>
      </c>
    </row>
    <row r="7070" spans="1:7">
      <c r="A7070" t="n">
        <v>58373</v>
      </c>
      <c r="B7070" s="34" t="n">
        <v>61</v>
      </c>
      <c r="C7070" s="7" t="n">
        <v>61500</v>
      </c>
      <c r="D7070" s="7" t="n">
        <v>1600</v>
      </c>
      <c r="E7070" s="7" t="n">
        <v>0</v>
      </c>
    </row>
    <row r="7071" spans="1:7">
      <c r="A7071" t="s">
        <v>4</v>
      </c>
      <c r="B7071" s="4" t="s">
        <v>5</v>
      </c>
      <c r="C7071" s="4" t="s">
        <v>10</v>
      </c>
      <c r="D7071" s="4" t="s">
        <v>10</v>
      </c>
      <c r="E7071" s="4" t="s">
        <v>10</v>
      </c>
    </row>
    <row r="7072" spans="1:7">
      <c r="A7072" t="n">
        <v>58380</v>
      </c>
      <c r="B7072" s="34" t="n">
        <v>61</v>
      </c>
      <c r="C7072" s="7" t="n">
        <v>61501</v>
      </c>
      <c r="D7072" s="7" t="n">
        <v>1600</v>
      </c>
      <c r="E7072" s="7" t="n">
        <v>0</v>
      </c>
    </row>
    <row r="7073" spans="1:5">
      <c r="A7073" t="s">
        <v>4</v>
      </c>
      <c r="B7073" s="4" t="s">
        <v>5</v>
      </c>
      <c r="C7073" s="4" t="s">
        <v>16</v>
      </c>
      <c r="D7073" s="14" t="s">
        <v>26</v>
      </c>
      <c r="E7073" s="4" t="s">
        <v>5</v>
      </c>
      <c r="F7073" s="4" t="s">
        <v>16</v>
      </c>
      <c r="G7073" s="4" t="s">
        <v>10</v>
      </c>
      <c r="H7073" s="14" t="s">
        <v>27</v>
      </c>
      <c r="I7073" s="4" t="s">
        <v>16</v>
      </c>
      <c r="J7073" s="4" t="s">
        <v>16</v>
      </c>
      <c r="K7073" s="4" t="s">
        <v>25</v>
      </c>
    </row>
    <row r="7074" spans="1:5">
      <c r="A7074" t="n">
        <v>58387</v>
      </c>
      <c r="B7074" s="10" t="n">
        <v>5</v>
      </c>
      <c r="C7074" s="7" t="n">
        <v>28</v>
      </c>
      <c r="D7074" s="14" t="s">
        <v>3</v>
      </c>
      <c r="E7074" s="58" t="n">
        <v>64</v>
      </c>
      <c r="F7074" s="7" t="n">
        <v>5</v>
      </c>
      <c r="G7074" s="7" t="n">
        <v>5</v>
      </c>
      <c r="H7074" s="14" t="s">
        <v>3</v>
      </c>
      <c r="I7074" s="7" t="n">
        <v>8</v>
      </c>
      <c r="J7074" s="7" t="n">
        <v>1</v>
      </c>
      <c r="K7074" s="11" t="n">
        <f t="normal" ca="1">A7078</f>
        <v>0</v>
      </c>
    </row>
    <row r="7075" spans="1:5">
      <c r="A7075" t="s">
        <v>4</v>
      </c>
      <c r="B7075" s="4" t="s">
        <v>5</v>
      </c>
      <c r="C7075" s="4" t="s">
        <v>10</v>
      </c>
      <c r="D7075" s="4" t="s">
        <v>10</v>
      </c>
      <c r="E7075" s="4" t="s">
        <v>10</v>
      </c>
    </row>
    <row r="7076" spans="1:5">
      <c r="A7076" t="n">
        <v>58399</v>
      </c>
      <c r="B7076" s="34" t="n">
        <v>61</v>
      </c>
      <c r="C7076" s="7" t="n">
        <v>7032</v>
      </c>
      <c r="D7076" s="7" t="n">
        <v>1600</v>
      </c>
      <c r="E7076" s="7" t="n">
        <v>0</v>
      </c>
    </row>
    <row r="7077" spans="1:5">
      <c r="A7077" t="s">
        <v>4</v>
      </c>
      <c r="B7077" s="4" t="s">
        <v>5</v>
      </c>
      <c r="C7077" s="4" t="s">
        <v>10</v>
      </c>
      <c r="D7077" s="4" t="s">
        <v>10</v>
      </c>
      <c r="E7077" s="4" t="s">
        <v>10</v>
      </c>
    </row>
    <row r="7078" spans="1:5">
      <c r="A7078" t="n">
        <v>58406</v>
      </c>
      <c r="B7078" s="34" t="n">
        <v>61</v>
      </c>
      <c r="C7078" s="7" t="n">
        <v>100</v>
      </c>
      <c r="D7078" s="7" t="n">
        <v>1600</v>
      </c>
      <c r="E7078" s="7" t="n">
        <v>0</v>
      </c>
    </row>
    <row r="7079" spans="1:5">
      <c r="A7079" t="s">
        <v>4</v>
      </c>
      <c r="B7079" s="4" t="s">
        <v>5</v>
      </c>
      <c r="C7079" s="4" t="s">
        <v>10</v>
      </c>
      <c r="D7079" s="4" t="s">
        <v>10</v>
      </c>
      <c r="E7079" s="4" t="s">
        <v>10</v>
      </c>
    </row>
    <row r="7080" spans="1:5">
      <c r="A7080" t="n">
        <v>58413</v>
      </c>
      <c r="B7080" s="34" t="n">
        <v>61</v>
      </c>
      <c r="C7080" s="7" t="n">
        <v>88</v>
      </c>
      <c r="D7080" s="7" t="n">
        <v>1600</v>
      </c>
      <c r="E7080" s="7" t="n">
        <v>0</v>
      </c>
    </row>
    <row r="7081" spans="1:5">
      <c r="A7081" t="s">
        <v>4</v>
      </c>
      <c r="B7081" s="4" t="s">
        <v>5</v>
      </c>
      <c r="C7081" s="4" t="s">
        <v>10</v>
      </c>
      <c r="D7081" s="4" t="s">
        <v>10</v>
      </c>
      <c r="E7081" s="4" t="s">
        <v>10</v>
      </c>
    </row>
    <row r="7082" spans="1:5">
      <c r="A7082" t="n">
        <v>58420</v>
      </c>
      <c r="B7082" s="34" t="n">
        <v>61</v>
      </c>
      <c r="C7082" s="7" t="n">
        <v>61509</v>
      </c>
      <c r="D7082" s="7" t="n">
        <v>1600</v>
      </c>
      <c r="E7082" s="7" t="n">
        <v>0</v>
      </c>
    </row>
    <row r="7083" spans="1:5">
      <c r="A7083" t="s">
        <v>4</v>
      </c>
      <c r="B7083" s="4" t="s">
        <v>5</v>
      </c>
      <c r="C7083" s="4" t="s">
        <v>10</v>
      </c>
      <c r="D7083" s="4" t="s">
        <v>10</v>
      </c>
      <c r="E7083" s="4" t="s">
        <v>10</v>
      </c>
    </row>
    <row r="7084" spans="1:5">
      <c r="A7084" t="n">
        <v>58427</v>
      </c>
      <c r="B7084" s="34" t="n">
        <v>61</v>
      </c>
      <c r="C7084" s="7" t="n">
        <v>61510</v>
      </c>
      <c r="D7084" s="7" t="n">
        <v>1600</v>
      </c>
      <c r="E7084" s="7" t="n">
        <v>0</v>
      </c>
    </row>
    <row r="7085" spans="1:5">
      <c r="A7085" t="s">
        <v>4</v>
      </c>
      <c r="B7085" s="4" t="s">
        <v>5</v>
      </c>
      <c r="C7085" s="4" t="s">
        <v>10</v>
      </c>
      <c r="D7085" s="4" t="s">
        <v>10</v>
      </c>
      <c r="E7085" s="4" t="s">
        <v>30</v>
      </c>
      <c r="F7085" s="4" t="s">
        <v>30</v>
      </c>
      <c r="G7085" s="4" t="s">
        <v>30</v>
      </c>
      <c r="H7085" s="4" t="s">
        <v>30</v>
      </c>
      <c r="I7085" s="4" t="s">
        <v>16</v>
      </c>
      <c r="J7085" s="4" t="s">
        <v>10</v>
      </c>
    </row>
    <row r="7086" spans="1:5">
      <c r="A7086" t="n">
        <v>58434</v>
      </c>
      <c r="B7086" s="64" t="n">
        <v>55</v>
      </c>
      <c r="C7086" s="7" t="n">
        <v>84</v>
      </c>
      <c r="D7086" s="7" t="n">
        <v>65533</v>
      </c>
      <c r="E7086" s="7" t="n">
        <v>-15.5500001907349</v>
      </c>
      <c r="F7086" s="7" t="n">
        <v>-0.25</v>
      </c>
      <c r="G7086" s="7" t="n">
        <v>-9.52000045776367</v>
      </c>
      <c r="H7086" s="7" t="n">
        <v>1.20000004768372</v>
      </c>
      <c r="I7086" s="7" t="n">
        <v>1</v>
      </c>
      <c r="J7086" s="7" t="n">
        <v>0</v>
      </c>
    </row>
    <row r="7087" spans="1:5">
      <c r="A7087" t="s">
        <v>4</v>
      </c>
      <c r="B7087" s="4" t="s">
        <v>5</v>
      </c>
      <c r="C7087" s="4" t="s">
        <v>10</v>
      </c>
    </row>
    <row r="7088" spans="1:5">
      <c r="A7088" t="n">
        <v>58458</v>
      </c>
      <c r="B7088" s="31" t="n">
        <v>16</v>
      </c>
      <c r="C7088" s="7" t="n">
        <v>50</v>
      </c>
    </row>
    <row r="7089" spans="1:11">
      <c r="A7089" t="s">
        <v>4</v>
      </c>
      <c r="B7089" s="4" t="s">
        <v>5</v>
      </c>
      <c r="C7089" s="4" t="s">
        <v>10</v>
      </c>
      <c r="D7089" s="4" t="s">
        <v>10</v>
      </c>
      <c r="E7089" s="4" t="s">
        <v>30</v>
      </c>
      <c r="F7089" s="4" t="s">
        <v>30</v>
      </c>
      <c r="G7089" s="4" t="s">
        <v>30</v>
      </c>
      <c r="H7089" s="4" t="s">
        <v>30</v>
      </c>
      <c r="I7089" s="4" t="s">
        <v>16</v>
      </c>
      <c r="J7089" s="4" t="s">
        <v>10</v>
      </c>
    </row>
    <row r="7090" spans="1:11">
      <c r="A7090" t="n">
        <v>58461</v>
      </c>
      <c r="B7090" s="64" t="n">
        <v>55</v>
      </c>
      <c r="C7090" s="7" t="n">
        <v>87</v>
      </c>
      <c r="D7090" s="7" t="n">
        <v>65533</v>
      </c>
      <c r="E7090" s="7" t="n">
        <v>-15.2200002670288</v>
      </c>
      <c r="F7090" s="7" t="n">
        <v>-0.25</v>
      </c>
      <c r="G7090" s="7" t="n">
        <v>-10.460000038147</v>
      </c>
      <c r="H7090" s="7" t="n">
        <v>1.20000004768372</v>
      </c>
      <c r="I7090" s="7" t="n">
        <v>1</v>
      </c>
      <c r="J7090" s="7" t="n">
        <v>0</v>
      </c>
    </row>
    <row r="7091" spans="1:11">
      <c r="A7091" t="s">
        <v>4</v>
      </c>
      <c r="B7091" s="4" t="s">
        <v>5</v>
      </c>
      <c r="C7091" s="4" t="s">
        <v>10</v>
      </c>
    </row>
    <row r="7092" spans="1:11">
      <c r="A7092" t="n">
        <v>58485</v>
      </c>
      <c r="B7092" s="31" t="n">
        <v>16</v>
      </c>
      <c r="C7092" s="7" t="n">
        <v>50</v>
      </c>
    </row>
    <row r="7093" spans="1:11">
      <c r="A7093" t="s">
        <v>4</v>
      </c>
      <c r="B7093" s="4" t="s">
        <v>5</v>
      </c>
      <c r="C7093" s="4" t="s">
        <v>10</v>
      </c>
      <c r="D7093" s="4" t="s">
        <v>10</v>
      </c>
      <c r="E7093" s="4" t="s">
        <v>30</v>
      </c>
      <c r="F7093" s="4" t="s">
        <v>30</v>
      </c>
      <c r="G7093" s="4" t="s">
        <v>30</v>
      </c>
      <c r="H7093" s="4" t="s">
        <v>30</v>
      </c>
      <c r="I7093" s="4" t="s">
        <v>16</v>
      </c>
      <c r="J7093" s="4" t="s">
        <v>10</v>
      </c>
    </row>
    <row r="7094" spans="1:11">
      <c r="A7094" t="n">
        <v>58488</v>
      </c>
      <c r="B7094" s="64" t="n">
        <v>55</v>
      </c>
      <c r="C7094" s="7" t="n">
        <v>12</v>
      </c>
      <c r="D7094" s="7" t="n">
        <v>65533</v>
      </c>
      <c r="E7094" s="7" t="n">
        <v>-15.710000038147</v>
      </c>
      <c r="F7094" s="7" t="n">
        <v>-0.25</v>
      </c>
      <c r="G7094" s="7" t="n">
        <v>-8.15999984741211</v>
      </c>
      <c r="H7094" s="7" t="n">
        <v>1.20000004768372</v>
      </c>
      <c r="I7094" s="7" t="n">
        <v>1</v>
      </c>
      <c r="J7094" s="7" t="n">
        <v>0</v>
      </c>
    </row>
    <row r="7095" spans="1:11">
      <c r="A7095" t="s">
        <v>4</v>
      </c>
      <c r="B7095" s="4" t="s">
        <v>5</v>
      </c>
      <c r="C7095" s="4" t="s">
        <v>16</v>
      </c>
      <c r="D7095" s="14" t="s">
        <v>26</v>
      </c>
      <c r="E7095" s="4" t="s">
        <v>5</v>
      </c>
      <c r="F7095" s="4" t="s">
        <v>16</v>
      </c>
      <c r="G7095" s="4" t="s">
        <v>10</v>
      </c>
      <c r="H7095" s="14" t="s">
        <v>27</v>
      </c>
      <c r="I7095" s="4" t="s">
        <v>16</v>
      </c>
      <c r="J7095" s="4" t="s">
        <v>16</v>
      </c>
      <c r="K7095" s="4" t="s">
        <v>25</v>
      </c>
    </row>
    <row r="7096" spans="1:11">
      <c r="A7096" t="n">
        <v>58512</v>
      </c>
      <c r="B7096" s="10" t="n">
        <v>5</v>
      </c>
      <c r="C7096" s="7" t="n">
        <v>28</v>
      </c>
      <c r="D7096" s="14" t="s">
        <v>3</v>
      </c>
      <c r="E7096" s="58" t="n">
        <v>64</v>
      </c>
      <c r="F7096" s="7" t="n">
        <v>5</v>
      </c>
      <c r="G7096" s="7" t="n">
        <v>5</v>
      </c>
      <c r="H7096" s="14" t="s">
        <v>3</v>
      </c>
      <c r="I7096" s="7" t="n">
        <v>8</v>
      </c>
      <c r="J7096" s="7" t="n">
        <v>1</v>
      </c>
      <c r="K7096" s="11" t="n">
        <f t="normal" ca="1">A7104</f>
        <v>0</v>
      </c>
    </row>
    <row r="7097" spans="1:11">
      <c r="A7097" t="s">
        <v>4</v>
      </c>
      <c r="B7097" s="4" t="s">
        <v>5</v>
      </c>
      <c r="C7097" s="4" t="s">
        <v>10</v>
      </c>
      <c r="D7097" s="4" t="s">
        <v>9</v>
      </c>
    </row>
    <row r="7098" spans="1:11">
      <c r="A7098" t="n">
        <v>58524</v>
      </c>
      <c r="B7098" s="62" t="n">
        <v>44</v>
      </c>
      <c r="C7098" s="7" t="n">
        <v>7032</v>
      </c>
      <c r="D7098" s="7" t="n">
        <v>128</v>
      </c>
    </row>
    <row r="7099" spans="1:11">
      <c r="A7099" t="s">
        <v>4</v>
      </c>
      <c r="B7099" s="4" t="s">
        <v>5</v>
      </c>
      <c r="C7099" s="4" t="s">
        <v>10</v>
      </c>
      <c r="D7099" s="4" t="s">
        <v>9</v>
      </c>
    </row>
    <row r="7100" spans="1:11">
      <c r="A7100" t="n">
        <v>58531</v>
      </c>
      <c r="B7100" s="62" t="n">
        <v>44</v>
      </c>
      <c r="C7100" s="7" t="n">
        <v>7032</v>
      </c>
      <c r="D7100" s="7" t="n">
        <v>32</v>
      </c>
    </row>
    <row r="7101" spans="1:11">
      <c r="A7101" t="s">
        <v>4</v>
      </c>
      <c r="B7101" s="4" t="s">
        <v>5</v>
      </c>
      <c r="C7101" s="4" t="s">
        <v>10</v>
      </c>
      <c r="D7101" s="4" t="s">
        <v>10</v>
      </c>
      <c r="E7101" s="4" t="s">
        <v>30</v>
      </c>
      <c r="F7101" s="4" t="s">
        <v>30</v>
      </c>
      <c r="G7101" s="4" t="s">
        <v>30</v>
      </c>
      <c r="H7101" s="4" t="s">
        <v>30</v>
      </c>
      <c r="I7101" s="4" t="s">
        <v>16</v>
      </c>
      <c r="J7101" s="4" t="s">
        <v>10</v>
      </c>
    </row>
    <row r="7102" spans="1:11">
      <c r="A7102" t="n">
        <v>58538</v>
      </c>
      <c r="B7102" s="64" t="n">
        <v>55</v>
      </c>
      <c r="C7102" s="7" t="n">
        <v>7032</v>
      </c>
      <c r="D7102" s="7" t="n">
        <v>65533</v>
      </c>
      <c r="E7102" s="7" t="n">
        <v>-16.1100006103516</v>
      </c>
      <c r="F7102" s="7" t="n">
        <v>-0.25</v>
      </c>
      <c r="G7102" s="7" t="n">
        <v>-7.46000003814697</v>
      </c>
      <c r="H7102" s="7" t="n">
        <v>1.20000004768372</v>
      </c>
      <c r="I7102" s="7" t="n">
        <v>1</v>
      </c>
      <c r="J7102" s="7" t="n">
        <v>0</v>
      </c>
    </row>
    <row r="7103" spans="1:11">
      <c r="A7103" t="s">
        <v>4</v>
      </c>
      <c r="B7103" s="4" t="s">
        <v>5</v>
      </c>
      <c r="C7103" s="4" t="s">
        <v>10</v>
      </c>
      <c r="D7103" s="4" t="s">
        <v>10</v>
      </c>
      <c r="E7103" s="4" t="s">
        <v>30</v>
      </c>
      <c r="F7103" s="4" t="s">
        <v>30</v>
      </c>
      <c r="G7103" s="4" t="s">
        <v>30</v>
      </c>
      <c r="H7103" s="4" t="s">
        <v>30</v>
      </c>
      <c r="I7103" s="4" t="s">
        <v>16</v>
      </c>
      <c r="J7103" s="4" t="s">
        <v>10</v>
      </c>
    </row>
    <row r="7104" spans="1:11">
      <c r="A7104" t="n">
        <v>58562</v>
      </c>
      <c r="B7104" s="64" t="n">
        <v>55</v>
      </c>
      <c r="C7104" s="7" t="n">
        <v>61497</v>
      </c>
      <c r="D7104" s="7" t="n">
        <v>65533</v>
      </c>
      <c r="E7104" s="7" t="n">
        <v>-17.1100006103516</v>
      </c>
      <c r="F7104" s="7" t="n">
        <v>-0.25</v>
      </c>
      <c r="G7104" s="7" t="n">
        <v>-8.06999969482422</v>
      </c>
      <c r="H7104" s="7" t="n">
        <v>1.20000004768372</v>
      </c>
      <c r="I7104" s="7" t="n">
        <v>1</v>
      </c>
      <c r="J7104" s="7" t="n">
        <v>0</v>
      </c>
    </row>
    <row r="7105" spans="1:11">
      <c r="A7105" t="s">
        <v>4</v>
      </c>
      <c r="B7105" s="4" t="s">
        <v>5</v>
      </c>
      <c r="C7105" s="4" t="s">
        <v>10</v>
      </c>
      <c r="D7105" s="4" t="s">
        <v>10</v>
      </c>
      <c r="E7105" s="4" t="s">
        <v>30</v>
      </c>
      <c r="F7105" s="4" t="s">
        <v>30</v>
      </c>
      <c r="G7105" s="4" t="s">
        <v>30</v>
      </c>
      <c r="H7105" s="4" t="s">
        <v>30</v>
      </c>
      <c r="I7105" s="4" t="s">
        <v>16</v>
      </c>
      <c r="J7105" s="4" t="s">
        <v>10</v>
      </c>
    </row>
    <row r="7106" spans="1:11">
      <c r="A7106" t="n">
        <v>58586</v>
      </c>
      <c r="B7106" s="64" t="n">
        <v>55</v>
      </c>
      <c r="C7106" s="7" t="n">
        <v>61498</v>
      </c>
      <c r="D7106" s="7" t="n">
        <v>65533</v>
      </c>
      <c r="E7106" s="7" t="n">
        <v>-16.5900001525879</v>
      </c>
      <c r="F7106" s="7" t="n">
        <v>-0.25</v>
      </c>
      <c r="G7106" s="7" t="n">
        <v>-8.81999969482422</v>
      </c>
      <c r="H7106" s="7" t="n">
        <v>1.20000004768372</v>
      </c>
      <c r="I7106" s="7" t="n">
        <v>1</v>
      </c>
      <c r="J7106" s="7" t="n">
        <v>0</v>
      </c>
    </row>
    <row r="7107" spans="1:11">
      <c r="A7107" t="s">
        <v>4</v>
      </c>
      <c r="B7107" s="4" t="s">
        <v>5</v>
      </c>
      <c r="C7107" s="4" t="s">
        <v>10</v>
      </c>
    </row>
    <row r="7108" spans="1:11">
      <c r="A7108" t="n">
        <v>58610</v>
      </c>
      <c r="B7108" s="31" t="n">
        <v>16</v>
      </c>
      <c r="C7108" s="7" t="n">
        <v>50</v>
      </c>
    </row>
    <row r="7109" spans="1:11">
      <c r="A7109" t="s">
        <v>4</v>
      </c>
      <c r="B7109" s="4" t="s">
        <v>5</v>
      </c>
      <c r="C7109" s="4" t="s">
        <v>10</v>
      </c>
      <c r="D7109" s="4" t="s">
        <v>10</v>
      </c>
      <c r="E7109" s="4" t="s">
        <v>30</v>
      </c>
      <c r="F7109" s="4" t="s">
        <v>30</v>
      </c>
      <c r="G7109" s="4" t="s">
        <v>30</v>
      </c>
      <c r="H7109" s="4" t="s">
        <v>30</v>
      </c>
      <c r="I7109" s="4" t="s">
        <v>16</v>
      </c>
      <c r="J7109" s="4" t="s">
        <v>10</v>
      </c>
    </row>
    <row r="7110" spans="1:11">
      <c r="A7110" t="n">
        <v>58613</v>
      </c>
      <c r="B7110" s="64" t="n">
        <v>55</v>
      </c>
      <c r="C7110" s="7" t="n">
        <v>61499</v>
      </c>
      <c r="D7110" s="7" t="n">
        <v>65533</v>
      </c>
      <c r="E7110" s="7" t="n">
        <v>-16.9400005340576</v>
      </c>
      <c r="F7110" s="7" t="n">
        <v>-0.25</v>
      </c>
      <c r="G7110" s="7" t="n">
        <v>-9.88000011444092</v>
      </c>
      <c r="H7110" s="7" t="n">
        <v>1.20000004768372</v>
      </c>
      <c r="I7110" s="7" t="n">
        <v>1</v>
      </c>
      <c r="J7110" s="7" t="n">
        <v>0</v>
      </c>
    </row>
    <row r="7111" spans="1:11">
      <c r="A7111" t="s">
        <v>4</v>
      </c>
      <c r="B7111" s="4" t="s">
        <v>5</v>
      </c>
      <c r="C7111" s="4" t="s">
        <v>10</v>
      </c>
      <c r="D7111" s="4" t="s">
        <v>10</v>
      </c>
      <c r="E7111" s="4" t="s">
        <v>30</v>
      </c>
      <c r="F7111" s="4" t="s">
        <v>30</v>
      </c>
      <c r="G7111" s="4" t="s">
        <v>30</v>
      </c>
      <c r="H7111" s="4" t="s">
        <v>30</v>
      </c>
      <c r="I7111" s="4" t="s">
        <v>16</v>
      </c>
      <c r="J7111" s="4" t="s">
        <v>10</v>
      </c>
    </row>
    <row r="7112" spans="1:11">
      <c r="A7112" t="n">
        <v>58637</v>
      </c>
      <c r="B7112" s="64" t="n">
        <v>55</v>
      </c>
      <c r="C7112" s="7" t="n">
        <v>61500</v>
      </c>
      <c r="D7112" s="7" t="n">
        <v>65533</v>
      </c>
      <c r="E7112" s="7" t="n">
        <v>-18.0699996948242</v>
      </c>
      <c r="F7112" s="7" t="n">
        <v>-0.25</v>
      </c>
      <c r="G7112" s="7" t="n">
        <v>-8.43000030517578</v>
      </c>
      <c r="H7112" s="7" t="n">
        <v>1.20000004768372</v>
      </c>
      <c r="I7112" s="7" t="n">
        <v>1</v>
      </c>
      <c r="J7112" s="7" t="n">
        <v>0</v>
      </c>
    </row>
    <row r="7113" spans="1:11">
      <c r="A7113" t="s">
        <v>4</v>
      </c>
      <c r="B7113" s="4" t="s">
        <v>5</v>
      </c>
      <c r="C7113" s="4" t="s">
        <v>10</v>
      </c>
    </row>
    <row r="7114" spans="1:11">
      <c r="A7114" t="n">
        <v>58661</v>
      </c>
      <c r="B7114" s="31" t="n">
        <v>16</v>
      </c>
      <c r="C7114" s="7" t="n">
        <v>50</v>
      </c>
    </row>
    <row r="7115" spans="1:11">
      <c r="A7115" t="s">
        <v>4</v>
      </c>
      <c r="B7115" s="4" t="s">
        <v>5</v>
      </c>
      <c r="C7115" s="4" t="s">
        <v>10</v>
      </c>
      <c r="D7115" s="4" t="s">
        <v>10</v>
      </c>
      <c r="E7115" s="4" t="s">
        <v>30</v>
      </c>
      <c r="F7115" s="4" t="s">
        <v>30</v>
      </c>
      <c r="G7115" s="4" t="s">
        <v>30</v>
      </c>
      <c r="H7115" s="4" t="s">
        <v>30</v>
      </c>
      <c r="I7115" s="4" t="s">
        <v>16</v>
      </c>
      <c r="J7115" s="4" t="s">
        <v>10</v>
      </c>
    </row>
    <row r="7116" spans="1:11">
      <c r="A7116" t="n">
        <v>58664</v>
      </c>
      <c r="B7116" s="64" t="n">
        <v>55</v>
      </c>
      <c r="C7116" s="7" t="n">
        <v>61501</v>
      </c>
      <c r="D7116" s="7" t="n">
        <v>65533</v>
      </c>
      <c r="E7116" s="7" t="n">
        <v>-17.8999996185303</v>
      </c>
      <c r="F7116" s="7" t="n">
        <v>-0.25</v>
      </c>
      <c r="G7116" s="7" t="n">
        <v>-9.42000007629395</v>
      </c>
      <c r="H7116" s="7" t="n">
        <v>1.20000004768372</v>
      </c>
      <c r="I7116" s="7" t="n">
        <v>1</v>
      </c>
      <c r="J7116" s="7" t="n">
        <v>0</v>
      </c>
    </row>
    <row r="7117" spans="1:11">
      <c r="A7117" t="s">
        <v>4</v>
      </c>
      <c r="B7117" s="4" t="s">
        <v>5</v>
      </c>
      <c r="C7117" s="4" t="s">
        <v>10</v>
      </c>
      <c r="D7117" s="4" t="s">
        <v>10</v>
      </c>
      <c r="E7117" s="4" t="s">
        <v>30</v>
      </c>
      <c r="F7117" s="4" t="s">
        <v>30</v>
      </c>
      <c r="G7117" s="4" t="s">
        <v>30</v>
      </c>
      <c r="H7117" s="4" t="s">
        <v>30</v>
      </c>
      <c r="I7117" s="4" t="s">
        <v>16</v>
      </c>
      <c r="J7117" s="4" t="s">
        <v>10</v>
      </c>
    </row>
    <row r="7118" spans="1:11">
      <c r="A7118" t="n">
        <v>58688</v>
      </c>
      <c r="B7118" s="64" t="n">
        <v>55</v>
      </c>
      <c r="C7118" s="7" t="n">
        <v>100</v>
      </c>
      <c r="D7118" s="7" t="n">
        <v>65533</v>
      </c>
      <c r="E7118" s="7" t="n">
        <v>-16.1000003814697</v>
      </c>
      <c r="F7118" s="7" t="n">
        <v>-0.25</v>
      </c>
      <c r="G7118" s="7" t="n">
        <v>-6.44999980926514</v>
      </c>
      <c r="H7118" s="7" t="n">
        <v>1.20000004768372</v>
      </c>
      <c r="I7118" s="7" t="n">
        <v>1</v>
      </c>
      <c r="J7118" s="7" t="n">
        <v>0</v>
      </c>
    </row>
    <row r="7119" spans="1:11">
      <c r="A7119" t="s">
        <v>4</v>
      </c>
      <c r="B7119" s="4" t="s">
        <v>5</v>
      </c>
      <c r="C7119" s="4" t="s">
        <v>10</v>
      </c>
    </row>
    <row r="7120" spans="1:11">
      <c r="A7120" t="n">
        <v>58712</v>
      </c>
      <c r="B7120" s="31" t="n">
        <v>16</v>
      </c>
      <c r="C7120" s="7" t="n">
        <v>50</v>
      </c>
    </row>
    <row r="7121" spans="1:10">
      <c r="A7121" t="s">
        <v>4</v>
      </c>
      <c r="B7121" s="4" t="s">
        <v>5</v>
      </c>
      <c r="C7121" s="4" t="s">
        <v>10</v>
      </c>
      <c r="D7121" s="4" t="s">
        <v>10</v>
      </c>
      <c r="E7121" s="4" t="s">
        <v>30</v>
      </c>
      <c r="F7121" s="4" t="s">
        <v>30</v>
      </c>
      <c r="G7121" s="4" t="s">
        <v>30</v>
      </c>
      <c r="H7121" s="4" t="s">
        <v>30</v>
      </c>
      <c r="I7121" s="4" t="s">
        <v>16</v>
      </c>
      <c r="J7121" s="4" t="s">
        <v>10</v>
      </c>
    </row>
    <row r="7122" spans="1:10">
      <c r="A7122" t="n">
        <v>58715</v>
      </c>
      <c r="B7122" s="64" t="n">
        <v>55</v>
      </c>
      <c r="C7122" s="7" t="n">
        <v>88</v>
      </c>
      <c r="D7122" s="7" t="n">
        <v>65533</v>
      </c>
      <c r="E7122" s="7" t="n">
        <v>-16.8299999237061</v>
      </c>
      <c r="F7122" s="7" t="n">
        <v>-0.25</v>
      </c>
      <c r="G7122" s="7" t="n">
        <v>-5.71000003814697</v>
      </c>
      <c r="H7122" s="7" t="n">
        <v>1.20000004768372</v>
      </c>
      <c r="I7122" s="7" t="n">
        <v>1</v>
      </c>
      <c r="J7122" s="7" t="n">
        <v>0</v>
      </c>
    </row>
    <row r="7123" spans="1:10">
      <c r="A7123" t="s">
        <v>4</v>
      </c>
      <c r="B7123" s="4" t="s">
        <v>5</v>
      </c>
      <c r="C7123" s="4" t="s">
        <v>10</v>
      </c>
      <c r="D7123" s="4" t="s">
        <v>10</v>
      </c>
      <c r="E7123" s="4" t="s">
        <v>30</v>
      </c>
      <c r="F7123" s="4" t="s">
        <v>30</v>
      </c>
      <c r="G7123" s="4" t="s">
        <v>30</v>
      </c>
      <c r="H7123" s="4" t="s">
        <v>30</v>
      </c>
      <c r="I7123" s="4" t="s">
        <v>16</v>
      </c>
      <c r="J7123" s="4" t="s">
        <v>10</v>
      </c>
    </row>
    <row r="7124" spans="1:10">
      <c r="A7124" t="n">
        <v>58739</v>
      </c>
      <c r="B7124" s="64" t="n">
        <v>55</v>
      </c>
      <c r="C7124" s="7" t="n">
        <v>61509</v>
      </c>
      <c r="D7124" s="7" t="n">
        <v>65533</v>
      </c>
      <c r="E7124" s="7" t="n">
        <v>-17.8899993896484</v>
      </c>
      <c r="F7124" s="7" t="n">
        <v>-0.25</v>
      </c>
      <c r="G7124" s="7" t="n">
        <v>-6.23000001907349</v>
      </c>
      <c r="H7124" s="7" t="n">
        <v>1.20000004768372</v>
      </c>
      <c r="I7124" s="7" t="n">
        <v>1</v>
      </c>
      <c r="J7124" s="7" t="n">
        <v>0</v>
      </c>
    </row>
    <row r="7125" spans="1:10">
      <c r="A7125" t="s">
        <v>4</v>
      </c>
      <c r="B7125" s="4" t="s">
        <v>5</v>
      </c>
      <c r="C7125" s="4" t="s">
        <v>10</v>
      </c>
    </row>
    <row r="7126" spans="1:10">
      <c r="A7126" t="n">
        <v>58763</v>
      </c>
      <c r="B7126" s="31" t="n">
        <v>16</v>
      </c>
      <c r="C7126" s="7" t="n">
        <v>50</v>
      </c>
    </row>
    <row r="7127" spans="1:10">
      <c r="A7127" t="s">
        <v>4</v>
      </c>
      <c r="B7127" s="4" t="s">
        <v>5</v>
      </c>
      <c r="C7127" s="4" t="s">
        <v>10</v>
      </c>
      <c r="D7127" s="4" t="s">
        <v>10</v>
      </c>
      <c r="E7127" s="4" t="s">
        <v>30</v>
      </c>
      <c r="F7127" s="4" t="s">
        <v>30</v>
      </c>
      <c r="G7127" s="4" t="s">
        <v>30</v>
      </c>
      <c r="H7127" s="4" t="s">
        <v>30</v>
      </c>
      <c r="I7127" s="4" t="s">
        <v>16</v>
      </c>
      <c r="J7127" s="4" t="s">
        <v>10</v>
      </c>
    </row>
    <row r="7128" spans="1:10">
      <c r="A7128" t="n">
        <v>58766</v>
      </c>
      <c r="B7128" s="64" t="n">
        <v>55</v>
      </c>
      <c r="C7128" s="7" t="n">
        <v>61510</v>
      </c>
      <c r="D7128" s="7" t="n">
        <v>65533</v>
      </c>
      <c r="E7128" s="7" t="n">
        <v>-18.6599998474121</v>
      </c>
      <c r="F7128" s="7" t="n">
        <v>-0.25</v>
      </c>
      <c r="G7128" s="7" t="n">
        <v>-6.73999977111816</v>
      </c>
      <c r="H7128" s="7" t="n">
        <v>1.20000004768372</v>
      </c>
      <c r="I7128" s="7" t="n">
        <v>1</v>
      </c>
      <c r="J7128" s="7" t="n">
        <v>0</v>
      </c>
    </row>
    <row r="7129" spans="1:10">
      <c r="A7129" t="s">
        <v>4</v>
      </c>
      <c r="B7129" s="4" t="s">
        <v>5</v>
      </c>
      <c r="C7129" s="4" t="s">
        <v>16</v>
      </c>
      <c r="D7129" s="4" t="s">
        <v>10</v>
      </c>
    </row>
    <row r="7130" spans="1:10">
      <c r="A7130" t="n">
        <v>58790</v>
      </c>
      <c r="B7130" s="37" t="n">
        <v>58</v>
      </c>
      <c r="C7130" s="7" t="n">
        <v>255</v>
      </c>
      <c r="D7130" s="7" t="n">
        <v>0</v>
      </c>
    </row>
    <row r="7131" spans="1:10">
      <c r="A7131" t="s">
        <v>4</v>
      </c>
      <c r="B7131" s="4" t="s">
        <v>5</v>
      </c>
      <c r="C7131" s="4" t="s">
        <v>16</v>
      </c>
      <c r="D7131" s="4" t="s">
        <v>10</v>
      </c>
    </row>
    <row r="7132" spans="1:10">
      <c r="A7132" t="n">
        <v>58794</v>
      </c>
      <c r="B7132" s="38" t="n">
        <v>45</v>
      </c>
      <c r="C7132" s="7" t="n">
        <v>7</v>
      </c>
      <c r="D7132" s="7" t="n">
        <v>255</v>
      </c>
    </row>
    <row r="7133" spans="1:10">
      <c r="A7133" t="s">
        <v>4</v>
      </c>
      <c r="B7133" s="4" t="s">
        <v>5</v>
      </c>
      <c r="C7133" s="4" t="s">
        <v>16</v>
      </c>
      <c r="D7133" s="4" t="s">
        <v>10</v>
      </c>
      <c r="E7133" s="4" t="s">
        <v>10</v>
      </c>
      <c r="F7133" s="4" t="s">
        <v>16</v>
      </c>
    </row>
    <row r="7134" spans="1:10">
      <c r="A7134" t="n">
        <v>58798</v>
      </c>
      <c r="B7134" s="27" t="n">
        <v>25</v>
      </c>
      <c r="C7134" s="7" t="n">
        <v>1</v>
      </c>
      <c r="D7134" s="7" t="n">
        <v>260</v>
      </c>
      <c r="E7134" s="7" t="n">
        <v>640</v>
      </c>
      <c r="F7134" s="7" t="n">
        <v>1</v>
      </c>
    </row>
    <row r="7135" spans="1:10">
      <c r="A7135" t="s">
        <v>4</v>
      </c>
      <c r="B7135" s="4" t="s">
        <v>5</v>
      </c>
      <c r="C7135" s="4" t="s">
        <v>16</v>
      </c>
      <c r="D7135" s="4" t="s">
        <v>10</v>
      </c>
      <c r="E7135" s="4" t="s">
        <v>6</v>
      </c>
    </row>
    <row r="7136" spans="1:10">
      <c r="A7136" t="n">
        <v>58805</v>
      </c>
      <c r="B7136" s="54" t="n">
        <v>51</v>
      </c>
      <c r="C7136" s="7" t="n">
        <v>4</v>
      </c>
      <c r="D7136" s="7" t="n">
        <v>13</v>
      </c>
      <c r="E7136" s="7" t="s">
        <v>231</v>
      </c>
    </row>
    <row r="7137" spans="1:10">
      <c r="A7137" t="s">
        <v>4</v>
      </c>
      <c r="B7137" s="4" t="s">
        <v>5</v>
      </c>
      <c r="C7137" s="4" t="s">
        <v>10</v>
      </c>
    </row>
    <row r="7138" spans="1:10">
      <c r="A7138" t="n">
        <v>58819</v>
      </c>
      <c r="B7138" s="31" t="n">
        <v>16</v>
      </c>
      <c r="C7138" s="7" t="n">
        <v>0</v>
      </c>
    </row>
    <row r="7139" spans="1:10">
      <c r="A7139" t="s">
        <v>4</v>
      </c>
      <c r="B7139" s="4" t="s">
        <v>5</v>
      </c>
      <c r="C7139" s="4" t="s">
        <v>10</v>
      </c>
      <c r="D7139" s="4" t="s">
        <v>16</v>
      </c>
      <c r="E7139" s="4" t="s">
        <v>9</v>
      </c>
      <c r="F7139" s="4" t="s">
        <v>69</v>
      </c>
      <c r="G7139" s="4" t="s">
        <v>16</v>
      </c>
      <c r="H7139" s="4" t="s">
        <v>16</v>
      </c>
    </row>
    <row r="7140" spans="1:10">
      <c r="A7140" t="n">
        <v>58822</v>
      </c>
      <c r="B7140" s="55" t="n">
        <v>26</v>
      </c>
      <c r="C7140" s="7" t="n">
        <v>13</v>
      </c>
      <c r="D7140" s="7" t="n">
        <v>17</v>
      </c>
      <c r="E7140" s="7" t="n">
        <v>63638</v>
      </c>
      <c r="F7140" s="7" t="s">
        <v>524</v>
      </c>
      <c r="G7140" s="7" t="n">
        <v>2</v>
      </c>
      <c r="H7140" s="7" t="n">
        <v>0</v>
      </c>
    </row>
    <row r="7141" spans="1:10">
      <c r="A7141" t="s">
        <v>4</v>
      </c>
      <c r="B7141" s="4" t="s">
        <v>5</v>
      </c>
    </row>
    <row r="7142" spans="1:10">
      <c r="A7142" t="n">
        <v>58845</v>
      </c>
      <c r="B7142" s="29" t="n">
        <v>28</v>
      </c>
    </row>
    <row r="7143" spans="1:10">
      <c r="A7143" t="s">
        <v>4</v>
      </c>
      <c r="B7143" s="4" t="s">
        <v>5</v>
      </c>
      <c r="C7143" s="4" t="s">
        <v>16</v>
      </c>
      <c r="D7143" s="4" t="s">
        <v>10</v>
      </c>
      <c r="E7143" s="4" t="s">
        <v>10</v>
      </c>
      <c r="F7143" s="4" t="s">
        <v>16</v>
      </c>
    </row>
    <row r="7144" spans="1:10">
      <c r="A7144" t="n">
        <v>58846</v>
      </c>
      <c r="B7144" s="27" t="n">
        <v>25</v>
      </c>
      <c r="C7144" s="7" t="n">
        <v>1</v>
      </c>
      <c r="D7144" s="7" t="n">
        <v>65535</v>
      </c>
      <c r="E7144" s="7" t="n">
        <v>65535</v>
      </c>
      <c r="F7144" s="7" t="n">
        <v>0</v>
      </c>
    </row>
    <row r="7145" spans="1:10">
      <c r="A7145" t="s">
        <v>4</v>
      </c>
      <c r="B7145" s="4" t="s">
        <v>5</v>
      </c>
      <c r="C7145" s="4" t="s">
        <v>16</v>
      </c>
      <c r="D7145" s="14" t="s">
        <v>26</v>
      </c>
      <c r="E7145" s="4" t="s">
        <v>5</v>
      </c>
      <c r="F7145" s="4" t="s">
        <v>16</v>
      </c>
      <c r="G7145" s="4" t="s">
        <v>10</v>
      </c>
      <c r="H7145" s="14" t="s">
        <v>27</v>
      </c>
      <c r="I7145" s="4" t="s">
        <v>16</v>
      </c>
      <c r="J7145" s="14" t="s">
        <v>26</v>
      </c>
      <c r="K7145" s="4" t="s">
        <v>5</v>
      </c>
      <c r="L7145" s="4" t="s">
        <v>16</v>
      </c>
      <c r="M7145" s="4" t="s">
        <v>10</v>
      </c>
      <c r="N7145" s="14" t="s">
        <v>27</v>
      </c>
      <c r="O7145" s="4" t="s">
        <v>16</v>
      </c>
      <c r="P7145" s="4" t="s">
        <v>16</v>
      </c>
      <c r="Q7145" s="4" t="s">
        <v>25</v>
      </c>
    </row>
    <row r="7146" spans="1:10">
      <c r="A7146" t="n">
        <v>58853</v>
      </c>
      <c r="B7146" s="10" t="n">
        <v>5</v>
      </c>
      <c r="C7146" s="7" t="n">
        <v>28</v>
      </c>
      <c r="D7146" s="14" t="s">
        <v>3</v>
      </c>
      <c r="E7146" s="58" t="n">
        <v>64</v>
      </c>
      <c r="F7146" s="7" t="n">
        <v>5</v>
      </c>
      <c r="G7146" s="7" t="n">
        <v>7</v>
      </c>
      <c r="H7146" s="14" t="s">
        <v>3</v>
      </c>
      <c r="I7146" s="7" t="n">
        <v>28</v>
      </c>
      <c r="J7146" s="14" t="s">
        <v>3</v>
      </c>
      <c r="K7146" s="58" t="n">
        <v>64</v>
      </c>
      <c r="L7146" s="7" t="n">
        <v>5</v>
      </c>
      <c r="M7146" s="7" t="n">
        <v>9</v>
      </c>
      <c r="N7146" s="14" t="s">
        <v>3</v>
      </c>
      <c r="O7146" s="7" t="n">
        <v>11</v>
      </c>
      <c r="P7146" s="7" t="n">
        <v>1</v>
      </c>
      <c r="Q7146" s="11" t="n">
        <f t="normal" ca="1">A7192</f>
        <v>0</v>
      </c>
    </row>
    <row r="7147" spans="1:10">
      <c r="A7147" t="s">
        <v>4</v>
      </c>
      <c r="B7147" s="4" t="s">
        <v>5</v>
      </c>
      <c r="C7147" s="4" t="s">
        <v>16</v>
      </c>
      <c r="D7147" s="14" t="s">
        <v>26</v>
      </c>
      <c r="E7147" s="4" t="s">
        <v>5</v>
      </c>
      <c r="F7147" s="4" t="s">
        <v>16</v>
      </c>
      <c r="G7147" s="4" t="s">
        <v>10</v>
      </c>
      <c r="H7147" s="14" t="s">
        <v>27</v>
      </c>
      <c r="I7147" s="4" t="s">
        <v>16</v>
      </c>
      <c r="J7147" s="4" t="s">
        <v>25</v>
      </c>
    </row>
    <row r="7148" spans="1:10">
      <c r="A7148" t="n">
        <v>58870</v>
      </c>
      <c r="B7148" s="10" t="n">
        <v>5</v>
      </c>
      <c r="C7148" s="7" t="n">
        <v>28</v>
      </c>
      <c r="D7148" s="14" t="s">
        <v>3</v>
      </c>
      <c r="E7148" s="58" t="n">
        <v>64</v>
      </c>
      <c r="F7148" s="7" t="n">
        <v>5</v>
      </c>
      <c r="G7148" s="7" t="n">
        <v>7</v>
      </c>
      <c r="H7148" s="14" t="s">
        <v>3</v>
      </c>
      <c r="I7148" s="7" t="n">
        <v>1</v>
      </c>
      <c r="J7148" s="11" t="n">
        <f t="normal" ca="1">A7164</f>
        <v>0</v>
      </c>
    </row>
    <row r="7149" spans="1:10">
      <c r="A7149" t="s">
        <v>4</v>
      </c>
      <c r="B7149" s="4" t="s">
        <v>5</v>
      </c>
      <c r="C7149" s="4" t="s">
        <v>16</v>
      </c>
      <c r="D7149" s="4" t="s">
        <v>10</v>
      </c>
      <c r="E7149" s="4" t="s">
        <v>10</v>
      </c>
      <c r="F7149" s="4" t="s">
        <v>16</v>
      </c>
    </row>
    <row r="7150" spans="1:10">
      <c r="A7150" t="n">
        <v>58881</v>
      </c>
      <c r="B7150" s="27" t="n">
        <v>25</v>
      </c>
      <c r="C7150" s="7" t="n">
        <v>1</v>
      </c>
      <c r="D7150" s="7" t="n">
        <v>60</v>
      </c>
      <c r="E7150" s="7" t="n">
        <v>500</v>
      </c>
      <c r="F7150" s="7" t="n">
        <v>1</v>
      </c>
    </row>
    <row r="7151" spans="1:10">
      <c r="A7151" t="s">
        <v>4</v>
      </c>
      <c r="B7151" s="4" t="s">
        <v>5</v>
      </c>
      <c r="C7151" s="4" t="s">
        <v>16</v>
      </c>
      <c r="D7151" s="4" t="s">
        <v>10</v>
      </c>
      <c r="E7151" s="4" t="s">
        <v>6</v>
      </c>
    </row>
    <row r="7152" spans="1:10">
      <c r="A7152" t="n">
        <v>58888</v>
      </c>
      <c r="B7152" s="54" t="n">
        <v>51</v>
      </c>
      <c r="C7152" s="7" t="n">
        <v>4</v>
      </c>
      <c r="D7152" s="7" t="n">
        <v>7</v>
      </c>
      <c r="E7152" s="7" t="s">
        <v>525</v>
      </c>
    </row>
    <row r="7153" spans="1:17">
      <c r="A7153" t="s">
        <v>4</v>
      </c>
      <c r="B7153" s="4" t="s">
        <v>5</v>
      </c>
      <c r="C7153" s="4" t="s">
        <v>10</v>
      </c>
    </row>
    <row r="7154" spans="1:17">
      <c r="A7154" t="n">
        <v>58902</v>
      </c>
      <c r="B7154" s="31" t="n">
        <v>16</v>
      </c>
      <c r="C7154" s="7" t="n">
        <v>0</v>
      </c>
    </row>
    <row r="7155" spans="1:17">
      <c r="A7155" t="s">
        <v>4</v>
      </c>
      <c r="B7155" s="4" t="s">
        <v>5</v>
      </c>
      <c r="C7155" s="4" t="s">
        <v>10</v>
      </c>
      <c r="D7155" s="4" t="s">
        <v>16</v>
      </c>
      <c r="E7155" s="4" t="s">
        <v>9</v>
      </c>
      <c r="F7155" s="4" t="s">
        <v>69</v>
      </c>
      <c r="G7155" s="4" t="s">
        <v>16</v>
      </c>
      <c r="H7155" s="4" t="s">
        <v>16</v>
      </c>
    </row>
    <row r="7156" spans="1:17">
      <c r="A7156" t="n">
        <v>58905</v>
      </c>
      <c r="B7156" s="55" t="n">
        <v>26</v>
      </c>
      <c r="C7156" s="7" t="n">
        <v>7</v>
      </c>
      <c r="D7156" s="7" t="n">
        <v>17</v>
      </c>
      <c r="E7156" s="7" t="n">
        <v>63639</v>
      </c>
      <c r="F7156" s="7" t="s">
        <v>526</v>
      </c>
      <c r="G7156" s="7" t="n">
        <v>2</v>
      </c>
      <c r="H7156" s="7" t="n">
        <v>0</v>
      </c>
    </row>
    <row r="7157" spans="1:17">
      <c r="A7157" t="s">
        <v>4</v>
      </c>
      <c r="B7157" s="4" t="s">
        <v>5</v>
      </c>
    </row>
    <row r="7158" spans="1:17">
      <c r="A7158" t="n">
        <v>58930</v>
      </c>
      <c r="B7158" s="29" t="n">
        <v>28</v>
      </c>
    </row>
    <row r="7159" spans="1:17">
      <c r="A7159" t="s">
        <v>4</v>
      </c>
      <c r="B7159" s="4" t="s">
        <v>5</v>
      </c>
      <c r="C7159" s="4" t="s">
        <v>16</v>
      </c>
      <c r="D7159" s="4" t="s">
        <v>10</v>
      </c>
      <c r="E7159" s="4" t="s">
        <v>10</v>
      </c>
      <c r="F7159" s="4" t="s">
        <v>16</v>
      </c>
    </row>
    <row r="7160" spans="1:17">
      <c r="A7160" t="n">
        <v>58931</v>
      </c>
      <c r="B7160" s="27" t="n">
        <v>25</v>
      </c>
      <c r="C7160" s="7" t="n">
        <v>1</v>
      </c>
      <c r="D7160" s="7" t="n">
        <v>65535</v>
      </c>
      <c r="E7160" s="7" t="n">
        <v>65535</v>
      </c>
      <c r="F7160" s="7" t="n">
        <v>0</v>
      </c>
    </row>
    <row r="7161" spans="1:17">
      <c r="A7161" t="s">
        <v>4</v>
      </c>
      <c r="B7161" s="4" t="s">
        <v>5</v>
      </c>
      <c r="C7161" s="4" t="s">
        <v>25</v>
      </c>
    </row>
    <row r="7162" spans="1:17">
      <c r="A7162" t="n">
        <v>58938</v>
      </c>
      <c r="B7162" s="13" t="n">
        <v>3</v>
      </c>
      <c r="C7162" s="11" t="n">
        <f t="normal" ca="1">A7178</f>
        <v>0</v>
      </c>
    </row>
    <row r="7163" spans="1:17">
      <c r="A7163" t="s">
        <v>4</v>
      </c>
      <c r="B7163" s="4" t="s">
        <v>5</v>
      </c>
      <c r="C7163" s="4" t="s">
        <v>16</v>
      </c>
      <c r="D7163" s="14" t="s">
        <v>26</v>
      </c>
      <c r="E7163" s="4" t="s">
        <v>5</v>
      </c>
      <c r="F7163" s="4" t="s">
        <v>16</v>
      </c>
      <c r="G7163" s="4" t="s">
        <v>10</v>
      </c>
      <c r="H7163" s="14" t="s">
        <v>27</v>
      </c>
      <c r="I7163" s="4" t="s">
        <v>16</v>
      </c>
      <c r="J7163" s="4" t="s">
        <v>25</v>
      </c>
    </row>
    <row r="7164" spans="1:17">
      <c r="A7164" t="n">
        <v>58943</v>
      </c>
      <c r="B7164" s="10" t="n">
        <v>5</v>
      </c>
      <c r="C7164" s="7" t="n">
        <v>28</v>
      </c>
      <c r="D7164" s="14" t="s">
        <v>3</v>
      </c>
      <c r="E7164" s="58" t="n">
        <v>64</v>
      </c>
      <c r="F7164" s="7" t="n">
        <v>5</v>
      </c>
      <c r="G7164" s="7" t="n">
        <v>9</v>
      </c>
      <c r="H7164" s="14" t="s">
        <v>3</v>
      </c>
      <c r="I7164" s="7" t="n">
        <v>1</v>
      </c>
      <c r="J7164" s="11" t="n">
        <f t="normal" ca="1">A7178</f>
        <v>0</v>
      </c>
    </row>
    <row r="7165" spans="1:17">
      <c r="A7165" t="s">
        <v>4</v>
      </c>
      <c r="B7165" s="4" t="s">
        <v>5</v>
      </c>
      <c r="C7165" s="4" t="s">
        <v>16</v>
      </c>
      <c r="D7165" s="4" t="s">
        <v>10</v>
      </c>
      <c r="E7165" s="4" t="s">
        <v>10</v>
      </c>
      <c r="F7165" s="4" t="s">
        <v>16</v>
      </c>
    </row>
    <row r="7166" spans="1:17">
      <c r="A7166" t="n">
        <v>58954</v>
      </c>
      <c r="B7166" s="27" t="n">
        <v>25</v>
      </c>
      <c r="C7166" s="7" t="n">
        <v>1</v>
      </c>
      <c r="D7166" s="7" t="n">
        <v>60</v>
      </c>
      <c r="E7166" s="7" t="n">
        <v>500</v>
      </c>
      <c r="F7166" s="7" t="n">
        <v>1</v>
      </c>
    </row>
    <row r="7167" spans="1:17">
      <c r="A7167" t="s">
        <v>4</v>
      </c>
      <c r="B7167" s="4" t="s">
        <v>5</v>
      </c>
      <c r="C7167" s="4" t="s">
        <v>16</v>
      </c>
      <c r="D7167" s="4" t="s">
        <v>10</v>
      </c>
      <c r="E7167" s="4" t="s">
        <v>6</v>
      </c>
    </row>
    <row r="7168" spans="1:17">
      <c r="A7168" t="n">
        <v>58961</v>
      </c>
      <c r="B7168" s="54" t="n">
        <v>51</v>
      </c>
      <c r="C7168" s="7" t="n">
        <v>4</v>
      </c>
      <c r="D7168" s="7" t="n">
        <v>9</v>
      </c>
      <c r="E7168" s="7" t="s">
        <v>278</v>
      </c>
    </row>
    <row r="7169" spans="1:10">
      <c r="A7169" t="s">
        <v>4</v>
      </c>
      <c r="B7169" s="4" t="s">
        <v>5</v>
      </c>
      <c r="C7169" s="4" t="s">
        <v>10</v>
      </c>
    </row>
    <row r="7170" spans="1:10">
      <c r="A7170" t="n">
        <v>58975</v>
      </c>
      <c r="B7170" s="31" t="n">
        <v>16</v>
      </c>
      <c r="C7170" s="7" t="n">
        <v>0</v>
      </c>
    </row>
    <row r="7171" spans="1:10">
      <c r="A7171" t="s">
        <v>4</v>
      </c>
      <c r="B7171" s="4" t="s">
        <v>5</v>
      </c>
      <c r="C7171" s="4" t="s">
        <v>10</v>
      </c>
      <c r="D7171" s="4" t="s">
        <v>16</v>
      </c>
      <c r="E7171" s="4" t="s">
        <v>9</v>
      </c>
      <c r="F7171" s="4" t="s">
        <v>69</v>
      </c>
      <c r="G7171" s="4" t="s">
        <v>16</v>
      </c>
      <c r="H7171" s="4" t="s">
        <v>16</v>
      </c>
    </row>
    <row r="7172" spans="1:10">
      <c r="A7172" t="n">
        <v>58978</v>
      </c>
      <c r="B7172" s="55" t="n">
        <v>26</v>
      </c>
      <c r="C7172" s="7" t="n">
        <v>9</v>
      </c>
      <c r="D7172" s="7" t="n">
        <v>17</v>
      </c>
      <c r="E7172" s="7" t="n">
        <v>63640</v>
      </c>
      <c r="F7172" s="7" t="s">
        <v>527</v>
      </c>
      <c r="G7172" s="7" t="n">
        <v>2</v>
      </c>
      <c r="H7172" s="7" t="n">
        <v>0</v>
      </c>
    </row>
    <row r="7173" spans="1:10">
      <c r="A7173" t="s">
        <v>4</v>
      </c>
      <c r="B7173" s="4" t="s">
        <v>5</v>
      </c>
    </row>
    <row r="7174" spans="1:10">
      <c r="A7174" t="n">
        <v>59006</v>
      </c>
      <c r="B7174" s="29" t="n">
        <v>28</v>
      </c>
    </row>
    <row r="7175" spans="1:10">
      <c r="A7175" t="s">
        <v>4</v>
      </c>
      <c r="B7175" s="4" t="s">
        <v>5</v>
      </c>
      <c r="C7175" s="4" t="s">
        <v>16</v>
      </c>
      <c r="D7175" s="4" t="s">
        <v>10</v>
      </c>
      <c r="E7175" s="4" t="s">
        <v>10</v>
      </c>
      <c r="F7175" s="4" t="s">
        <v>16</v>
      </c>
    </row>
    <row r="7176" spans="1:10">
      <c r="A7176" t="n">
        <v>59007</v>
      </c>
      <c r="B7176" s="27" t="n">
        <v>25</v>
      </c>
      <c r="C7176" s="7" t="n">
        <v>1</v>
      </c>
      <c r="D7176" s="7" t="n">
        <v>65535</v>
      </c>
      <c r="E7176" s="7" t="n">
        <v>65535</v>
      </c>
      <c r="F7176" s="7" t="n">
        <v>0</v>
      </c>
    </row>
    <row r="7177" spans="1:10">
      <c r="A7177" t="s">
        <v>4</v>
      </c>
      <c r="B7177" s="4" t="s">
        <v>5</v>
      </c>
      <c r="C7177" s="4" t="s">
        <v>16</v>
      </c>
      <c r="D7177" s="4" t="s">
        <v>10</v>
      </c>
      <c r="E7177" s="4" t="s">
        <v>10</v>
      </c>
      <c r="F7177" s="4" t="s">
        <v>16</v>
      </c>
    </row>
    <row r="7178" spans="1:10">
      <c r="A7178" t="n">
        <v>59014</v>
      </c>
      <c r="B7178" s="27" t="n">
        <v>25</v>
      </c>
      <c r="C7178" s="7" t="n">
        <v>1</v>
      </c>
      <c r="D7178" s="7" t="n">
        <v>60</v>
      </c>
      <c r="E7178" s="7" t="n">
        <v>640</v>
      </c>
      <c r="F7178" s="7" t="n">
        <v>1</v>
      </c>
    </row>
    <row r="7179" spans="1:10">
      <c r="A7179" t="s">
        <v>4</v>
      </c>
      <c r="B7179" s="4" t="s">
        <v>5</v>
      </c>
      <c r="C7179" s="4" t="s">
        <v>16</v>
      </c>
      <c r="D7179" s="4" t="s">
        <v>10</v>
      </c>
      <c r="E7179" s="4" t="s">
        <v>6</v>
      </c>
    </row>
    <row r="7180" spans="1:10">
      <c r="A7180" t="n">
        <v>59021</v>
      </c>
      <c r="B7180" s="54" t="n">
        <v>51</v>
      </c>
      <c r="C7180" s="7" t="n">
        <v>4</v>
      </c>
      <c r="D7180" s="7" t="n">
        <v>0</v>
      </c>
      <c r="E7180" s="7" t="s">
        <v>244</v>
      </c>
    </row>
    <row r="7181" spans="1:10">
      <c r="A7181" t="s">
        <v>4</v>
      </c>
      <c r="B7181" s="4" t="s">
        <v>5</v>
      </c>
      <c r="C7181" s="4" t="s">
        <v>10</v>
      </c>
    </row>
    <row r="7182" spans="1:10">
      <c r="A7182" t="n">
        <v>59035</v>
      </c>
      <c r="B7182" s="31" t="n">
        <v>16</v>
      </c>
      <c r="C7182" s="7" t="n">
        <v>0</v>
      </c>
    </row>
    <row r="7183" spans="1:10">
      <c r="A7183" t="s">
        <v>4</v>
      </c>
      <c r="B7183" s="4" t="s">
        <v>5</v>
      </c>
      <c r="C7183" s="4" t="s">
        <v>10</v>
      </c>
      <c r="D7183" s="4" t="s">
        <v>16</v>
      </c>
      <c r="E7183" s="4" t="s">
        <v>9</v>
      </c>
      <c r="F7183" s="4" t="s">
        <v>69</v>
      </c>
      <c r="G7183" s="4" t="s">
        <v>16</v>
      </c>
      <c r="H7183" s="4" t="s">
        <v>16</v>
      </c>
    </row>
    <row r="7184" spans="1:10">
      <c r="A7184" t="n">
        <v>59038</v>
      </c>
      <c r="B7184" s="55" t="n">
        <v>26</v>
      </c>
      <c r="C7184" s="7" t="n">
        <v>0</v>
      </c>
      <c r="D7184" s="7" t="n">
        <v>17</v>
      </c>
      <c r="E7184" s="7" t="n">
        <v>63641</v>
      </c>
      <c r="F7184" s="7" t="s">
        <v>528</v>
      </c>
      <c r="G7184" s="7" t="n">
        <v>2</v>
      </c>
      <c r="H7184" s="7" t="n">
        <v>0</v>
      </c>
    </row>
    <row r="7185" spans="1:8">
      <c r="A7185" t="s">
        <v>4</v>
      </c>
      <c r="B7185" s="4" t="s">
        <v>5</v>
      </c>
    </row>
    <row r="7186" spans="1:8">
      <c r="A7186" t="n">
        <v>59088</v>
      </c>
      <c r="B7186" s="29" t="n">
        <v>28</v>
      </c>
    </row>
    <row r="7187" spans="1:8">
      <c r="A7187" t="s">
        <v>4</v>
      </c>
      <c r="B7187" s="4" t="s">
        <v>5</v>
      </c>
      <c r="C7187" s="4" t="s">
        <v>16</v>
      </c>
      <c r="D7187" s="4" t="s">
        <v>10</v>
      </c>
      <c r="E7187" s="4" t="s">
        <v>10</v>
      </c>
      <c r="F7187" s="4" t="s">
        <v>16</v>
      </c>
    </row>
    <row r="7188" spans="1:8">
      <c r="A7188" t="n">
        <v>59089</v>
      </c>
      <c r="B7188" s="27" t="n">
        <v>25</v>
      </c>
      <c r="C7188" s="7" t="n">
        <v>1</v>
      </c>
      <c r="D7188" s="7" t="n">
        <v>65535</v>
      </c>
      <c r="E7188" s="7" t="n">
        <v>65535</v>
      </c>
      <c r="F7188" s="7" t="n">
        <v>0</v>
      </c>
    </row>
    <row r="7189" spans="1:8">
      <c r="A7189" t="s">
        <v>4</v>
      </c>
      <c r="B7189" s="4" t="s">
        <v>5</v>
      </c>
      <c r="C7189" s="4" t="s">
        <v>25</v>
      </c>
    </row>
    <row r="7190" spans="1:8">
      <c r="A7190" t="n">
        <v>59096</v>
      </c>
      <c r="B7190" s="13" t="n">
        <v>3</v>
      </c>
      <c r="C7190" s="11" t="n">
        <f t="normal" ca="1">A7204</f>
        <v>0</v>
      </c>
    </row>
    <row r="7191" spans="1:8">
      <c r="A7191" t="s">
        <v>4</v>
      </c>
      <c r="B7191" s="4" t="s">
        <v>5</v>
      </c>
      <c r="C7191" s="4" t="s">
        <v>16</v>
      </c>
      <c r="D7191" s="4" t="s">
        <v>10</v>
      </c>
      <c r="E7191" s="4" t="s">
        <v>10</v>
      </c>
      <c r="F7191" s="4" t="s">
        <v>16</v>
      </c>
    </row>
    <row r="7192" spans="1:8">
      <c r="A7192" t="n">
        <v>59101</v>
      </c>
      <c r="B7192" s="27" t="n">
        <v>25</v>
      </c>
      <c r="C7192" s="7" t="n">
        <v>1</v>
      </c>
      <c r="D7192" s="7" t="n">
        <v>60</v>
      </c>
      <c r="E7192" s="7" t="n">
        <v>640</v>
      </c>
      <c r="F7192" s="7" t="n">
        <v>2</v>
      </c>
    </row>
    <row r="7193" spans="1:8">
      <c r="A7193" t="s">
        <v>4</v>
      </c>
      <c r="B7193" s="4" t="s">
        <v>5</v>
      </c>
      <c r="C7193" s="4" t="s">
        <v>16</v>
      </c>
      <c r="D7193" s="4" t="s">
        <v>10</v>
      </c>
      <c r="E7193" s="4" t="s">
        <v>6</v>
      </c>
    </row>
    <row r="7194" spans="1:8">
      <c r="A7194" t="n">
        <v>59108</v>
      </c>
      <c r="B7194" s="54" t="n">
        <v>51</v>
      </c>
      <c r="C7194" s="7" t="n">
        <v>4</v>
      </c>
      <c r="D7194" s="7" t="n">
        <v>0</v>
      </c>
      <c r="E7194" s="7" t="s">
        <v>244</v>
      </c>
    </row>
    <row r="7195" spans="1:8">
      <c r="A7195" t="s">
        <v>4</v>
      </c>
      <c r="B7195" s="4" t="s">
        <v>5</v>
      </c>
      <c r="C7195" s="4" t="s">
        <v>10</v>
      </c>
    </row>
    <row r="7196" spans="1:8">
      <c r="A7196" t="n">
        <v>59122</v>
      </c>
      <c r="B7196" s="31" t="n">
        <v>16</v>
      </c>
      <c r="C7196" s="7" t="n">
        <v>0</v>
      </c>
    </row>
    <row r="7197" spans="1:8">
      <c r="A7197" t="s">
        <v>4</v>
      </c>
      <c r="B7197" s="4" t="s">
        <v>5</v>
      </c>
      <c r="C7197" s="4" t="s">
        <v>10</v>
      </c>
      <c r="D7197" s="4" t="s">
        <v>16</v>
      </c>
      <c r="E7197" s="4" t="s">
        <v>9</v>
      </c>
      <c r="F7197" s="4" t="s">
        <v>69</v>
      </c>
      <c r="G7197" s="4" t="s">
        <v>16</v>
      </c>
      <c r="H7197" s="4" t="s">
        <v>16</v>
      </c>
    </row>
    <row r="7198" spans="1:8">
      <c r="A7198" t="n">
        <v>59125</v>
      </c>
      <c r="B7198" s="55" t="n">
        <v>26</v>
      </c>
      <c r="C7198" s="7" t="n">
        <v>0</v>
      </c>
      <c r="D7198" s="7" t="n">
        <v>17</v>
      </c>
      <c r="E7198" s="7" t="n">
        <v>63642</v>
      </c>
      <c r="F7198" s="7" t="s">
        <v>529</v>
      </c>
      <c r="G7198" s="7" t="n">
        <v>2</v>
      </c>
      <c r="H7198" s="7" t="n">
        <v>0</v>
      </c>
    </row>
    <row r="7199" spans="1:8">
      <c r="A7199" t="s">
        <v>4</v>
      </c>
      <c r="B7199" s="4" t="s">
        <v>5</v>
      </c>
    </row>
    <row r="7200" spans="1:8">
      <c r="A7200" t="n">
        <v>59184</v>
      </c>
      <c r="B7200" s="29" t="n">
        <v>28</v>
      </c>
    </row>
    <row r="7201" spans="1:8">
      <c r="A7201" t="s">
        <v>4</v>
      </c>
      <c r="B7201" s="4" t="s">
        <v>5</v>
      </c>
      <c r="C7201" s="4" t="s">
        <v>16</v>
      </c>
      <c r="D7201" s="4" t="s">
        <v>10</v>
      </c>
      <c r="E7201" s="4" t="s">
        <v>10</v>
      </c>
      <c r="F7201" s="4" t="s">
        <v>16</v>
      </c>
    </row>
    <row r="7202" spans="1:8">
      <c r="A7202" t="n">
        <v>59185</v>
      </c>
      <c r="B7202" s="27" t="n">
        <v>25</v>
      </c>
      <c r="C7202" s="7" t="n">
        <v>1</v>
      </c>
      <c r="D7202" s="7" t="n">
        <v>65535</v>
      </c>
      <c r="E7202" s="7" t="n">
        <v>65535</v>
      </c>
      <c r="F7202" s="7" t="n">
        <v>0</v>
      </c>
    </row>
    <row r="7203" spans="1:8">
      <c r="A7203" t="s">
        <v>4</v>
      </c>
      <c r="B7203" s="4" t="s">
        <v>5</v>
      </c>
      <c r="C7203" s="4" t="s">
        <v>10</v>
      </c>
      <c r="D7203" s="4" t="s">
        <v>16</v>
      </c>
    </row>
    <row r="7204" spans="1:8">
      <c r="A7204" t="n">
        <v>59192</v>
      </c>
      <c r="B7204" s="66" t="n">
        <v>89</v>
      </c>
      <c r="C7204" s="7" t="n">
        <v>65533</v>
      </c>
      <c r="D7204" s="7" t="n">
        <v>1</v>
      </c>
    </row>
    <row r="7205" spans="1:8">
      <c r="A7205" t="s">
        <v>4</v>
      </c>
      <c r="B7205" s="4" t="s">
        <v>5</v>
      </c>
      <c r="C7205" s="4" t="s">
        <v>16</v>
      </c>
      <c r="D7205" s="4" t="s">
        <v>10</v>
      </c>
      <c r="E7205" s="4" t="s">
        <v>30</v>
      </c>
    </row>
    <row r="7206" spans="1:8">
      <c r="A7206" t="n">
        <v>59196</v>
      </c>
      <c r="B7206" s="37" t="n">
        <v>58</v>
      </c>
      <c r="C7206" s="7" t="n">
        <v>101</v>
      </c>
      <c r="D7206" s="7" t="n">
        <v>500</v>
      </c>
      <c r="E7206" s="7" t="n">
        <v>1</v>
      </c>
    </row>
    <row r="7207" spans="1:8">
      <c r="A7207" t="s">
        <v>4</v>
      </c>
      <c r="B7207" s="4" t="s">
        <v>5</v>
      </c>
      <c r="C7207" s="4" t="s">
        <v>16</v>
      </c>
      <c r="D7207" s="4" t="s">
        <v>10</v>
      </c>
    </row>
    <row r="7208" spans="1:8">
      <c r="A7208" t="n">
        <v>59204</v>
      </c>
      <c r="B7208" s="37" t="n">
        <v>58</v>
      </c>
      <c r="C7208" s="7" t="n">
        <v>254</v>
      </c>
      <c r="D7208" s="7" t="n">
        <v>0</v>
      </c>
    </row>
    <row r="7209" spans="1:8">
      <c r="A7209" t="s">
        <v>4</v>
      </c>
      <c r="B7209" s="4" t="s">
        <v>5</v>
      </c>
      <c r="C7209" s="4" t="s">
        <v>16</v>
      </c>
      <c r="D7209" s="4" t="s">
        <v>16</v>
      </c>
      <c r="E7209" s="4" t="s">
        <v>30</v>
      </c>
      <c r="F7209" s="4" t="s">
        <v>30</v>
      </c>
      <c r="G7209" s="4" t="s">
        <v>30</v>
      </c>
      <c r="H7209" s="4" t="s">
        <v>10</v>
      </c>
    </row>
    <row r="7210" spans="1:8">
      <c r="A7210" t="n">
        <v>59208</v>
      </c>
      <c r="B7210" s="38" t="n">
        <v>45</v>
      </c>
      <c r="C7210" s="7" t="n">
        <v>2</v>
      </c>
      <c r="D7210" s="7" t="n">
        <v>3</v>
      </c>
      <c r="E7210" s="7" t="n">
        <v>-15.4399995803833</v>
      </c>
      <c r="F7210" s="7" t="n">
        <v>1.0900000333786</v>
      </c>
      <c r="G7210" s="7" t="n">
        <v>-8.56999969482422</v>
      </c>
      <c r="H7210" s="7" t="n">
        <v>0</v>
      </c>
    </row>
    <row r="7211" spans="1:8">
      <c r="A7211" t="s">
        <v>4</v>
      </c>
      <c r="B7211" s="4" t="s">
        <v>5</v>
      </c>
      <c r="C7211" s="4" t="s">
        <v>16</v>
      </c>
      <c r="D7211" s="4" t="s">
        <v>16</v>
      </c>
      <c r="E7211" s="4" t="s">
        <v>30</v>
      </c>
      <c r="F7211" s="4" t="s">
        <v>30</v>
      </c>
      <c r="G7211" s="4" t="s">
        <v>30</v>
      </c>
      <c r="H7211" s="4" t="s">
        <v>10</v>
      </c>
      <c r="I7211" s="4" t="s">
        <v>16</v>
      </c>
    </row>
    <row r="7212" spans="1:8">
      <c r="A7212" t="n">
        <v>59225</v>
      </c>
      <c r="B7212" s="38" t="n">
        <v>45</v>
      </c>
      <c r="C7212" s="7" t="n">
        <v>4</v>
      </c>
      <c r="D7212" s="7" t="n">
        <v>3</v>
      </c>
      <c r="E7212" s="7" t="n">
        <v>358.040008544922</v>
      </c>
      <c r="F7212" s="7" t="n">
        <v>59.0699996948242</v>
      </c>
      <c r="G7212" s="7" t="n">
        <v>2</v>
      </c>
      <c r="H7212" s="7" t="n">
        <v>0</v>
      </c>
      <c r="I7212" s="7" t="n">
        <v>0</v>
      </c>
    </row>
    <row r="7213" spans="1:8">
      <c r="A7213" t="s">
        <v>4</v>
      </c>
      <c r="B7213" s="4" t="s">
        <v>5</v>
      </c>
      <c r="C7213" s="4" t="s">
        <v>16</v>
      </c>
      <c r="D7213" s="4" t="s">
        <v>16</v>
      </c>
      <c r="E7213" s="4" t="s">
        <v>30</v>
      </c>
      <c r="F7213" s="4" t="s">
        <v>10</v>
      </c>
    </row>
    <row r="7214" spans="1:8">
      <c r="A7214" t="n">
        <v>59243</v>
      </c>
      <c r="B7214" s="38" t="n">
        <v>45</v>
      </c>
      <c r="C7214" s="7" t="n">
        <v>5</v>
      </c>
      <c r="D7214" s="7" t="n">
        <v>3</v>
      </c>
      <c r="E7214" s="7" t="n">
        <v>1.70000004768372</v>
      </c>
      <c r="F7214" s="7" t="n">
        <v>0</v>
      </c>
    </row>
    <row r="7215" spans="1:8">
      <c r="A7215" t="s">
        <v>4</v>
      </c>
      <c r="B7215" s="4" t="s">
        <v>5</v>
      </c>
      <c r="C7215" s="4" t="s">
        <v>16</v>
      </c>
      <c r="D7215" s="4" t="s">
        <v>16</v>
      </c>
      <c r="E7215" s="4" t="s">
        <v>30</v>
      </c>
      <c r="F7215" s="4" t="s">
        <v>10</v>
      </c>
    </row>
    <row r="7216" spans="1:8">
      <c r="A7216" t="n">
        <v>59252</v>
      </c>
      <c r="B7216" s="38" t="n">
        <v>45</v>
      </c>
      <c r="C7216" s="7" t="n">
        <v>11</v>
      </c>
      <c r="D7216" s="7" t="n">
        <v>3</v>
      </c>
      <c r="E7216" s="7" t="n">
        <v>35.0999984741211</v>
      </c>
      <c r="F7216" s="7" t="n">
        <v>0</v>
      </c>
    </row>
    <row r="7217" spans="1:9">
      <c r="A7217" t="s">
        <v>4</v>
      </c>
      <c r="B7217" s="4" t="s">
        <v>5</v>
      </c>
      <c r="C7217" s="4" t="s">
        <v>16</v>
      </c>
      <c r="D7217" s="4" t="s">
        <v>16</v>
      </c>
      <c r="E7217" s="4" t="s">
        <v>30</v>
      </c>
      <c r="F7217" s="4" t="s">
        <v>30</v>
      </c>
      <c r="G7217" s="4" t="s">
        <v>30</v>
      </c>
      <c r="H7217" s="4" t="s">
        <v>10</v>
      </c>
      <c r="I7217" s="4" t="s">
        <v>16</v>
      </c>
    </row>
    <row r="7218" spans="1:9">
      <c r="A7218" t="n">
        <v>59261</v>
      </c>
      <c r="B7218" s="38" t="n">
        <v>45</v>
      </c>
      <c r="C7218" s="7" t="n">
        <v>4</v>
      </c>
      <c r="D7218" s="7" t="n">
        <v>3</v>
      </c>
      <c r="E7218" s="7" t="n">
        <v>358.040008544922</v>
      </c>
      <c r="F7218" s="7" t="n">
        <v>64.5999984741211</v>
      </c>
      <c r="G7218" s="7" t="n">
        <v>2</v>
      </c>
      <c r="H7218" s="7" t="n">
        <v>15000</v>
      </c>
      <c r="I7218" s="7" t="n">
        <v>1</v>
      </c>
    </row>
    <row r="7219" spans="1:9">
      <c r="A7219" t="s">
        <v>4</v>
      </c>
      <c r="B7219" s="4" t="s">
        <v>5</v>
      </c>
      <c r="C7219" s="4" t="s">
        <v>16</v>
      </c>
      <c r="D7219" s="4" t="s">
        <v>10</v>
      </c>
    </row>
    <row r="7220" spans="1:9">
      <c r="A7220" t="n">
        <v>59279</v>
      </c>
      <c r="B7220" s="37" t="n">
        <v>58</v>
      </c>
      <c r="C7220" s="7" t="n">
        <v>255</v>
      </c>
      <c r="D7220" s="7" t="n">
        <v>0</v>
      </c>
    </row>
    <row r="7221" spans="1:9">
      <c r="A7221" t="s">
        <v>4</v>
      </c>
      <c r="B7221" s="4" t="s">
        <v>5</v>
      </c>
      <c r="C7221" s="4" t="s">
        <v>16</v>
      </c>
      <c r="D7221" s="4" t="s">
        <v>16</v>
      </c>
      <c r="E7221" s="4" t="s">
        <v>16</v>
      </c>
      <c r="F7221" s="4" t="s">
        <v>16</v>
      </c>
    </row>
    <row r="7222" spans="1:9">
      <c r="A7222" t="n">
        <v>59283</v>
      </c>
      <c r="B7222" s="15" t="n">
        <v>14</v>
      </c>
      <c r="C7222" s="7" t="n">
        <v>0</v>
      </c>
      <c r="D7222" s="7" t="n">
        <v>1</v>
      </c>
      <c r="E7222" s="7" t="n">
        <v>0</v>
      </c>
      <c r="F7222" s="7" t="n">
        <v>0</v>
      </c>
    </row>
    <row r="7223" spans="1:9">
      <c r="A7223" t="s">
        <v>4</v>
      </c>
      <c r="B7223" s="4" t="s">
        <v>5</v>
      </c>
      <c r="C7223" s="4" t="s">
        <v>16</v>
      </c>
      <c r="D7223" s="4" t="s">
        <v>10</v>
      </c>
      <c r="E7223" s="4" t="s">
        <v>6</v>
      </c>
    </row>
    <row r="7224" spans="1:9">
      <c r="A7224" t="n">
        <v>59288</v>
      </c>
      <c r="B7224" s="54" t="n">
        <v>51</v>
      </c>
      <c r="C7224" s="7" t="n">
        <v>4</v>
      </c>
      <c r="D7224" s="7" t="n">
        <v>84</v>
      </c>
      <c r="E7224" s="7" t="s">
        <v>278</v>
      </c>
    </row>
    <row r="7225" spans="1:9">
      <c r="A7225" t="s">
        <v>4</v>
      </c>
      <c r="B7225" s="4" t="s">
        <v>5</v>
      </c>
      <c r="C7225" s="4" t="s">
        <v>10</v>
      </c>
    </row>
    <row r="7226" spans="1:9">
      <c r="A7226" t="n">
        <v>59302</v>
      </c>
      <c r="B7226" s="31" t="n">
        <v>16</v>
      </c>
      <c r="C7226" s="7" t="n">
        <v>0</v>
      </c>
    </row>
    <row r="7227" spans="1:9">
      <c r="A7227" t="s">
        <v>4</v>
      </c>
      <c r="B7227" s="4" t="s">
        <v>5</v>
      </c>
      <c r="C7227" s="4" t="s">
        <v>10</v>
      </c>
      <c r="D7227" s="4" t="s">
        <v>16</v>
      </c>
      <c r="E7227" s="4" t="s">
        <v>9</v>
      </c>
      <c r="F7227" s="4" t="s">
        <v>69</v>
      </c>
      <c r="G7227" s="4" t="s">
        <v>16</v>
      </c>
      <c r="H7227" s="4" t="s">
        <v>16</v>
      </c>
    </row>
    <row r="7228" spans="1:9">
      <c r="A7228" t="n">
        <v>59305</v>
      </c>
      <c r="B7228" s="55" t="n">
        <v>26</v>
      </c>
      <c r="C7228" s="7" t="n">
        <v>84</v>
      </c>
      <c r="D7228" s="7" t="n">
        <v>17</v>
      </c>
      <c r="E7228" s="7" t="n">
        <v>63643</v>
      </c>
      <c r="F7228" s="7" t="s">
        <v>530</v>
      </c>
      <c r="G7228" s="7" t="n">
        <v>2</v>
      </c>
      <c r="H7228" s="7" t="n">
        <v>0</v>
      </c>
    </row>
    <row r="7229" spans="1:9">
      <c r="A7229" t="s">
        <v>4</v>
      </c>
      <c r="B7229" s="4" t="s">
        <v>5</v>
      </c>
    </row>
    <row r="7230" spans="1:9">
      <c r="A7230" t="n">
        <v>59350</v>
      </c>
      <c r="B7230" s="29" t="n">
        <v>28</v>
      </c>
    </row>
    <row r="7231" spans="1:9">
      <c r="A7231" t="s">
        <v>4</v>
      </c>
      <c r="B7231" s="4" t="s">
        <v>5</v>
      </c>
      <c r="C7231" s="4" t="s">
        <v>10</v>
      </c>
      <c r="D7231" s="4" t="s">
        <v>16</v>
      </c>
      <c r="E7231" s="4" t="s">
        <v>6</v>
      </c>
      <c r="F7231" s="4" t="s">
        <v>30</v>
      </c>
      <c r="G7231" s="4" t="s">
        <v>30</v>
      </c>
      <c r="H7231" s="4" t="s">
        <v>30</v>
      </c>
    </row>
    <row r="7232" spans="1:9">
      <c r="A7232" t="n">
        <v>59351</v>
      </c>
      <c r="B7232" s="45" t="n">
        <v>48</v>
      </c>
      <c r="C7232" s="7" t="n">
        <v>12</v>
      </c>
      <c r="D7232" s="7" t="n">
        <v>0</v>
      </c>
      <c r="E7232" s="7" t="s">
        <v>91</v>
      </c>
      <c r="F7232" s="7" t="n">
        <v>-1</v>
      </c>
      <c r="G7232" s="7" t="n">
        <v>1</v>
      </c>
      <c r="H7232" s="7" t="n">
        <v>0</v>
      </c>
    </row>
    <row r="7233" spans="1:9">
      <c r="A7233" t="s">
        <v>4</v>
      </c>
      <c r="B7233" s="4" t="s">
        <v>5</v>
      </c>
      <c r="C7233" s="4" t="s">
        <v>16</v>
      </c>
      <c r="D7233" s="4" t="s">
        <v>10</v>
      </c>
      <c r="E7233" s="4" t="s">
        <v>6</v>
      </c>
    </row>
    <row r="7234" spans="1:9">
      <c r="A7234" t="n">
        <v>59381</v>
      </c>
      <c r="B7234" s="54" t="n">
        <v>51</v>
      </c>
      <c r="C7234" s="7" t="n">
        <v>4</v>
      </c>
      <c r="D7234" s="7" t="n">
        <v>12</v>
      </c>
      <c r="E7234" s="7" t="s">
        <v>250</v>
      </c>
    </row>
    <row r="7235" spans="1:9">
      <c r="A7235" t="s">
        <v>4</v>
      </c>
      <c r="B7235" s="4" t="s">
        <v>5</v>
      </c>
      <c r="C7235" s="4" t="s">
        <v>10</v>
      </c>
    </row>
    <row r="7236" spans="1:9">
      <c r="A7236" t="n">
        <v>59395</v>
      </c>
      <c r="B7236" s="31" t="n">
        <v>16</v>
      </c>
      <c r="C7236" s="7" t="n">
        <v>0</v>
      </c>
    </row>
    <row r="7237" spans="1:9">
      <c r="A7237" t="s">
        <v>4</v>
      </c>
      <c r="B7237" s="4" t="s">
        <v>5</v>
      </c>
      <c r="C7237" s="4" t="s">
        <v>10</v>
      </c>
      <c r="D7237" s="4" t="s">
        <v>16</v>
      </c>
      <c r="E7237" s="4" t="s">
        <v>9</v>
      </c>
      <c r="F7237" s="4" t="s">
        <v>69</v>
      </c>
      <c r="G7237" s="4" t="s">
        <v>16</v>
      </c>
      <c r="H7237" s="4" t="s">
        <v>16</v>
      </c>
      <c r="I7237" s="4" t="s">
        <v>16</v>
      </c>
      <c r="J7237" s="4" t="s">
        <v>9</v>
      </c>
      <c r="K7237" s="4" t="s">
        <v>69</v>
      </c>
      <c r="L7237" s="4" t="s">
        <v>16</v>
      </c>
      <c r="M7237" s="4" t="s">
        <v>16</v>
      </c>
    </row>
    <row r="7238" spans="1:9">
      <c r="A7238" t="n">
        <v>59398</v>
      </c>
      <c r="B7238" s="55" t="n">
        <v>26</v>
      </c>
      <c r="C7238" s="7" t="n">
        <v>12</v>
      </c>
      <c r="D7238" s="7" t="n">
        <v>17</v>
      </c>
      <c r="E7238" s="7" t="n">
        <v>63644</v>
      </c>
      <c r="F7238" s="7" t="s">
        <v>531</v>
      </c>
      <c r="G7238" s="7" t="n">
        <v>2</v>
      </c>
      <c r="H7238" s="7" t="n">
        <v>3</v>
      </c>
      <c r="I7238" s="7" t="n">
        <v>17</v>
      </c>
      <c r="J7238" s="7" t="n">
        <v>63645</v>
      </c>
      <c r="K7238" s="7" t="s">
        <v>532</v>
      </c>
      <c r="L7238" s="7" t="n">
        <v>2</v>
      </c>
      <c r="M7238" s="7" t="n">
        <v>0</v>
      </c>
    </row>
    <row r="7239" spans="1:9">
      <c r="A7239" t="s">
        <v>4</v>
      </c>
      <c r="B7239" s="4" t="s">
        <v>5</v>
      </c>
    </row>
    <row r="7240" spans="1:9">
      <c r="A7240" t="n">
        <v>59571</v>
      </c>
      <c r="B7240" s="29" t="n">
        <v>28</v>
      </c>
    </row>
    <row r="7241" spans="1:9">
      <c r="A7241" t="s">
        <v>4</v>
      </c>
      <c r="B7241" s="4" t="s">
        <v>5</v>
      </c>
      <c r="C7241" s="4" t="s">
        <v>10</v>
      </c>
      <c r="D7241" s="4" t="s">
        <v>16</v>
      </c>
    </row>
    <row r="7242" spans="1:9">
      <c r="A7242" t="n">
        <v>59572</v>
      </c>
      <c r="B7242" s="66" t="n">
        <v>89</v>
      </c>
      <c r="C7242" s="7" t="n">
        <v>65533</v>
      </c>
      <c r="D7242" s="7" t="n">
        <v>1</v>
      </c>
    </row>
    <row r="7243" spans="1:9">
      <c r="A7243" t="s">
        <v>4</v>
      </c>
      <c r="B7243" s="4" t="s">
        <v>5</v>
      </c>
      <c r="C7243" s="4" t="s">
        <v>9</v>
      </c>
    </row>
    <row r="7244" spans="1:9">
      <c r="A7244" t="n">
        <v>59576</v>
      </c>
      <c r="B7244" s="69" t="n">
        <v>15</v>
      </c>
      <c r="C7244" s="7" t="n">
        <v>256</v>
      </c>
    </row>
    <row r="7245" spans="1:9">
      <c r="A7245" t="s">
        <v>4</v>
      </c>
      <c r="B7245" s="4" t="s">
        <v>5</v>
      </c>
      <c r="C7245" s="4" t="s">
        <v>16</v>
      </c>
      <c r="D7245" s="4" t="s">
        <v>10</v>
      </c>
      <c r="E7245" s="4" t="s">
        <v>30</v>
      </c>
    </row>
    <row r="7246" spans="1:9">
      <c r="A7246" t="n">
        <v>59581</v>
      </c>
      <c r="B7246" s="37" t="n">
        <v>58</v>
      </c>
      <c r="C7246" s="7" t="n">
        <v>101</v>
      </c>
      <c r="D7246" s="7" t="n">
        <v>500</v>
      </c>
      <c r="E7246" s="7" t="n">
        <v>1</v>
      </c>
    </row>
    <row r="7247" spans="1:9">
      <c r="A7247" t="s">
        <v>4</v>
      </c>
      <c r="B7247" s="4" t="s">
        <v>5</v>
      </c>
      <c r="C7247" s="4" t="s">
        <v>16</v>
      </c>
      <c r="D7247" s="4" t="s">
        <v>10</v>
      </c>
    </row>
    <row r="7248" spans="1:9">
      <c r="A7248" t="n">
        <v>59589</v>
      </c>
      <c r="B7248" s="37" t="n">
        <v>58</v>
      </c>
      <c r="C7248" s="7" t="n">
        <v>254</v>
      </c>
      <c r="D7248" s="7" t="n">
        <v>0</v>
      </c>
    </row>
    <row r="7249" spans="1:13">
      <c r="A7249" t="s">
        <v>4</v>
      </c>
      <c r="B7249" s="4" t="s">
        <v>5</v>
      </c>
      <c r="C7249" s="4" t="s">
        <v>16</v>
      </c>
      <c r="D7249" s="4" t="s">
        <v>16</v>
      </c>
      <c r="E7249" s="4" t="s">
        <v>30</v>
      </c>
      <c r="F7249" s="4" t="s">
        <v>30</v>
      </c>
      <c r="G7249" s="4" t="s">
        <v>30</v>
      </c>
      <c r="H7249" s="4" t="s">
        <v>10</v>
      </c>
    </row>
    <row r="7250" spans="1:13">
      <c r="A7250" t="n">
        <v>59593</v>
      </c>
      <c r="B7250" s="38" t="n">
        <v>45</v>
      </c>
      <c r="C7250" s="7" t="n">
        <v>2</v>
      </c>
      <c r="D7250" s="7" t="n">
        <v>3</v>
      </c>
      <c r="E7250" s="7" t="n">
        <v>-16.1599998474121</v>
      </c>
      <c r="F7250" s="7" t="n">
        <v>1.19000005722046</v>
      </c>
      <c r="G7250" s="7" t="n">
        <v>-6.34999990463257</v>
      </c>
      <c r="H7250" s="7" t="n">
        <v>0</v>
      </c>
    </row>
    <row r="7251" spans="1:13">
      <c r="A7251" t="s">
        <v>4</v>
      </c>
      <c r="B7251" s="4" t="s">
        <v>5</v>
      </c>
      <c r="C7251" s="4" t="s">
        <v>16</v>
      </c>
      <c r="D7251" s="4" t="s">
        <v>16</v>
      </c>
      <c r="E7251" s="4" t="s">
        <v>30</v>
      </c>
      <c r="F7251" s="4" t="s">
        <v>30</v>
      </c>
      <c r="G7251" s="4" t="s">
        <v>30</v>
      </c>
      <c r="H7251" s="4" t="s">
        <v>10</v>
      </c>
      <c r="I7251" s="4" t="s">
        <v>16</v>
      </c>
    </row>
    <row r="7252" spans="1:13">
      <c r="A7252" t="n">
        <v>59610</v>
      </c>
      <c r="B7252" s="38" t="n">
        <v>45</v>
      </c>
      <c r="C7252" s="7" t="n">
        <v>4</v>
      </c>
      <c r="D7252" s="7" t="n">
        <v>3</v>
      </c>
      <c r="E7252" s="7" t="n">
        <v>0.519999980926514</v>
      </c>
      <c r="F7252" s="7" t="n">
        <v>109.690002441406</v>
      </c>
      <c r="G7252" s="7" t="n">
        <v>0</v>
      </c>
      <c r="H7252" s="7" t="n">
        <v>0</v>
      </c>
      <c r="I7252" s="7" t="n">
        <v>0</v>
      </c>
    </row>
    <row r="7253" spans="1:13">
      <c r="A7253" t="s">
        <v>4</v>
      </c>
      <c r="B7253" s="4" t="s">
        <v>5</v>
      </c>
      <c r="C7253" s="4" t="s">
        <v>16</v>
      </c>
      <c r="D7253" s="4" t="s">
        <v>16</v>
      </c>
      <c r="E7253" s="4" t="s">
        <v>30</v>
      </c>
      <c r="F7253" s="4" t="s">
        <v>10</v>
      </c>
    </row>
    <row r="7254" spans="1:13">
      <c r="A7254" t="n">
        <v>59628</v>
      </c>
      <c r="B7254" s="38" t="n">
        <v>45</v>
      </c>
      <c r="C7254" s="7" t="n">
        <v>5</v>
      </c>
      <c r="D7254" s="7" t="n">
        <v>3</v>
      </c>
      <c r="E7254" s="7" t="n">
        <v>1.70000004768372</v>
      </c>
      <c r="F7254" s="7" t="n">
        <v>0</v>
      </c>
    </row>
    <row r="7255" spans="1:13">
      <c r="A7255" t="s">
        <v>4</v>
      </c>
      <c r="B7255" s="4" t="s">
        <v>5</v>
      </c>
      <c r="C7255" s="4" t="s">
        <v>16</v>
      </c>
      <c r="D7255" s="4" t="s">
        <v>16</v>
      </c>
      <c r="E7255" s="4" t="s">
        <v>30</v>
      </c>
      <c r="F7255" s="4" t="s">
        <v>10</v>
      </c>
    </row>
    <row r="7256" spans="1:13">
      <c r="A7256" t="n">
        <v>59637</v>
      </c>
      <c r="B7256" s="38" t="n">
        <v>45</v>
      </c>
      <c r="C7256" s="7" t="n">
        <v>11</v>
      </c>
      <c r="D7256" s="7" t="n">
        <v>3</v>
      </c>
      <c r="E7256" s="7" t="n">
        <v>37.4000015258789</v>
      </c>
      <c r="F7256" s="7" t="n">
        <v>0</v>
      </c>
    </row>
    <row r="7257" spans="1:13">
      <c r="A7257" t="s">
        <v>4</v>
      </c>
      <c r="B7257" s="4" t="s">
        <v>5</v>
      </c>
      <c r="C7257" s="4" t="s">
        <v>16</v>
      </c>
      <c r="D7257" s="4" t="s">
        <v>16</v>
      </c>
      <c r="E7257" s="4" t="s">
        <v>30</v>
      </c>
      <c r="F7257" s="4" t="s">
        <v>30</v>
      </c>
      <c r="G7257" s="4" t="s">
        <v>30</v>
      </c>
      <c r="H7257" s="4" t="s">
        <v>10</v>
      </c>
      <c r="I7257" s="4" t="s">
        <v>16</v>
      </c>
    </row>
    <row r="7258" spans="1:13">
      <c r="A7258" t="n">
        <v>59646</v>
      </c>
      <c r="B7258" s="38" t="n">
        <v>45</v>
      </c>
      <c r="C7258" s="7" t="n">
        <v>4</v>
      </c>
      <c r="D7258" s="7" t="n">
        <v>3</v>
      </c>
      <c r="E7258" s="7" t="n">
        <v>358.850006103516</v>
      </c>
      <c r="F7258" s="7" t="n">
        <v>103.959999084473</v>
      </c>
      <c r="G7258" s="7" t="n">
        <v>0</v>
      </c>
      <c r="H7258" s="7" t="n">
        <v>0</v>
      </c>
      <c r="I7258" s="7" t="n">
        <v>1</v>
      </c>
    </row>
    <row r="7259" spans="1:13">
      <c r="A7259" t="s">
        <v>4</v>
      </c>
      <c r="B7259" s="4" t="s">
        <v>5</v>
      </c>
      <c r="C7259" s="4" t="s">
        <v>10</v>
      </c>
      <c r="D7259" s="4" t="s">
        <v>30</v>
      </c>
      <c r="E7259" s="4" t="s">
        <v>30</v>
      </c>
      <c r="F7259" s="4" t="s">
        <v>30</v>
      </c>
      <c r="G7259" s="4" t="s">
        <v>30</v>
      </c>
    </row>
    <row r="7260" spans="1:13">
      <c r="A7260" t="n">
        <v>59664</v>
      </c>
      <c r="B7260" s="43" t="n">
        <v>46</v>
      </c>
      <c r="C7260" s="7" t="n">
        <v>61509</v>
      </c>
      <c r="D7260" s="7" t="n">
        <v>-17.8899993896484</v>
      </c>
      <c r="E7260" s="7" t="n">
        <v>-0.25</v>
      </c>
      <c r="F7260" s="7" t="n">
        <v>-7.11999988555908</v>
      </c>
      <c r="G7260" s="7" t="n">
        <v>90</v>
      </c>
    </row>
    <row r="7261" spans="1:13">
      <c r="A7261" t="s">
        <v>4</v>
      </c>
      <c r="B7261" s="4" t="s">
        <v>5</v>
      </c>
      <c r="C7261" s="4" t="s">
        <v>10</v>
      </c>
    </row>
    <row r="7262" spans="1:13">
      <c r="A7262" t="n">
        <v>59683</v>
      </c>
      <c r="B7262" s="31" t="n">
        <v>16</v>
      </c>
      <c r="C7262" s="7" t="n">
        <v>0</v>
      </c>
    </row>
    <row r="7263" spans="1:13">
      <c r="A7263" t="s">
        <v>4</v>
      </c>
      <c r="B7263" s="4" t="s">
        <v>5</v>
      </c>
      <c r="C7263" s="4" t="s">
        <v>10</v>
      </c>
      <c r="D7263" s="4" t="s">
        <v>10</v>
      </c>
      <c r="E7263" s="4" t="s">
        <v>10</v>
      </c>
    </row>
    <row r="7264" spans="1:13">
      <c r="A7264" t="n">
        <v>59686</v>
      </c>
      <c r="B7264" s="34" t="n">
        <v>61</v>
      </c>
      <c r="C7264" s="7" t="n">
        <v>61509</v>
      </c>
      <c r="D7264" s="7" t="n">
        <v>100</v>
      </c>
      <c r="E7264" s="7" t="n">
        <v>0</v>
      </c>
    </row>
    <row r="7265" spans="1:9">
      <c r="A7265" t="s">
        <v>4</v>
      </c>
      <c r="B7265" s="4" t="s">
        <v>5</v>
      </c>
      <c r="C7265" s="4" t="s">
        <v>10</v>
      </c>
      <c r="D7265" s="4" t="s">
        <v>10</v>
      </c>
      <c r="E7265" s="4" t="s">
        <v>10</v>
      </c>
    </row>
    <row r="7266" spans="1:9">
      <c r="A7266" t="n">
        <v>59693</v>
      </c>
      <c r="B7266" s="34" t="n">
        <v>61</v>
      </c>
      <c r="C7266" s="7" t="n">
        <v>61510</v>
      </c>
      <c r="D7266" s="7" t="n">
        <v>100</v>
      </c>
      <c r="E7266" s="7" t="n">
        <v>0</v>
      </c>
    </row>
    <row r="7267" spans="1:9">
      <c r="A7267" t="s">
        <v>4</v>
      </c>
      <c r="B7267" s="4" t="s">
        <v>5</v>
      </c>
      <c r="C7267" s="4" t="s">
        <v>16</v>
      </c>
      <c r="D7267" s="4" t="s">
        <v>10</v>
      </c>
    </row>
    <row r="7268" spans="1:9">
      <c r="A7268" t="n">
        <v>59700</v>
      </c>
      <c r="B7268" s="37" t="n">
        <v>58</v>
      </c>
      <c r="C7268" s="7" t="n">
        <v>255</v>
      </c>
      <c r="D7268" s="7" t="n">
        <v>0</v>
      </c>
    </row>
    <row r="7269" spans="1:9">
      <c r="A7269" t="s">
        <v>4</v>
      </c>
      <c r="B7269" s="4" t="s">
        <v>5</v>
      </c>
      <c r="C7269" s="4" t="s">
        <v>10</v>
      </c>
      <c r="D7269" s="4" t="s">
        <v>16</v>
      </c>
      <c r="E7269" s="4" t="s">
        <v>6</v>
      </c>
      <c r="F7269" s="4" t="s">
        <v>30</v>
      </c>
      <c r="G7269" s="4" t="s">
        <v>30</v>
      </c>
      <c r="H7269" s="4" t="s">
        <v>30</v>
      </c>
    </row>
    <row r="7270" spans="1:9">
      <c r="A7270" t="n">
        <v>59704</v>
      </c>
      <c r="B7270" s="45" t="n">
        <v>48</v>
      </c>
      <c r="C7270" s="7" t="n">
        <v>100</v>
      </c>
      <c r="D7270" s="7" t="n">
        <v>0</v>
      </c>
      <c r="E7270" s="7" t="s">
        <v>454</v>
      </c>
      <c r="F7270" s="7" t="n">
        <v>-1</v>
      </c>
      <c r="G7270" s="7" t="n">
        <v>1</v>
      </c>
      <c r="H7270" s="7" t="n">
        <v>0</v>
      </c>
    </row>
    <row r="7271" spans="1:9">
      <c r="A7271" t="s">
        <v>4</v>
      </c>
      <c r="B7271" s="4" t="s">
        <v>5</v>
      </c>
      <c r="C7271" s="4" t="s">
        <v>16</v>
      </c>
      <c r="D7271" s="4" t="s">
        <v>10</v>
      </c>
      <c r="E7271" s="4" t="s">
        <v>6</v>
      </c>
    </row>
    <row r="7272" spans="1:9">
      <c r="A7272" t="n">
        <v>59734</v>
      </c>
      <c r="B7272" s="54" t="n">
        <v>51</v>
      </c>
      <c r="C7272" s="7" t="n">
        <v>4</v>
      </c>
      <c r="D7272" s="7" t="n">
        <v>100</v>
      </c>
      <c r="E7272" s="7" t="s">
        <v>533</v>
      </c>
    </row>
    <row r="7273" spans="1:9">
      <c r="A7273" t="s">
        <v>4</v>
      </c>
      <c r="B7273" s="4" t="s">
        <v>5</v>
      </c>
      <c r="C7273" s="4" t="s">
        <v>10</v>
      </c>
    </row>
    <row r="7274" spans="1:9">
      <c r="A7274" t="n">
        <v>59748</v>
      </c>
      <c r="B7274" s="31" t="n">
        <v>16</v>
      </c>
      <c r="C7274" s="7" t="n">
        <v>0</v>
      </c>
    </row>
    <row r="7275" spans="1:9">
      <c r="A7275" t="s">
        <v>4</v>
      </c>
      <c r="B7275" s="4" t="s">
        <v>5</v>
      </c>
      <c r="C7275" s="4" t="s">
        <v>10</v>
      </c>
      <c r="D7275" s="4" t="s">
        <v>16</v>
      </c>
      <c r="E7275" s="4" t="s">
        <v>9</v>
      </c>
      <c r="F7275" s="4" t="s">
        <v>69</v>
      </c>
      <c r="G7275" s="4" t="s">
        <v>16</v>
      </c>
      <c r="H7275" s="4" t="s">
        <v>16</v>
      </c>
    </row>
    <row r="7276" spans="1:9">
      <c r="A7276" t="n">
        <v>59751</v>
      </c>
      <c r="B7276" s="55" t="n">
        <v>26</v>
      </c>
      <c r="C7276" s="7" t="n">
        <v>100</v>
      </c>
      <c r="D7276" s="7" t="n">
        <v>17</v>
      </c>
      <c r="E7276" s="7" t="n">
        <v>63646</v>
      </c>
      <c r="F7276" s="7" t="s">
        <v>534</v>
      </c>
      <c r="G7276" s="7" t="n">
        <v>2</v>
      </c>
      <c r="H7276" s="7" t="n">
        <v>0</v>
      </c>
    </row>
    <row r="7277" spans="1:9">
      <c r="A7277" t="s">
        <v>4</v>
      </c>
      <c r="B7277" s="4" t="s">
        <v>5</v>
      </c>
    </row>
    <row r="7278" spans="1:9">
      <c r="A7278" t="n">
        <v>59846</v>
      </c>
      <c r="B7278" s="29" t="n">
        <v>28</v>
      </c>
    </row>
    <row r="7279" spans="1:9">
      <c r="A7279" t="s">
        <v>4</v>
      </c>
      <c r="B7279" s="4" t="s">
        <v>5</v>
      </c>
      <c r="C7279" s="4" t="s">
        <v>10</v>
      </c>
      <c r="D7279" s="4" t="s">
        <v>10</v>
      </c>
      <c r="E7279" s="4" t="s">
        <v>10</v>
      </c>
    </row>
    <row r="7280" spans="1:9">
      <c r="A7280" t="n">
        <v>59847</v>
      </c>
      <c r="B7280" s="34" t="n">
        <v>61</v>
      </c>
      <c r="C7280" s="7" t="n">
        <v>88</v>
      </c>
      <c r="D7280" s="7" t="n">
        <v>100</v>
      </c>
      <c r="E7280" s="7" t="n">
        <v>1000</v>
      </c>
    </row>
    <row r="7281" spans="1:8">
      <c r="A7281" t="s">
        <v>4</v>
      </c>
      <c r="B7281" s="4" t="s">
        <v>5</v>
      </c>
      <c r="C7281" s="4" t="s">
        <v>16</v>
      </c>
      <c r="D7281" s="4" t="s">
        <v>10</v>
      </c>
      <c r="E7281" s="4" t="s">
        <v>6</v>
      </c>
    </row>
    <row r="7282" spans="1:8">
      <c r="A7282" t="n">
        <v>59854</v>
      </c>
      <c r="B7282" s="54" t="n">
        <v>51</v>
      </c>
      <c r="C7282" s="7" t="n">
        <v>4</v>
      </c>
      <c r="D7282" s="7" t="n">
        <v>88</v>
      </c>
      <c r="E7282" s="7" t="s">
        <v>533</v>
      </c>
    </row>
    <row r="7283" spans="1:8">
      <c r="A7283" t="s">
        <v>4</v>
      </c>
      <c r="B7283" s="4" t="s">
        <v>5</v>
      </c>
      <c r="C7283" s="4" t="s">
        <v>10</v>
      </c>
    </row>
    <row r="7284" spans="1:8">
      <c r="A7284" t="n">
        <v>59868</v>
      </c>
      <c r="B7284" s="31" t="n">
        <v>16</v>
      </c>
      <c r="C7284" s="7" t="n">
        <v>0</v>
      </c>
    </row>
    <row r="7285" spans="1:8">
      <c r="A7285" t="s">
        <v>4</v>
      </c>
      <c r="B7285" s="4" t="s">
        <v>5</v>
      </c>
      <c r="C7285" s="4" t="s">
        <v>10</v>
      </c>
      <c r="D7285" s="4" t="s">
        <v>16</v>
      </c>
      <c r="E7285" s="4" t="s">
        <v>9</v>
      </c>
      <c r="F7285" s="4" t="s">
        <v>69</v>
      </c>
      <c r="G7285" s="4" t="s">
        <v>16</v>
      </c>
      <c r="H7285" s="4" t="s">
        <v>16</v>
      </c>
      <c r="I7285" s="4" t="s">
        <v>16</v>
      </c>
      <c r="J7285" s="4" t="s">
        <v>9</v>
      </c>
      <c r="K7285" s="4" t="s">
        <v>69</v>
      </c>
      <c r="L7285" s="4" t="s">
        <v>16</v>
      </c>
      <c r="M7285" s="4" t="s">
        <v>16</v>
      </c>
    </row>
    <row r="7286" spans="1:8">
      <c r="A7286" t="n">
        <v>59871</v>
      </c>
      <c r="B7286" s="55" t="n">
        <v>26</v>
      </c>
      <c r="C7286" s="7" t="n">
        <v>88</v>
      </c>
      <c r="D7286" s="7" t="n">
        <v>17</v>
      </c>
      <c r="E7286" s="7" t="n">
        <v>63647</v>
      </c>
      <c r="F7286" s="7" t="s">
        <v>535</v>
      </c>
      <c r="G7286" s="7" t="n">
        <v>2</v>
      </c>
      <c r="H7286" s="7" t="n">
        <v>3</v>
      </c>
      <c r="I7286" s="7" t="n">
        <v>17</v>
      </c>
      <c r="J7286" s="7" t="n">
        <v>63648</v>
      </c>
      <c r="K7286" s="7" t="s">
        <v>536</v>
      </c>
      <c r="L7286" s="7" t="n">
        <v>2</v>
      </c>
      <c r="M7286" s="7" t="n">
        <v>0</v>
      </c>
    </row>
    <row r="7287" spans="1:8">
      <c r="A7287" t="s">
        <v>4</v>
      </c>
      <c r="B7287" s="4" t="s">
        <v>5</v>
      </c>
    </row>
    <row r="7288" spans="1:8">
      <c r="A7288" t="n">
        <v>60034</v>
      </c>
      <c r="B7288" s="29" t="n">
        <v>28</v>
      </c>
    </row>
    <row r="7289" spans="1:8">
      <c r="A7289" t="s">
        <v>4</v>
      </c>
      <c r="B7289" s="4" t="s">
        <v>5</v>
      </c>
      <c r="C7289" s="4" t="s">
        <v>10</v>
      </c>
      <c r="D7289" s="4" t="s">
        <v>16</v>
      </c>
      <c r="E7289" s="4" t="s">
        <v>6</v>
      </c>
      <c r="F7289" s="4" t="s">
        <v>30</v>
      </c>
      <c r="G7289" s="4" t="s">
        <v>30</v>
      </c>
      <c r="H7289" s="4" t="s">
        <v>30</v>
      </c>
    </row>
    <row r="7290" spans="1:8">
      <c r="A7290" t="n">
        <v>60035</v>
      </c>
      <c r="B7290" s="45" t="n">
        <v>48</v>
      </c>
      <c r="C7290" s="7" t="n">
        <v>100</v>
      </c>
      <c r="D7290" s="7" t="n">
        <v>0</v>
      </c>
      <c r="E7290" s="7" t="s">
        <v>455</v>
      </c>
      <c r="F7290" s="7" t="n">
        <v>-1</v>
      </c>
      <c r="G7290" s="7" t="n">
        <v>1</v>
      </c>
      <c r="H7290" s="7" t="n">
        <v>0</v>
      </c>
    </row>
    <row r="7291" spans="1:8">
      <c r="A7291" t="s">
        <v>4</v>
      </c>
      <c r="B7291" s="4" t="s">
        <v>5</v>
      </c>
      <c r="C7291" s="4" t="s">
        <v>10</v>
      </c>
    </row>
    <row r="7292" spans="1:8">
      <c r="A7292" t="n">
        <v>60064</v>
      </c>
      <c r="B7292" s="31" t="n">
        <v>16</v>
      </c>
      <c r="C7292" s="7" t="n">
        <v>300</v>
      </c>
    </row>
    <row r="7293" spans="1:8">
      <c r="A7293" t="s">
        <v>4</v>
      </c>
      <c r="B7293" s="4" t="s">
        <v>5</v>
      </c>
      <c r="C7293" s="4" t="s">
        <v>16</v>
      </c>
      <c r="D7293" s="4" t="s">
        <v>30</v>
      </c>
      <c r="E7293" s="4" t="s">
        <v>30</v>
      </c>
      <c r="F7293" s="4" t="s">
        <v>30</v>
      </c>
    </row>
    <row r="7294" spans="1:8">
      <c r="A7294" t="n">
        <v>60067</v>
      </c>
      <c r="B7294" s="38" t="n">
        <v>45</v>
      </c>
      <c r="C7294" s="7" t="n">
        <v>9</v>
      </c>
      <c r="D7294" s="7" t="n">
        <v>0.0199999995529652</v>
      </c>
      <c r="E7294" s="7" t="n">
        <v>0.0199999995529652</v>
      </c>
      <c r="F7294" s="7" t="n">
        <v>0.5</v>
      </c>
    </row>
    <row r="7295" spans="1:8">
      <c r="A7295" t="s">
        <v>4</v>
      </c>
      <c r="B7295" s="4" t="s">
        <v>5</v>
      </c>
      <c r="C7295" s="4" t="s">
        <v>16</v>
      </c>
      <c r="D7295" s="4" t="s">
        <v>10</v>
      </c>
      <c r="E7295" s="4" t="s">
        <v>6</v>
      </c>
    </row>
    <row r="7296" spans="1:8">
      <c r="A7296" t="n">
        <v>60081</v>
      </c>
      <c r="B7296" s="54" t="n">
        <v>51</v>
      </c>
      <c r="C7296" s="7" t="n">
        <v>4</v>
      </c>
      <c r="D7296" s="7" t="n">
        <v>100</v>
      </c>
      <c r="E7296" s="7" t="s">
        <v>463</v>
      </c>
    </row>
    <row r="7297" spans="1:13">
      <c r="A7297" t="s">
        <v>4</v>
      </c>
      <c r="B7297" s="4" t="s">
        <v>5</v>
      </c>
      <c r="C7297" s="4" t="s">
        <v>10</v>
      </c>
    </row>
    <row r="7298" spans="1:13">
      <c r="A7298" t="n">
        <v>60095</v>
      </c>
      <c r="B7298" s="31" t="n">
        <v>16</v>
      </c>
      <c r="C7298" s="7" t="n">
        <v>0</v>
      </c>
    </row>
    <row r="7299" spans="1:13">
      <c r="A7299" t="s">
        <v>4</v>
      </c>
      <c r="B7299" s="4" t="s">
        <v>5</v>
      </c>
      <c r="C7299" s="4" t="s">
        <v>10</v>
      </c>
      <c r="D7299" s="4" t="s">
        <v>16</v>
      </c>
      <c r="E7299" s="4" t="s">
        <v>9</v>
      </c>
      <c r="F7299" s="4" t="s">
        <v>69</v>
      </c>
      <c r="G7299" s="4" t="s">
        <v>16</v>
      </c>
      <c r="H7299" s="4" t="s">
        <v>16</v>
      </c>
    </row>
    <row r="7300" spans="1:13">
      <c r="A7300" t="n">
        <v>60098</v>
      </c>
      <c r="B7300" s="55" t="n">
        <v>26</v>
      </c>
      <c r="C7300" s="7" t="n">
        <v>100</v>
      </c>
      <c r="D7300" s="7" t="n">
        <v>17</v>
      </c>
      <c r="E7300" s="7" t="n">
        <v>63649</v>
      </c>
      <c r="F7300" s="7" t="s">
        <v>537</v>
      </c>
      <c r="G7300" s="7" t="n">
        <v>2</v>
      </c>
      <c r="H7300" s="7" t="n">
        <v>0</v>
      </c>
    </row>
    <row r="7301" spans="1:13">
      <c r="A7301" t="s">
        <v>4</v>
      </c>
      <c r="B7301" s="4" t="s">
        <v>5</v>
      </c>
    </row>
    <row r="7302" spans="1:13">
      <c r="A7302" t="n">
        <v>60122</v>
      </c>
      <c r="B7302" s="29" t="n">
        <v>28</v>
      </c>
    </row>
    <row r="7303" spans="1:13">
      <c r="A7303" t="s">
        <v>4</v>
      </c>
      <c r="B7303" s="4" t="s">
        <v>5</v>
      </c>
      <c r="C7303" s="4" t="s">
        <v>16</v>
      </c>
      <c r="D7303" s="4" t="s">
        <v>16</v>
      </c>
      <c r="E7303" s="4" t="s">
        <v>16</v>
      </c>
      <c r="F7303" s="4" t="s">
        <v>9</v>
      </c>
      <c r="G7303" s="4" t="s">
        <v>16</v>
      </c>
      <c r="H7303" s="4" t="s">
        <v>16</v>
      </c>
      <c r="I7303" s="4" t="s">
        <v>16</v>
      </c>
      <c r="J7303" s="4" t="s">
        <v>16</v>
      </c>
      <c r="K7303" s="4" t="s">
        <v>9</v>
      </c>
      <c r="L7303" s="4" t="s">
        <v>16</v>
      </c>
      <c r="M7303" s="4" t="s">
        <v>16</v>
      </c>
      <c r="N7303" s="4" t="s">
        <v>16</v>
      </c>
      <c r="O7303" s="4" t="s">
        <v>25</v>
      </c>
    </row>
    <row r="7304" spans="1:13">
      <c r="A7304" t="n">
        <v>60123</v>
      </c>
      <c r="B7304" s="10" t="n">
        <v>5</v>
      </c>
      <c r="C7304" s="7" t="n">
        <v>35</v>
      </c>
      <c r="D7304" s="7" t="n">
        <v>47</v>
      </c>
      <c r="E7304" s="7" t="n">
        <v>0</v>
      </c>
      <c r="F7304" s="7" t="n">
        <v>116</v>
      </c>
      <c r="G7304" s="7" t="n">
        <v>2</v>
      </c>
      <c r="H7304" s="7" t="n">
        <v>35</v>
      </c>
      <c r="I7304" s="7" t="n">
        <v>48</v>
      </c>
      <c r="J7304" s="7" t="n">
        <v>0</v>
      </c>
      <c r="K7304" s="7" t="n">
        <v>116</v>
      </c>
      <c r="L7304" s="7" t="n">
        <v>2</v>
      </c>
      <c r="M7304" s="7" t="n">
        <v>11</v>
      </c>
      <c r="N7304" s="7" t="n">
        <v>1</v>
      </c>
      <c r="O7304" s="11" t="n">
        <f t="normal" ca="1">A7318</f>
        <v>0</v>
      </c>
    </row>
    <row r="7305" spans="1:13">
      <c r="A7305" t="s">
        <v>4</v>
      </c>
      <c r="B7305" s="4" t="s">
        <v>5</v>
      </c>
      <c r="C7305" s="4" t="s">
        <v>10</v>
      </c>
      <c r="D7305" s="4" t="s">
        <v>10</v>
      </c>
      <c r="E7305" s="4" t="s">
        <v>10</v>
      </c>
    </row>
    <row r="7306" spans="1:13">
      <c r="A7306" t="n">
        <v>60146</v>
      </c>
      <c r="B7306" s="34" t="n">
        <v>61</v>
      </c>
      <c r="C7306" s="7" t="n">
        <v>116</v>
      </c>
      <c r="D7306" s="7" t="n">
        <v>88</v>
      </c>
      <c r="E7306" s="7" t="n">
        <v>1000</v>
      </c>
    </row>
    <row r="7307" spans="1:13">
      <c r="A7307" t="s">
        <v>4</v>
      </c>
      <c r="B7307" s="4" t="s">
        <v>5</v>
      </c>
      <c r="C7307" s="4" t="s">
        <v>16</v>
      </c>
      <c r="D7307" s="4" t="s">
        <v>10</v>
      </c>
      <c r="E7307" s="4" t="s">
        <v>6</v>
      </c>
    </row>
    <row r="7308" spans="1:13">
      <c r="A7308" t="n">
        <v>60153</v>
      </c>
      <c r="B7308" s="54" t="n">
        <v>51</v>
      </c>
      <c r="C7308" s="7" t="n">
        <v>4</v>
      </c>
      <c r="D7308" s="7" t="n">
        <v>116</v>
      </c>
      <c r="E7308" s="7" t="s">
        <v>240</v>
      </c>
    </row>
    <row r="7309" spans="1:13">
      <c r="A7309" t="s">
        <v>4</v>
      </c>
      <c r="B7309" s="4" t="s">
        <v>5</v>
      </c>
      <c r="C7309" s="4" t="s">
        <v>10</v>
      </c>
    </row>
    <row r="7310" spans="1:13">
      <c r="A7310" t="n">
        <v>60166</v>
      </c>
      <c r="B7310" s="31" t="n">
        <v>16</v>
      </c>
      <c r="C7310" s="7" t="n">
        <v>0</v>
      </c>
    </row>
    <row r="7311" spans="1:13">
      <c r="A7311" t="s">
        <v>4</v>
      </c>
      <c r="B7311" s="4" t="s">
        <v>5</v>
      </c>
      <c r="C7311" s="4" t="s">
        <v>10</v>
      </c>
      <c r="D7311" s="4" t="s">
        <v>16</v>
      </c>
      <c r="E7311" s="4" t="s">
        <v>9</v>
      </c>
      <c r="F7311" s="4" t="s">
        <v>69</v>
      </c>
      <c r="G7311" s="4" t="s">
        <v>16</v>
      </c>
      <c r="H7311" s="4" t="s">
        <v>16</v>
      </c>
    </row>
    <row r="7312" spans="1:13">
      <c r="A7312" t="n">
        <v>60169</v>
      </c>
      <c r="B7312" s="55" t="n">
        <v>26</v>
      </c>
      <c r="C7312" s="7" t="n">
        <v>116</v>
      </c>
      <c r="D7312" s="7" t="n">
        <v>17</v>
      </c>
      <c r="E7312" s="7" t="n">
        <v>63650</v>
      </c>
      <c r="F7312" s="7" t="s">
        <v>538</v>
      </c>
      <c r="G7312" s="7" t="n">
        <v>2</v>
      </c>
      <c r="H7312" s="7" t="n">
        <v>0</v>
      </c>
    </row>
    <row r="7313" spans="1:15">
      <c r="A7313" t="s">
        <v>4</v>
      </c>
      <c r="B7313" s="4" t="s">
        <v>5</v>
      </c>
    </row>
    <row r="7314" spans="1:15">
      <c r="A7314" t="n">
        <v>60224</v>
      </c>
      <c r="B7314" s="29" t="n">
        <v>28</v>
      </c>
    </row>
    <row r="7315" spans="1:15">
      <c r="A7315" t="s">
        <v>4</v>
      </c>
      <c r="B7315" s="4" t="s">
        <v>5</v>
      </c>
      <c r="C7315" s="4" t="s">
        <v>25</v>
      </c>
    </row>
    <row r="7316" spans="1:15">
      <c r="A7316" t="n">
        <v>60225</v>
      </c>
      <c r="B7316" s="13" t="n">
        <v>3</v>
      </c>
      <c r="C7316" s="11" t="n">
        <f t="normal" ca="1">A7330</f>
        <v>0</v>
      </c>
    </row>
    <row r="7317" spans="1:15">
      <c r="A7317" t="s">
        <v>4</v>
      </c>
      <c r="B7317" s="4" t="s">
        <v>5</v>
      </c>
      <c r="C7317" s="4" t="s">
        <v>16</v>
      </c>
      <c r="D7317" s="4" t="s">
        <v>10</v>
      </c>
      <c r="E7317" s="4" t="s">
        <v>10</v>
      </c>
      <c r="F7317" s="4" t="s">
        <v>16</v>
      </c>
    </row>
    <row r="7318" spans="1:15">
      <c r="A7318" t="n">
        <v>60230</v>
      </c>
      <c r="B7318" s="27" t="n">
        <v>25</v>
      </c>
      <c r="C7318" s="7" t="n">
        <v>1</v>
      </c>
      <c r="D7318" s="7" t="n">
        <v>60</v>
      </c>
      <c r="E7318" s="7" t="n">
        <v>640</v>
      </c>
      <c r="F7318" s="7" t="n">
        <v>1</v>
      </c>
    </row>
    <row r="7319" spans="1:15">
      <c r="A7319" t="s">
        <v>4</v>
      </c>
      <c r="B7319" s="4" t="s">
        <v>5</v>
      </c>
      <c r="C7319" s="4" t="s">
        <v>16</v>
      </c>
      <c r="D7319" s="4" t="s">
        <v>10</v>
      </c>
      <c r="E7319" s="4" t="s">
        <v>6</v>
      </c>
    </row>
    <row r="7320" spans="1:15">
      <c r="A7320" t="n">
        <v>60237</v>
      </c>
      <c r="B7320" s="54" t="n">
        <v>51</v>
      </c>
      <c r="C7320" s="7" t="n">
        <v>4</v>
      </c>
      <c r="D7320" s="7" t="n">
        <v>116</v>
      </c>
      <c r="E7320" s="7" t="s">
        <v>240</v>
      </c>
    </row>
    <row r="7321" spans="1:15">
      <c r="A7321" t="s">
        <v>4</v>
      </c>
      <c r="B7321" s="4" t="s">
        <v>5</v>
      </c>
      <c r="C7321" s="4" t="s">
        <v>10</v>
      </c>
    </row>
    <row r="7322" spans="1:15">
      <c r="A7322" t="n">
        <v>60250</v>
      </c>
      <c r="B7322" s="31" t="n">
        <v>16</v>
      </c>
      <c r="C7322" s="7" t="n">
        <v>0</v>
      </c>
    </row>
    <row r="7323" spans="1:15">
      <c r="A7323" t="s">
        <v>4</v>
      </c>
      <c r="B7323" s="4" t="s">
        <v>5</v>
      </c>
      <c r="C7323" s="4" t="s">
        <v>10</v>
      </c>
      <c r="D7323" s="4" t="s">
        <v>16</v>
      </c>
      <c r="E7323" s="4" t="s">
        <v>9</v>
      </c>
      <c r="F7323" s="4" t="s">
        <v>69</v>
      </c>
      <c r="G7323" s="4" t="s">
        <v>16</v>
      </c>
      <c r="H7323" s="4" t="s">
        <v>16</v>
      </c>
    </row>
    <row r="7324" spans="1:15">
      <c r="A7324" t="n">
        <v>60253</v>
      </c>
      <c r="B7324" s="55" t="n">
        <v>26</v>
      </c>
      <c r="C7324" s="7" t="n">
        <v>116</v>
      </c>
      <c r="D7324" s="7" t="n">
        <v>17</v>
      </c>
      <c r="E7324" s="7" t="n">
        <v>63650</v>
      </c>
      <c r="F7324" s="7" t="s">
        <v>539</v>
      </c>
      <c r="G7324" s="7" t="n">
        <v>2</v>
      </c>
      <c r="H7324" s="7" t="n">
        <v>0</v>
      </c>
    </row>
    <row r="7325" spans="1:15">
      <c r="A7325" t="s">
        <v>4</v>
      </c>
      <c r="B7325" s="4" t="s">
        <v>5</v>
      </c>
    </row>
    <row r="7326" spans="1:15">
      <c r="A7326" t="n">
        <v>60310</v>
      </c>
      <c r="B7326" s="29" t="n">
        <v>28</v>
      </c>
    </row>
    <row r="7327" spans="1:15">
      <c r="A7327" t="s">
        <v>4</v>
      </c>
      <c r="B7327" s="4" t="s">
        <v>5</v>
      </c>
      <c r="C7327" s="4" t="s">
        <v>16</v>
      </c>
      <c r="D7327" s="4" t="s">
        <v>10</v>
      </c>
      <c r="E7327" s="4" t="s">
        <v>10</v>
      </c>
      <c r="F7327" s="4" t="s">
        <v>16</v>
      </c>
    </row>
    <row r="7328" spans="1:15">
      <c r="A7328" t="n">
        <v>60311</v>
      </c>
      <c r="B7328" s="27" t="n">
        <v>25</v>
      </c>
      <c r="C7328" s="7" t="n">
        <v>1</v>
      </c>
      <c r="D7328" s="7" t="n">
        <v>65535</v>
      </c>
      <c r="E7328" s="7" t="n">
        <v>65535</v>
      </c>
      <c r="F7328" s="7" t="n">
        <v>0</v>
      </c>
    </row>
    <row r="7329" spans="1:8">
      <c r="A7329" t="s">
        <v>4</v>
      </c>
      <c r="B7329" s="4" t="s">
        <v>5</v>
      </c>
      <c r="C7329" s="4" t="s">
        <v>16</v>
      </c>
      <c r="D7329" s="4" t="s">
        <v>10</v>
      </c>
      <c r="E7329" s="4" t="s">
        <v>10</v>
      </c>
      <c r="F7329" s="4" t="s">
        <v>16</v>
      </c>
    </row>
    <row r="7330" spans="1:8">
      <c r="A7330" t="n">
        <v>60318</v>
      </c>
      <c r="B7330" s="27" t="n">
        <v>25</v>
      </c>
      <c r="C7330" s="7" t="n">
        <v>1</v>
      </c>
      <c r="D7330" s="7" t="n">
        <v>60</v>
      </c>
      <c r="E7330" s="7" t="n">
        <v>640</v>
      </c>
      <c r="F7330" s="7" t="n">
        <v>2</v>
      </c>
    </row>
    <row r="7331" spans="1:8">
      <c r="A7331" t="s">
        <v>4</v>
      </c>
      <c r="B7331" s="4" t="s">
        <v>5</v>
      </c>
      <c r="C7331" s="4" t="s">
        <v>16</v>
      </c>
      <c r="D7331" s="4" t="s">
        <v>10</v>
      </c>
      <c r="E7331" s="4" t="s">
        <v>6</v>
      </c>
    </row>
    <row r="7332" spans="1:8">
      <c r="A7332" t="n">
        <v>60325</v>
      </c>
      <c r="B7332" s="54" t="n">
        <v>51</v>
      </c>
      <c r="C7332" s="7" t="n">
        <v>4</v>
      </c>
      <c r="D7332" s="7" t="n">
        <v>87</v>
      </c>
      <c r="E7332" s="7" t="s">
        <v>302</v>
      </c>
    </row>
    <row r="7333" spans="1:8">
      <c r="A7333" t="s">
        <v>4</v>
      </c>
      <c r="B7333" s="4" t="s">
        <v>5</v>
      </c>
      <c r="C7333" s="4" t="s">
        <v>10</v>
      </c>
    </row>
    <row r="7334" spans="1:8">
      <c r="A7334" t="n">
        <v>60339</v>
      </c>
      <c r="B7334" s="31" t="n">
        <v>16</v>
      </c>
      <c r="C7334" s="7" t="n">
        <v>0</v>
      </c>
    </row>
    <row r="7335" spans="1:8">
      <c r="A7335" t="s">
        <v>4</v>
      </c>
      <c r="B7335" s="4" t="s">
        <v>5</v>
      </c>
      <c r="C7335" s="4" t="s">
        <v>10</v>
      </c>
      <c r="D7335" s="4" t="s">
        <v>16</v>
      </c>
      <c r="E7335" s="4" t="s">
        <v>9</v>
      </c>
      <c r="F7335" s="4" t="s">
        <v>69</v>
      </c>
      <c r="G7335" s="4" t="s">
        <v>16</v>
      </c>
      <c r="H7335" s="4" t="s">
        <v>16</v>
      </c>
    </row>
    <row r="7336" spans="1:8">
      <c r="A7336" t="n">
        <v>60342</v>
      </c>
      <c r="B7336" s="55" t="n">
        <v>26</v>
      </c>
      <c r="C7336" s="7" t="n">
        <v>87</v>
      </c>
      <c r="D7336" s="7" t="n">
        <v>17</v>
      </c>
      <c r="E7336" s="7" t="n">
        <v>63651</v>
      </c>
      <c r="F7336" s="7" t="s">
        <v>540</v>
      </c>
      <c r="G7336" s="7" t="n">
        <v>2</v>
      </c>
      <c r="H7336" s="7" t="n">
        <v>0</v>
      </c>
    </row>
    <row r="7337" spans="1:8">
      <c r="A7337" t="s">
        <v>4</v>
      </c>
      <c r="B7337" s="4" t="s">
        <v>5</v>
      </c>
    </row>
    <row r="7338" spans="1:8">
      <c r="A7338" t="n">
        <v>60415</v>
      </c>
      <c r="B7338" s="29" t="n">
        <v>28</v>
      </c>
    </row>
    <row r="7339" spans="1:8">
      <c r="A7339" t="s">
        <v>4</v>
      </c>
      <c r="B7339" s="4" t="s">
        <v>5</v>
      </c>
      <c r="C7339" s="4" t="s">
        <v>16</v>
      </c>
      <c r="D7339" s="4" t="s">
        <v>10</v>
      </c>
      <c r="E7339" s="4" t="s">
        <v>10</v>
      </c>
      <c r="F7339" s="4" t="s">
        <v>16</v>
      </c>
    </row>
    <row r="7340" spans="1:8">
      <c r="A7340" t="n">
        <v>60416</v>
      </c>
      <c r="B7340" s="27" t="n">
        <v>25</v>
      </c>
      <c r="C7340" s="7" t="n">
        <v>1</v>
      </c>
      <c r="D7340" s="7" t="n">
        <v>65535</v>
      </c>
      <c r="E7340" s="7" t="n">
        <v>65535</v>
      </c>
      <c r="F7340" s="7" t="n">
        <v>0</v>
      </c>
    </row>
    <row r="7341" spans="1:8">
      <c r="A7341" t="s">
        <v>4</v>
      </c>
      <c r="B7341" s="4" t="s">
        <v>5</v>
      </c>
      <c r="C7341" s="4" t="s">
        <v>16</v>
      </c>
      <c r="D7341" s="4" t="s">
        <v>10</v>
      </c>
      <c r="E7341" s="4" t="s">
        <v>10</v>
      </c>
      <c r="F7341" s="4" t="s">
        <v>16</v>
      </c>
    </row>
    <row r="7342" spans="1:8">
      <c r="A7342" t="n">
        <v>60423</v>
      </c>
      <c r="B7342" s="27" t="n">
        <v>25</v>
      </c>
      <c r="C7342" s="7" t="n">
        <v>1</v>
      </c>
      <c r="D7342" s="7" t="n">
        <v>50</v>
      </c>
      <c r="E7342" s="7" t="n">
        <v>150</v>
      </c>
      <c r="F7342" s="7" t="n">
        <v>5</v>
      </c>
    </row>
    <row r="7343" spans="1:8">
      <c r="A7343" t="s">
        <v>4</v>
      </c>
      <c r="B7343" s="4" t="s">
        <v>5</v>
      </c>
      <c r="C7343" s="4" t="s">
        <v>6</v>
      </c>
      <c r="D7343" s="4" t="s">
        <v>10</v>
      </c>
    </row>
    <row r="7344" spans="1:8">
      <c r="A7344" t="n">
        <v>60430</v>
      </c>
      <c r="B7344" s="65" t="n">
        <v>29</v>
      </c>
      <c r="C7344" s="7" t="s">
        <v>522</v>
      </c>
      <c r="D7344" s="7" t="n">
        <v>65533</v>
      </c>
    </row>
    <row r="7345" spans="1:8">
      <c r="A7345" t="s">
        <v>4</v>
      </c>
      <c r="B7345" s="4" t="s">
        <v>5</v>
      </c>
      <c r="C7345" s="4" t="s">
        <v>16</v>
      </c>
      <c r="D7345" s="4" t="s">
        <v>10</v>
      </c>
      <c r="E7345" s="4" t="s">
        <v>6</v>
      </c>
    </row>
    <row r="7346" spans="1:8">
      <c r="A7346" t="n">
        <v>60439</v>
      </c>
      <c r="B7346" s="54" t="n">
        <v>51</v>
      </c>
      <c r="C7346" s="7" t="n">
        <v>4</v>
      </c>
      <c r="D7346" s="7" t="n">
        <v>11</v>
      </c>
      <c r="E7346" s="7" t="s">
        <v>487</v>
      </c>
    </row>
    <row r="7347" spans="1:8">
      <c r="A7347" t="s">
        <v>4</v>
      </c>
      <c r="B7347" s="4" t="s">
        <v>5</v>
      </c>
      <c r="C7347" s="4" t="s">
        <v>10</v>
      </c>
    </row>
    <row r="7348" spans="1:8">
      <c r="A7348" t="n">
        <v>60452</v>
      </c>
      <c r="B7348" s="31" t="n">
        <v>16</v>
      </c>
      <c r="C7348" s="7" t="n">
        <v>0</v>
      </c>
    </row>
    <row r="7349" spans="1:8">
      <c r="A7349" t="s">
        <v>4</v>
      </c>
      <c r="B7349" s="4" t="s">
        <v>5</v>
      </c>
      <c r="C7349" s="4" t="s">
        <v>10</v>
      </c>
      <c r="D7349" s="4" t="s">
        <v>69</v>
      </c>
      <c r="E7349" s="4" t="s">
        <v>16</v>
      </c>
      <c r="F7349" s="4" t="s">
        <v>16</v>
      </c>
    </row>
    <row r="7350" spans="1:8">
      <c r="A7350" t="n">
        <v>60455</v>
      </c>
      <c r="B7350" s="55" t="n">
        <v>26</v>
      </c>
      <c r="C7350" s="7" t="n">
        <v>11</v>
      </c>
      <c r="D7350" s="7" t="s">
        <v>541</v>
      </c>
      <c r="E7350" s="7" t="n">
        <v>2</v>
      </c>
      <c r="F7350" s="7" t="n">
        <v>0</v>
      </c>
    </row>
    <row r="7351" spans="1:8">
      <c r="A7351" t="s">
        <v>4</v>
      </c>
      <c r="B7351" s="4" t="s">
        <v>5</v>
      </c>
    </row>
    <row r="7352" spans="1:8">
      <c r="A7352" t="n">
        <v>60505</v>
      </c>
      <c r="B7352" s="29" t="n">
        <v>28</v>
      </c>
    </row>
    <row r="7353" spans="1:8">
      <c r="A7353" t="s">
        <v>4</v>
      </c>
      <c r="B7353" s="4" t="s">
        <v>5</v>
      </c>
      <c r="C7353" s="4" t="s">
        <v>6</v>
      </c>
      <c r="D7353" s="4" t="s">
        <v>10</v>
      </c>
    </row>
    <row r="7354" spans="1:8">
      <c r="A7354" t="n">
        <v>60506</v>
      </c>
      <c r="B7354" s="65" t="n">
        <v>29</v>
      </c>
      <c r="C7354" s="7" t="s">
        <v>15</v>
      </c>
      <c r="D7354" s="7" t="n">
        <v>65533</v>
      </c>
    </row>
    <row r="7355" spans="1:8">
      <c r="A7355" t="s">
        <v>4</v>
      </c>
      <c r="B7355" s="4" t="s">
        <v>5</v>
      </c>
      <c r="C7355" s="4" t="s">
        <v>16</v>
      </c>
      <c r="D7355" s="4" t="s">
        <v>10</v>
      </c>
      <c r="E7355" s="4" t="s">
        <v>10</v>
      </c>
      <c r="F7355" s="4" t="s">
        <v>16</v>
      </c>
    </row>
    <row r="7356" spans="1:8">
      <c r="A7356" t="n">
        <v>60510</v>
      </c>
      <c r="B7356" s="27" t="n">
        <v>25</v>
      </c>
      <c r="C7356" s="7" t="n">
        <v>1</v>
      </c>
      <c r="D7356" s="7" t="n">
        <v>65535</v>
      </c>
      <c r="E7356" s="7" t="n">
        <v>65535</v>
      </c>
      <c r="F7356" s="7" t="n">
        <v>0</v>
      </c>
    </row>
    <row r="7357" spans="1:8">
      <c r="A7357" t="s">
        <v>4</v>
      </c>
      <c r="B7357" s="4" t="s">
        <v>5</v>
      </c>
      <c r="C7357" s="4" t="s">
        <v>10</v>
      </c>
      <c r="D7357" s="4" t="s">
        <v>16</v>
      </c>
    </row>
    <row r="7358" spans="1:8">
      <c r="A7358" t="n">
        <v>60517</v>
      </c>
      <c r="B7358" s="66" t="n">
        <v>89</v>
      </c>
      <c r="C7358" s="7" t="n">
        <v>65533</v>
      </c>
      <c r="D7358" s="7" t="n">
        <v>1</v>
      </c>
    </row>
    <row r="7359" spans="1:8">
      <c r="A7359" t="s">
        <v>4</v>
      </c>
      <c r="B7359" s="4" t="s">
        <v>5</v>
      </c>
      <c r="C7359" s="4" t="s">
        <v>16</v>
      </c>
      <c r="D7359" s="4" t="s">
        <v>10</v>
      </c>
      <c r="E7359" s="4" t="s">
        <v>30</v>
      </c>
    </row>
    <row r="7360" spans="1:8">
      <c r="A7360" t="n">
        <v>60521</v>
      </c>
      <c r="B7360" s="37" t="n">
        <v>58</v>
      </c>
      <c r="C7360" s="7" t="n">
        <v>101</v>
      </c>
      <c r="D7360" s="7" t="n">
        <v>500</v>
      </c>
      <c r="E7360" s="7" t="n">
        <v>1</v>
      </c>
    </row>
    <row r="7361" spans="1:6">
      <c r="A7361" t="s">
        <v>4</v>
      </c>
      <c r="B7361" s="4" t="s">
        <v>5</v>
      </c>
      <c r="C7361" s="4" t="s">
        <v>16</v>
      </c>
      <c r="D7361" s="4" t="s">
        <v>10</v>
      </c>
    </row>
    <row r="7362" spans="1:6">
      <c r="A7362" t="n">
        <v>60529</v>
      </c>
      <c r="B7362" s="37" t="n">
        <v>58</v>
      </c>
      <c r="C7362" s="7" t="n">
        <v>254</v>
      </c>
      <c r="D7362" s="7" t="n">
        <v>0</v>
      </c>
    </row>
    <row r="7363" spans="1:6">
      <c r="A7363" t="s">
        <v>4</v>
      </c>
      <c r="B7363" s="4" t="s">
        <v>5</v>
      </c>
      <c r="C7363" s="4" t="s">
        <v>16</v>
      </c>
      <c r="D7363" s="4" t="s">
        <v>16</v>
      </c>
      <c r="E7363" s="4" t="s">
        <v>30</v>
      </c>
      <c r="F7363" s="4" t="s">
        <v>30</v>
      </c>
      <c r="G7363" s="4" t="s">
        <v>30</v>
      </c>
      <c r="H7363" s="4" t="s">
        <v>10</v>
      </c>
    </row>
    <row r="7364" spans="1:6">
      <c r="A7364" t="n">
        <v>60533</v>
      </c>
      <c r="B7364" s="38" t="n">
        <v>45</v>
      </c>
      <c r="C7364" s="7" t="n">
        <v>2</v>
      </c>
      <c r="D7364" s="7" t="n">
        <v>3</v>
      </c>
      <c r="E7364" s="7" t="n">
        <v>0.28999999165535</v>
      </c>
      <c r="F7364" s="7" t="n">
        <v>0.939999997615814</v>
      </c>
      <c r="G7364" s="7" t="n">
        <v>11.960000038147</v>
      </c>
      <c r="H7364" s="7" t="n">
        <v>0</v>
      </c>
    </row>
    <row r="7365" spans="1:6">
      <c r="A7365" t="s">
        <v>4</v>
      </c>
      <c r="B7365" s="4" t="s">
        <v>5</v>
      </c>
      <c r="C7365" s="4" t="s">
        <v>16</v>
      </c>
      <c r="D7365" s="4" t="s">
        <v>16</v>
      </c>
      <c r="E7365" s="4" t="s">
        <v>30</v>
      </c>
      <c r="F7365" s="4" t="s">
        <v>30</v>
      </c>
      <c r="G7365" s="4" t="s">
        <v>30</v>
      </c>
      <c r="H7365" s="4" t="s">
        <v>10</v>
      </c>
      <c r="I7365" s="4" t="s">
        <v>16</v>
      </c>
    </row>
    <row r="7366" spans="1:6">
      <c r="A7366" t="n">
        <v>60550</v>
      </c>
      <c r="B7366" s="38" t="n">
        <v>45</v>
      </c>
      <c r="C7366" s="7" t="n">
        <v>4</v>
      </c>
      <c r="D7366" s="7" t="n">
        <v>3</v>
      </c>
      <c r="E7366" s="7" t="n">
        <v>2.32999992370605</v>
      </c>
      <c r="F7366" s="7" t="n">
        <v>161.559997558594</v>
      </c>
      <c r="G7366" s="7" t="n">
        <v>0</v>
      </c>
      <c r="H7366" s="7" t="n">
        <v>0</v>
      </c>
      <c r="I7366" s="7" t="n">
        <v>0</v>
      </c>
    </row>
    <row r="7367" spans="1:6">
      <c r="A7367" t="s">
        <v>4</v>
      </c>
      <c r="B7367" s="4" t="s">
        <v>5</v>
      </c>
      <c r="C7367" s="4" t="s">
        <v>16</v>
      </c>
      <c r="D7367" s="4" t="s">
        <v>16</v>
      </c>
      <c r="E7367" s="4" t="s">
        <v>30</v>
      </c>
      <c r="F7367" s="4" t="s">
        <v>10</v>
      </c>
    </row>
    <row r="7368" spans="1:6">
      <c r="A7368" t="n">
        <v>60568</v>
      </c>
      <c r="B7368" s="38" t="n">
        <v>45</v>
      </c>
      <c r="C7368" s="7" t="n">
        <v>5</v>
      </c>
      <c r="D7368" s="7" t="n">
        <v>3</v>
      </c>
      <c r="E7368" s="7" t="n">
        <v>1.60000002384186</v>
      </c>
      <c r="F7368" s="7" t="n">
        <v>0</v>
      </c>
    </row>
    <row r="7369" spans="1:6">
      <c r="A7369" t="s">
        <v>4</v>
      </c>
      <c r="B7369" s="4" t="s">
        <v>5</v>
      </c>
      <c r="C7369" s="4" t="s">
        <v>16</v>
      </c>
      <c r="D7369" s="4" t="s">
        <v>16</v>
      </c>
      <c r="E7369" s="4" t="s">
        <v>30</v>
      </c>
      <c r="F7369" s="4" t="s">
        <v>10</v>
      </c>
    </row>
    <row r="7370" spans="1:6">
      <c r="A7370" t="n">
        <v>60577</v>
      </c>
      <c r="B7370" s="38" t="n">
        <v>45</v>
      </c>
      <c r="C7370" s="7" t="n">
        <v>11</v>
      </c>
      <c r="D7370" s="7" t="n">
        <v>3</v>
      </c>
      <c r="E7370" s="7" t="n">
        <v>38</v>
      </c>
      <c r="F7370" s="7" t="n">
        <v>0</v>
      </c>
    </row>
    <row r="7371" spans="1:6">
      <c r="A7371" t="s">
        <v>4</v>
      </c>
      <c r="B7371" s="4" t="s">
        <v>5</v>
      </c>
      <c r="C7371" s="4" t="s">
        <v>16</v>
      </c>
      <c r="D7371" s="4" t="s">
        <v>16</v>
      </c>
      <c r="E7371" s="4" t="s">
        <v>30</v>
      </c>
      <c r="F7371" s="4" t="s">
        <v>30</v>
      </c>
      <c r="G7371" s="4" t="s">
        <v>30</v>
      </c>
      <c r="H7371" s="4" t="s">
        <v>10</v>
      </c>
    </row>
    <row r="7372" spans="1:6">
      <c r="A7372" t="n">
        <v>60586</v>
      </c>
      <c r="B7372" s="38" t="n">
        <v>45</v>
      </c>
      <c r="C7372" s="7" t="n">
        <v>2</v>
      </c>
      <c r="D7372" s="7" t="n">
        <v>3</v>
      </c>
      <c r="E7372" s="7" t="n">
        <v>-0.0500000007450581</v>
      </c>
      <c r="F7372" s="7" t="n">
        <v>1.12000000476837</v>
      </c>
      <c r="G7372" s="7" t="n">
        <v>13.1800003051758</v>
      </c>
      <c r="H7372" s="7" t="n">
        <v>4000</v>
      </c>
    </row>
    <row r="7373" spans="1:6">
      <c r="A7373" t="s">
        <v>4</v>
      </c>
      <c r="B7373" s="4" t="s">
        <v>5</v>
      </c>
      <c r="C7373" s="4" t="s">
        <v>16</v>
      </c>
      <c r="D7373" s="4" t="s">
        <v>16</v>
      </c>
      <c r="E7373" s="4" t="s">
        <v>30</v>
      </c>
      <c r="F7373" s="4" t="s">
        <v>30</v>
      </c>
      <c r="G7373" s="4" t="s">
        <v>30</v>
      </c>
      <c r="H7373" s="4" t="s">
        <v>10</v>
      </c>
      <c r="I7373" s="4" t="s">
        <v>16</v>
      </c>
    </row>
    <row r="7374" spans="1:6">
      <c r="A7374" t="n">
        <v>60603</v>
      </c>
      <c r="B7374" s="38" t="n">
        <v>45</v>
      </c>
      <c r="C7374" s="7" t="n">
        <v>4</v>
      </c>
      <c r="D7374" s="7" t="n">
        <v>3</v>
      </c>
      <c r="E7374" s="7" t="n">
        <v>-0.560000002384186</v>
      </c>
      <c r="F7374" s="7" t="n">
        <v>145.660003662109</v>
      </c>
      <c r="G7374" s="7" t="n">
        <v>0</v>
      </c>
      <c r="H7374" s="7" t="n">
        <v>4000</v>
      </c>
      <c r="I7374" s="7" t="n">
        <v>0</v>
      </c>
    </row>
    <row r="7375" spans="1:6">
      <c r="A7375" t="s">
        <v>4</v>
      </c>
      <c r="B7375" s="4" t="s">
        <v>5</v>
      </c>
      <c r="C7375" s="4" t="s">
        <v>16</v>
      </c>
      <c r="D7375" s="4" t="s">
        <v>16</v>
      </c>
      <c r="E7375" s="4" t="s">
        <v>30</v>
      </c>
      <c r="F7375" s="4" t="s">
        <v>10</v>
      </c>
    </row>
    <row r="7376" spans="1:6">
      <c r="A7376" t="n">
        <v>60621</v>
      </c>
      <c r="B7376" s="38" t="n">
        <v>45</v>
      </c>
      <c r="C7376" s="7" t="n">
        <v>5</v>
      </c>
      <c r="D7376" s="7" t="n">
        <v>3</v>
      </c>
      <c r="E7376" s="7" t="n">
        <v>2</v>
      </c>
      <c r="F7376" s="7" t="n">
        <v>4000</v>
      </c>
    </row>
    <row r="7377" spans="1:9">
      <c r="A7377" t="s">
        <v>4</v>
      </c>
      <c r="B7377" s="4" t="s">
        <v>5</v>
      </c>
      <c r="C7377" s="4" t="s">
        <v>16</v>
      </c>
      <c r="D7377" s="4" t="s">
        <v>16</v>
      </c>
      <c r="E7377" s="4" t="s">
        <v>30</v>
      </c>
      <c r="F7377" s="4" t="s">
        <v>10</v>
      </c>
    </row>
    <row r="7378" spans="1:9">
      <c r="A7378" t="n">
        <v>60630</v>
      </c>
      <c r="B7378" s="38" t="n">
        <v>45</v>
      </c>
      <c r="C7378" s="7" t="n">
        <v>11</v>
      </c>
      <c r="D7378" s="7" t="n">
        <v>3</v>
      </c>
      <c r="E7378" s="7" t="n">
        <v>38</v>
      </c>
      <c r="F7378" s="7" t="n">
        <v>4000</v>
      </c>
    </row>
    <row r="7379" spans="1:9">
      <c r="A7379" t="s">
        <v>4</v>
      </c>
      <c r="B7379" s="4" t="s">
        <v>5</v>
      </c>
      <c r="C7379" s="4" t="s">
        <v>10</v>
      </c>
      <c r="D7379" s="4" t="s">
        <v>9</v>
      </c>
    </row>
    <row r="7380" spans="1:9">
      <c r="A7380" t="n">
        <v>60639</v>
      </c>
      <c r="B7380" s="62" t="n">
        <v>44</v>
      </c>
      <c r="C7380" s="7" t="n">
        <v>11</v>
      </c>
      <c r="D7380" s="7" t="n">
        <v>128</v>
      </c>
    </row>
    <row r="7381" spans="1:9">
      <c r="A7381" t="s">
        <v>4</v>
      </c>
      <c r="B7381" s="4" t="s">
        <v>5</v>
      </c>
      <c r="C7381" s="4" t="s">
        <v>10</v>
      </c>
      <c r="D7381" s="4" t="s">
        <v>9</v>
      </c>
    </row>
    <row r="7382" spans="1:9">
      <c r="A7382" t="n">
        <v>60646</v>
      </c>
      <c r="B7382" s="62" t="n">
        <v>44</v>
      </c>
      <c r="C7382" s="7" t="n">
        <v>11</v>
      </c>
      <c r="D7382" s="7" t="n">
        <v>32</v>
      </c>
    </row>
    <row r="7383" spans="1:9">
      <c r="A7383" t="s">
        <v>4</v>
      </c>
      <c r="B7383" s="4" t="s">
        <v>5</v>
      </c>
      <c r="C7383" s="4" t="s">
        <v>10</v>
      </c>
      <c r="D7383" s="4" t="s">
        <v>9</v>
      </c>
    </row>
    <row r="7384" spans="1:9">
      <c r="A7384" t="n">
        <v>60653</v>
      </c>
      <c r="B7384" s="62" t="n">
        <v>44</v>
      </c>
      <c r="C7384" s="7" t="n">
        <v>83</v>
      </c>
      <c r="D7384" s="7" t="n">
        <v>128</v>
      </c>
    </row>
    <row r="7385" spans="1:9">
      <c r="A7385" t="s">
        <v>4</v>
      </c>
      <c r="B7385" s="4" t="s">
        <v>5</v>
      </c>
      <c r="C7385" s="4" t="s">
        <v>10</v>
      </c>
      <c r="D7385" s="4" t="s">
        <v>9</v>
      </c>
    </row>
    <row r="7386" spans="1:9">
      <c r="A7386" t="n">
        <v>60660</v>
      </c>
      <c r="B7386" s="62" t="n">
        <v>44</v>
      </c>
      <c r="C7386" s="7" t="n">
        <v>83</v>
      </c>
      <c r="D7386" s="7" t="n">
        <v>32</v>
      </c>
    </row>
    <row r="7387" spans="1:9">
      <c r="A7387" t="s">
        <v>4</v>
      </c>
      <c r="B7387" s="4" t="s">
        <v>5</v>
      </c>
      <c r="C7387" s="4" t="s">
        <v>10</v>
      </c>
      <c r="D7387" s="4" t="s">
        <v>9</v>
      </c>
    </row>
    <row r="7388" spans="1:9">
      <c r="A7388" t="n">
        <v>60667</v>
      </c>
      <c r="B7388" s="62" t="n">
        <v>44</v>
      </c>
      <c r="C7388" s="7" t="n">
        <v>80</v>
      </c>
      <c r="D7388" s="7" t="n">
        <v>128</v>
      </c>
    </row>
    <row r="7389" spans="1:9">
      <c r="A7389" t="s">
        <v>4</v>
      </c>
      <c r="B7389" s="4" t="s">
        <v>5</v>
      </c>
      <c r="C7389" s="4" t="s">
        <v>10</v>
      </c>
      <c r="D7389" s="4" t="s">
        <v>9</v>
      </c>
    </row>
    <row r="7390" spans="1:9">
      <c r="A7390" t="n">
        <v>60674</v>
      </c>
      <c r="B7390" s="62" t="n">
        <v>44</v>
      </c>
      <c r="C7390" s="7" t="n">
        <v>80</v>
      </c>
      <c r="D7390" s="7" t="n">
        <v>32</v>
      </c>
    </row>
    <row r="7391" spans="1:9">
      <c r="A7391" t="s">
        <v>4</v>
      </c>
      <c r="B7391" s="4" t="s">
        <v>5</v>
      </c>
      <c r="C7391" s="4" t="s">
        <v>10</v>
      </c>
      <c r="D7391" s="4" t="s">
        <v>30</v>
      </c>
      <c r="E7391" s="4" t="s">
        <v>30</v>
      </c>
      <c r="F7391" s="4" t="s">
        <v>30</v>
      </c>
      <c r="G7391" s="4" t="s">
        <v>30</v>
      </c>
    </row>
    <row r="7392" spans="1:9">
      <c r="A7392" t="n">
        <v>60681</v>
      </c>
      <c r="B7392" s="43" t="n">
        <v>46</v>
      </c>
      <c r="C7392" s="7" t="n">
        <v>11</v>
      </c>
      <c r="D7392" s="7" t="n">
        <v>0.5</v>
      </c>
      <c r="E7392" s="7" t="n">
        <v>-0.25</v>
      </c>
      <c r="F7392" s="7" t="n">
        <v>15.1999998092651</v>
      </c>
      <c r="G7392" s="7" t="n">
        <v>180</v>
      </c>
    </row>
    <row r="7393" spans="1:7">
      <c r="A7393" t="s">
        <v>4</v>
      </c>
      <c r="B7393" s="4" t="s">
        <v>5</v>
      </c>
      <c r="C7393" s="4" t="s">
        <v>10</v>
      </c>
      <c r="D7393" s="4" t="s">
        <v>30</v>
      </c>
      <c r="E7393" s="4" t="s">
        <v>30</v>
      </c>
      <c r="F7393" s="4" t="s">
        <v>30</v>
      </c>
      <c r="G7393" s="4" t="s">
        <v>30</v>
      </c>
    </row>
    <row r="7394" spans="1:7">
      <c r="A7394" t="n">
        <v>60700</v>
      </c>
      <c r="B7394" s="43" t="n">
        <v>46</v>
      </c>
      <c r="C7394" s="7" t="n">
        <v>83</v>
      </c>
      <c r="D7394" s="7" t="n">
        <v>-0.5</v>
      </c>
      <c r="E7394" s="7" t="n">
        <v>-0.25</v>
      </c>
      <c r="F7394" s="7" t="n">
        <v>15.1999998092651</v>
      </c>
      <c r="G7394" s="7" t="n">
        <v>180</v>
      </c>
    </row>
    <row r="7395" spans="1:7">
      <c r="A7395" t="s">
        <v>4</v>
      </c>
      <c r="B7395" s="4" t="s">
        <v>5</v>
      </c>
      <c r="C7395" s="4" t="s">
        <v>10</v>
      </c>
      <c r="D7395" s="4" t="s">
        <v>30</v>
      </c>
      <c r="E7395" s="4" t="s">
        <v>30</v>
      </c>
      <c r="F7395" s="4" t="s">
        <v>30</v>
      </c>
      <c r="G7395" s="4" t="s">
        <v>30</v>
      </c>
    </row>
    <row r="7396" spans="1:7">
      <c r="A7396" t="n">
        <v>60719</v>
      </c>
      <c r="B7396" s="43" t="n">
        <v>46</v>
      </c>
      <c r="C7396" s="7" t="n">
        <v>80</v>
      </c>
      <c r="D7396" s="7" t="n">
        <v>-0.25</v>
      </c>
      <c r="E7396" s="7" t="n">
        <v>-0.25</v>
      </c>
      <c r="F7396" s="7" t="n">
        <v>16.2999992370605</v>
      </c>
      <c r="G7396" s="7" t="n">
        <v>180</v>
      </c>
    </row>
    <row r="7397" spans="1:7">
      <c r="A7397" t="s">
        <v>4</v>
      </c>
      <c r="B7397" s="4" t="s">
        <v>5</v>
      </c>
      <c r="C7397" s="4" t="s">
        <v>10</v>
      </c>
      <c r="D7397" s="4" t="s">
        <v>10</v>
      </c>
      <c r="E7397" s="4" t="s">
        <v>30</v>
      </c>
      <c r="F7397" s="4" t="s">
        <v>30</v>
      </c>
      <c r="G7397" s="4" t="s">
        <v>30</v>
      </c>
      <c r="H7397" s="4" t="s">
        <v>30</v>
      </c>
      <c r="I7397" s="4" t="s">
        <v>16</v>
      </c>
      <c r="J7397" s="4" t="s">
        <v>10</v>
      </c>
    </row>
    <row r="7398" spans="1:7">
      <c r="A7398" t="n">
        <v>60738</v>
      </c>
      <c r="B7398" s="64" t="n">
        <v>55</v>
      </c>
      <c r="C7398" s="7" t="n">
        <v>11</v>
      </c>
      <c r="D7398" s="7" t="n">
        <v>65533</v>
      </c>
      <c r="E7398" s="7" t="n">
        <v>0.5</v>
      </c>
      <c r="F7398" s="7" t="n">
        <v>-0.25</v>
      </c>
      <c r="G7398" s="7" t="n">
        <v>13</v>
      </c>
      <c r="H7398" s="7" t="n">
        <v>1.20000004768372</v>
      </c>
      <c r="I7398" s="7" t="n">
        <v>1</v>
      </c>
      <c r="J7398" s="7" t="n">
        <v>0</v>
      </c>
    </row>
    <row r="7399" spans="1:7">
      <c r="A7399" t="s">
        <v>4</v>
      </c>
      <c r="B7399" s="4" t="s">
        <v>5</v>
      </c>
      <c r="C7399" s="4" t="s">
        <v>10</v>
      </c>
    </row>
    <row r="7400" spans="1:7">
      <c r="A7400" t="n">
        <v>60762</v>
      </c>
      <c r="B7400" s="31" t="n">
        <v>16</v>
      </c>
      <c r="C7400" s="7" t="n">
        <v>100</v>
      </c>
    </row>
    <row r="7401" spans="1:7">
      <c r="A7401" t="s">
        <v>4</v>
      </c>
      <c r="B7401" s="4" t="s">
        <v>5</v>
      </c>
      <c r="C7401" s="4" t="s">
        <v>10</v>
      </c>
      <c r="D7401" s="4" t="s">
        <v>10</v>
      </c>
      <c r="E7401" s="4" t="s">
        <v>30</v>
      </c>
      <c r="F7401" s="4" t="s">
        <v>30</v>
      </c>
      <c r="G7401" s="4" t="s">
        <v>30</v>
      </c>
      <c r="H7401" s="4" t="s">
        <v>30</v>
      </c>
      <c r="I7401" s="4" t="s">
        <v>16</v>
      </c>
      <c r="J7401" s="4" t="s">
        <v>10</v>
      </c>
    </row>
    <row r="7402" spans="1:7">
      <c r="A7402" t="n">
        <v>60765</v>
      </c>
      <c r="B7402" s="64" t="n">
        <v>55</v>
      </c>
      <c r="C7402" s="7" t="n">
        <v>83</v>
      </c>
      <c r="D7402" s="7" t="n">
        <v>65533</v>
      </c>
      <c r="E7402" s="7" t="n">
        <v>-0.5</v>
      </c>
      <c r="F7402" s="7" t="n">
        <v>-0.25</v>
      </c>
      <c r="G7402" s="7" t="n">
        <v>13</v>
      </c>
      <c r="H7402" s="7" t="n">
        <v>1.20000004768372</v>
      </c>
      <c r="I7402" s="7" t="n">
        <v>1</v>
      </c>
      <c r="J7402" s="7" t="n">
        <v>0</v>
      </c>
    </row>
    <row r="7403" spans="1:7">
      <c r="A7403" t="s">
        <v>4</v>
      </c>
      <c r="B7403" s="4" t="s">
        <v>5</v>
      </c>
      <c r="C7403" s="4" t="s">
        <v>10</v>
      </c>
    </row>
    <row r="7404" spans="1:7">
      <c r="A7404" t="n">
        <v>60789</v>
      </c>
      <c r="B7404" s="31" t="n">
        <v>16</v>
      </c>
      <c r="C7404" s="7" t="n">
        <v>100</v>
      </c>
    </row>
    <row r="7405" spans="1:7">
      <c r="A7405" t="s">
        <v>4</v>
      </c>
      <c r="B7405" s="4" t="s">
        <v>5</v>
      </c>
      <c r="C7405" s="4" t="s">
        <v>10</v>
      </c>
      <c r="D7405" s="4" t="s">
        <v>10</v>
      </c>
      <c r="E7405" s="4" t="s">
        <v>30</v>
      </c>
      <c r="F7405" s="4" t="s">
        <v>30</v>
      </c>
      <c r="G7405" s="4" t="s">
        <v>30</v>
      </c>
      <c r="H7405" s="4" t="s">
        <v>30</v>
      </c>
      <c r="I7405" s="4" t="s">
        <v>16</v>
      </c>
      <c r="J7405" s="4" t="s">
        <v>10</v>
      </c>
    </row>
    <row r="7406" spans="1:7">
      <c r="A7406" t="n">
        <v>60792</v>
      </c>
      <c r="B7406" s="64" t="n">
        <v>55</v>
      </c>
      <c r="C7406" s="7" t="n">
        <v>80</v>
      </c>
      <c r="D7406" s="7" t="n">
        <v>65533</v>
      </c>
      <c r="E7406" s="7" t="n">
        <v>-0.25</v>
      </c>
      <c r="F7406" s="7" t="n">
        <v>-0.25</v>
      </c>
      <c r="G7406" s="7" t="n">
        <v>14.1000003814697</v>
      </c>
      <c r="H7406" s="7" t="n">
        <v>1.20000004768372</v>
      </c>
      <c r="I7406" s="7" t="n">
        <v>1</v>
      </c>
      <c r="J7406" s="7" t="n">
        <v>0</v>
      </c>
    </row>
    <row r="7407" spans="1:7">
      <c r="A7407" t="s">
        <v>4</v>
      </c>
      <c r="B7407" s="4" t="s">
        <v>5</v>
      </c>
      <c r="C7407" s="4" t="s">
        <v>10</v>
      </c>
      <c r="D7407" s="4" t="s">
        <v>16</v>
      </c>
      <c r="E7407" s="4" t="s">
        <v>6</v>
      </c>
      <c r="F7407" s="4" t="s">
        <v>30</v>
      </c>
      <c r="G7407" s="4" t="s">
        <v>30</v>
      </c>
      <c r="H7407" s="4" t="s">
        <v>30</v>
      </c>
    </row>
    <row r="7408" spans="1:7">
      <c r="A7408" t="n">
        <v>60816</v>
      </c>
      <c r="B7408" s="45" t="n">
        <v>48</v>
      </c>
      <c r="C7408" s="7" t="n">
        <v>12</v>
      </c>
      <c r="D7408" s="7" t="n">
        <v>0</v>
      </c>
      <c r="E7408" s="7" t="s">
        <v>289</v>
      </c>
      <c r="F7408" s="7" t="n">
        <v>0</v>
      </c>
      <c r="G7408" s="7" t="n">
        <v>1</v>
      </c>
      <c r="H7408" s="7" t="n">
        <v>0</v>
      </c>
    </row>
    <row r="7409" spans="1:10">
      <c r="A7409" t="s">
        <v>4</v>
      </c>
      <c r="B7409" s="4" t="s">
        <v>5</v>
      </c>
      <c r="C7409" s="4" t="s">
        <v>10</v>
      </c>
      <c r="D7409" s="4" t="s">
        <v>16</v>
      </c>
      <c r="E7409" s="4" t="s">
        <v>6</v>
      </c>
      <c r="F7409" s="4" t="s">
        <v>30</v>
      </c>
      <c r="G7409" s="4" t="s">
        <v>30</v>
      </c>
      <c r="H7409" s="4" t="s">
        <v>30</v>
      </c>
    </row>
    <row r="7410" spans="1:10">
      <c r="A7410" t="n">
        <v>60842</v>
      </c>
      <c r="B7410" s="45" t="n">
        <v>48</v>
      </c>
      <c r="C7410" s="7" t="n">
        <v>100</v>
      </c>
      <c r="D7410" s="7" t="n">
        <v>0</v>
      </c>
      <c r="E7410" s="7" t="s">
        <v>289</v>
      </c>
      <c r="F7410" s="7" t="n">
        <v>0</v>
      </c>
      <c r="G7410" s="7" t="n">
        <v>1</v>
      </c>
      <c r="H7410" s="7" t="n">
        <v>0</v>
      </c>
    </row>
    <row r="7411" spans="1:10">
      <c r="A7411" t="s">
        <v>4</v>
      </c>
      <c r="B7411" s="4" t="s">
        <v>5</v>
      </c>
      <c r="C7411" s="4" t="s">
        <v>10</v>
      </c>
      <c r="D7411" s="4" t="s">
        <v>10</v>
      </c>
      <c r="E7411" s="4" t="s">
        <v>10</v>
      </c>
    </row>
    <row r="7412" spans="1:10">
      <c r="A7412" t="n">
        <v>60868</v>
      </c>
      <c r="B7412" s="34" t="n">
        <v>61</v>
      </c>
      <c r="C7412" s="7" t="n">
        <v>84</v>
      </c>
      <c r="D7412" s="7" t="n">
        <v>65533</v>
      </c>
      <c r="E7412" s="7" t="n">
        <v>0</v>
      </c>
    </row>
    <row r="7413" spans="1:10">
      <c r="A7413" t="s">
        <v>4</v>
      </c>
      <c r="B7413" s="4" t="s">
        <v>5</v>
      </c>
      <c r="C7413" s="4" t="s">
        <v>10</v>
      </c>
      <c r="D7413" s="4" t="s">
        <v>10</v>
      </c>
      <c r="E7413" s="4" t="s">
        <v>10</v>
      </c>
    </row>
    <row r="7414" spans="1:10">
      <c r="A7414" t="n">
        <v>60875</v>
      </c>
      <c r="B7414" s="34" t="n">
        <v>61</v>
      </c>
      <c r="C7414" s="7" t="n">
        <v>87</v>
      </c>
      <c r="D7414" s="7" t="n">
        <v>65533</v>
      </c>
      <c r="E7414" s="7" t="n">
        <v>0</v>
      </c>
    </row>
    <row r="7415" spans="1:10">
      <c r="A7415" t="s">
        <v>4</v>
      </c>
      <c r="B7415" s="4" t="s">
        <v>5</v>
      </c>
      <c r="C7415" s="4" t="s">
        <v>10</v>
      </c>
      <c r="D7415" s="4" t="s">
        <v>10</v>
      </c>
      <c r="E7415" s="4" t="s">
        <v>10</v>
      </c>
    </row>
    <row r="7416" spans="1:10">
      <c r="A7416" t="n">
        <v>60882</v>
      </c>
      <c r="B7416" s="34" t="n">
        <v>61</v>
      </c>
      <c r="C7416" s="7" t="n">
        <v>12</v>
      </c>
      <c r="D7416" s="7" t="n">
        <v>65533</v>
      </c>
      <c r="E7416" s="7" t="n">
        <v>0</v>
      </c>
    </row>
    <row r="7417" spans="1:10">
      <c r="A7417" t="s">
        <v>4</v>
      </c>
      <c r="B7417" s="4" t="s">
        <v>5</v>
      </c>
      <c r="C7417" s="4" t="s">
        <v>10</v>
      </c>
      <c r="D7417" s="4" t="s">
        <v>10</v>
      </c>
      <c r="E7417" s="4" t="s">
        <v>10</v>
      </c>
    </row>
    <row r="7418" spans="1:10">
      <c r="A7418" t="n">
        <v>60889</v>
      </c>
      <c r="B7418" s="34" t="n">
        <v>61</v>
      </c>
      <c r="C7418" s="7" t="n">
        <v>61497</v>
      </c>
      <c r="D7418" s="7" t="n">
        <v>65533</v>
      </c>
      <c r="E7418" s="7" t="n">
        <v>0</v>
      </c>
    </row>
    <row r="7419" spans="1:10">
      <c r="A7419" t="s">
        <v>4</v>
      </c>
      <c r="B7419" s="4" t="s">
        <v>5</v>
      </c>
      <c r="C7419" s="4" t="s">
        <v>10</v>
      </c>
      <c r="D7419" s="4" t="s">
        <v>10</v>
      </c>
      <c r="E7419" s="4" t="s">
        <v>10</v>
      </c>
    </row>
    <row r="7420" spans="1:10">
      <c r="A7420" t="n">
        <v>60896</v>
      </c>
      <c r="B7420" s="34" t="n">
        <v>61</v>
      </c>
      <c r="C7420" s="7" t="n">
        <v>61498</v>
      </c>
      <c r="D7420" s="7" t="n">
        <v>65533</v>
      </c>
      <c r="E7420" s="7" t="n">
        <v>0</v>
      </c>
    </row>
    <row r="7421" spans="1:10">
      <c r="A7421" t="s">
        <v>4</v>
      </c>
      <c r="B7421" s="4" t="s">
        <v>5</v>
      </c>
      <c r="C7421" s="4" t="s">
        <v>10</v>
      </c>
      <c r="D7421" s="4" t="s">
        <v>10</v>
      </c>
      <c r="E7421" s="4" t="s">
        <v>10</v>
      </c>
    </row>
    <row r="7422" spans="1:10">
      <c r="A7422" t="n">
        <v>60903</v>
      </c>
      <c r="B7422" s="34" t="n">
        <v>61</v>
      </c>
      <c r="C7422" s="7" t="n">
        <v>61499</v>
      </c>
      <c r="D7422" s="7" t="n">
        <v>65533</v>
      </c>
      <c r="E7422" s="7" t="n">
        <v>0</v>
      </c>
    </row>
    <row r="7423" spans="1:10">
      <c r="A7423" t="s">
        <v>4</v>
      </c>
      <c r="B7423" s="4" t="s">
        <v>5</v>
      </c>
      <c r="C7423" s="4" t="s">
        <v>10</v>
      </c>
      <c r="D7423" s="4" t="s">
        <v>10</v>
      </c>
      <c r="E7423" s="4" t="s">
        <v>10</v>
      </c>
    </row>
    <row r="7424" spans="1:10">
      <c r="A7424" t="n">
        <v>60910</v>
      </c>
      <c r="B7424" s="34" t="n">
        <v>61</v>
      </c>
      <c r="C7424" s="7" t="n">
        <v>61500</v>
      </c>
      <c r="D7424" s="7" t="n">
        <v>65533</v>
      </c>
      <c r="E7424" s="7" t="n">
        <v>0</v>
      </c>
    </row>
    <row r="7425" spans="1:8">
      <c r="A7425" t="s">
        <v>4</v>
      </c>
      <c r="B7425" s="4" t="s">
        <v>5</v>
      </c>
      <c r="C7425" s="4" t="s">
        <v>10</v>
      </c>
      <c r="D7425" s="4" t="s">
        <v>10</v>
      </c>
      <c r="E7425" s="4" t="s">
        <v>10</v>
      </c>
    </row>
    <row r="7426" spans="1:8">
      <c r="A7426" t="n">
        <v>60917</v>
      </c>
      <c r="B7426" s="34" t="n">
        <v>61</v>
      </c>
      <c r="C7426" s="7" t="n">
        <v>61501</v>
      </c>
      <c r="D7426" s="7" t="n">
        <v>65533</v>
      </c>
      <c r="E7426" s="7" t="n">
        <v>0</v>
      </c>
    </row>
    <row r="7427" spans="1:8">
      <c r="A7427" t="s">
        <v>4</v>
      </c>
      <c r="B7427" s="4" t="s">
        <v>5</v>
      </c>
      <c r="C7427" s="4" t="s">
        <v>16</v>
      </c>
      <c r="D7427" s="14" t="s">
        <v>26</v>
      </c>
      <c r="E7427" s="4" t="s">
        <v>5</v>
      </c>
      <c r="F7427" s="4" t="s">
        <v>16</v>
      </c>
      <c r="G7427" s="4" t="s">
        <v>10</v>
      </c>
      <c r="H7427" s="14" t="s">
        <v>27</v>
      </c>
      <c r="I7427" s="4" t="s">
        <v>16</v>
      </c>
      <c r="J7427" s="4" t="s">
        <v>16</v>
      </c>
      <c r="K7427" s="4" t="s">
        <v>25</v>
      </c>
    </row>
    <row r="7428" spans="1:8">
      <c r="A7428" t="n">
        <v>60924</v>
      </c>
      <c r="B7428" s="10" t="n">
        <v>5</v>
      </c>
      <c r="C7428" s="7" t="n">
        <v>28</v>
      </c>
      <c r="D7428" s="14" t="s">
        <v>3</v>
      </c>
      <c r="E7428" s="58" t="n">
        <v>64</v>
      </c>
      <c r="F7428" s="7" t="n">
        <v>5</v>
      </c>
      <c r="G7428" s="7" t="n">
        <v>5</v>
      </c>
      <c r="H7428" s="14" t="s">
        <v>3</v>
      </c>
      <c r="I7428" s="7" t="n">
        <v>8</v>
      </c>
      <c r="J7428" s="7" t="n">
        <v>1</v>
      </c>
      <c r="K7428" s="11" t="n">
        <f t="normal" ca="1">A7432</f>
        <v>0</v>
      </c>
    </row>
    <row r="7429" spans="1:8">
      <c r="A7429" t="s">
        <v>4</v>
      </c>
      <c r="B7429" s="4" t="s">
        <v>5</v>
      </c>
      <c r="C7429" s="4" t="s">
        <v>10</v>
      </c>
      <c r="D7429" s="4" t="s">
        <v>10</v>
      </c>
      <c r="E7429" s="4" t="s">
        <v>10</v>
      </c>
    </row>
    <row r="7430" spans="1:8">
      <c r="A7430" t="n">
        <v>60936</v>
      </c>
      <c r="B7430" s="34" t="n">
        <v>61</v>
      </c>
      <c r="C7430" s="7" t="n">
        <v>7032</v>
      </c>
      <c r="D7430" s="7" t="n">
        <v>65533</v>
      </c>
      <c r="E7430" s="7" t="n">
        <v>0</v>
      </c>
    </row>
    <row r="7431" spans="1:8">
      <c r="A7431" t="s">
        <v>4</v>
      </c>
      <c r="B7431" s="4" t="s">
        <v>5</v>
      </c>
      <c r="C7431" s="4" t="s">
        <v>10</v>
      </c>
      <c r="D7431" s="4" t="s">
        <v>10</v>
      </c>
      <c r="E7431" s="4" t="s">
        <v>10</v>
      </c>
    </row>
    <row r="7432" spans="1:8">
      <c r="A7432" t="n">
        <v>60943</v>
      </c>
      <c r="B7432" s="34" t="n">
        <v>61</v>
      </c>
      <c r="C7432" s="7" t="n">
        <v>100</v>
      </c>
      <c r="D7432" s="7" t="n">
        <v>65533</v>
      </c>
      <c r="E7432" s="7" t="n">
        <v>0</v>
      </c>
    </row>
    <row r="7433" spans="1:8">
      <c r="A7433" t="s">
        <v>4</v>
      </c>
      <c r="B7433" s="4" t="s">
        <v>5</v>
      </c>
      <c r="C7433" s="4" t="s">
        <v>10</v>
      </c>
      <c r="D7433" s="4" t="s">
        <v>10</v>
      </c>
      <c r="E7433" s="4" t="s">
        <v>10</v>
      </c>
    </row>
    <row r="7434" spans="1:8">
      <c r="A7434" t="n">
        <v>60950</v>
      </c>
      <c r="B7434" s="34" t="n">
        <v>61</v>
      </c>
      <c r="C7434" s="7" t="n">
        <v>88</v>
      </c>
      <c r="D7434" s="7" t="n">
        <v>65533</v>
      </c>
      <c r="E7434" s="7" t="n">
        <v>0</v>
      </c>
    </row>
    <row r="7435" spans="1:8">
      <c r="A7435" t="s">
        <v>4</v>
      </c>
      <c r="B7435" s="4" t="s">
        <v>5</v>
      </c>
      <c r="C7435" s="4" t="s">
        <v>10</v>
      </c>
      <c r="D7435" s="4" t="s">
        <v>10</v>
      </c>
      <c r="E7435" s="4" t="s">
        <v>10</v>
      </c>
    </row>
    <row r="7436" spans="1:8">
      <c r="A7436" t="n">
        <v>60957</v>
      </c>
      <c r="B7436" s="34" t="n">
        <v>61</v>
      </c>
      <c r="C7436" s="7" t="n">
        <v>116</v>
      </c>
      <c r="D7436" s="7" t="n">
        <v>65533</v>
      </c>
      <c r="E7436" s="7" t="n">
        <v>0</v>
      </c>
    </row>
    <row r="7437" spans="1:8">
      <c r="A7437" t="s">
        <v>4</v>
      </c>
      <c r="B7437" s="4" t="s">
        <v>5</v>
      </c>
      <c r="C7437" s="4" t="s">
        <v>10</v>
      </c>
      <c r="D7437" s="4" t="s">
        <v>10</v>
      </c>
      <c r="E7437" s="4" t="s">
        <v>10</v>
      </c>
    </row>
    <row r="7438" spans="1:8">
      <c r="A7438" t="n">
        <v>60964</v>
      </c>
      <c r="B7438" s="34" t="n">
        <v>61</v>
      </c>
      <c r="C7438" s="7" t="n">
        <v>120</v>
      </c>
      <c r="D7438" s="7" t="n">
        <v>65533</v>
      </c>
      <c r="E7438" s="7" t="n">
        <v>0</v>
      </c>
    </row>
    <row r="7439" spans="1:8">
      <c r="A7439" t="s">
        <v>4</v>
      </c>
      <c r="B7439" s="4" t="s">
        <v>5</v>
      </c>
      <c r="C7439" s="4" t="s">
        <v>10</v>
      </c>
      <c r="D7439" s="4" t="s">
        <v>10</v>
      </c>
      <c r="E7439" s="4" t="s">
        <v>10</v>
      </c>
    </row>
    <row r="7440" spans="1:8">
      <c r="A7440" t="n">
        <v>60971</v>
      </c>
      <c r="B7440" s="34" t="n">
        <v>61</v>
      </c>
      <c r="C7440" s="7" t="n">
        <v>101</v>
      </c>
      <c r="D7440" s="7" t="n">
        <v>65533</v>
      </c>
      <c r="E7440" s="7" t="n">
        <v>0</v>
      </c>
    </row>
    <row r="7441" spans="1:11">
      <c r="A7441" t="s">
        <v>4</v>
      </c>
      <c r="B7441" s="4" t="s">
        <v>5</v>
      </c>
      <c r="C7441" s="4" t="s">
        <v>10</v>
      </c>
      <c r="D7441" s="4" t="s">
        <v>10</v>
      </c>
      <c r="E7441" s="4" t="s">
        <v>10</v>
      </c>
    </row>
    <row r="7442" spans="1:11">
      <c r="A7442" t="n">
        <v>60978</v>
      </c>
      <c r="B7442" s="34" t="n">
        <v>61</v>
      </c>
      <c r="C7442" s="7" t="n">
        <v>118</v>
      </c>
      <c r="D7442" s="7" t="n">
        <v>65533</v>
      </c>
      <c r="E7442" s="7" t="n">
        <v>0</v>
      </c>
    </row>
    <row r="7443" spans="1:11">
      <c r="A7443" t="s">
        <v>4</v>
      </c>
      <c r="B7443" s="4" t="s">
        <v>5</v>
      </c>
      <c r="C7443" s="4" t="s">
        <v>16</v>
      </c>
      <c r="D7443" s="4" t="s">
        <v>10</v>
      </c>
    </row>
    <row r="7444" spans="1:11">
      <c r="A7444" t="n">
        <v>60985</v>
      </c>
      <c r="B7444" s="37" t="n">
        <v>58</v>
      </c>
      <c r="C7444" s="7" t="n">
        <v>255</v>
      </c>
      <c r="D7444" s="7" t="n">
        <v>0</v>
      </c>
    </row>
    <row r="7445" spans="1:11">
      <c r="A7445" t="s">
        <v>4</v>
      </c>
      <c r="B7445" s="4" t="s">
        <v>5</v>
      </c>
      <c r="C7445" s="4" t="s">
        <v>10</v>
      </c>
      <c r="D7445" s="4" t="s">
        <v>16</v>
      </c>
    </row>
    <row r="7446" spans="1:11">
      <c r="A7446" t="n">
        <v>60989</v>
      </c>
      <c r="B7446" s="50" t="n">
        <v>56</v>
      </c>
      <c r="C7446" s="7" t="n">
        <v>11</v>
      </c>
      <c r="D7446" s="7" t="n">
        <v>0</v>
      </c>
    </row>
    <row r="7447" spans="1:11">
      <c r="A7447" t="s">
        <v>4</v>
      </c>
      <c r="B7447" s="4" t="s">
        <v>5</v>
      </c>
      <c r="C7447" s="4" t="s">
        <v>10</v>
      </c>
      <c r="D7447" s="4" t="s">
        <v>16</v>
      </c>
      <c r="E7447" s="4" t="s">
        <v>6</v>
      </c>
      <c r="F7447" s="4" t="s">
        <v>30</v>
      </c>
      <c r="G7447" s="4" t="s">
        <v>30</v>
      </c>
      <c r="H7447" s="4" t="s">
        <v>30</v>
      </c>
    </row>
    <row r="7448" spans="1:11">
      <c r="A7448" t="n">
        <v>60993</v>
      </c>
      <c r="B7448" s="45" t="n">
        <v>48</v>
      </c>
      <c r="C7448" s="7" t="n">
        <v>11</v>
      </c>
      <c r="D7448" s="7" t="n">
        <v>0</v>
      </c>
      <c r="E7448" s="7" t="s">
        <v>118</v>
      </c>
      <c r="F7448" s="7" t="n">
        <v>-1</v>
      </c>
      <c r="G7448" s="7" t="n">
        <v>1</v>
      </c>
      <c r="H7448" s="7" t="n">
        <v>5.60519385729927e-45</v>
      </c>
    </row>
    <row r="7449" spans="1:11">
      <c r="A7449" t="s">
        <v>4</v>
      </c>
      <c r="B7449" s="4" t="s">
        <v>5</v>
      </c>
      <c r="C7449" s="4" t="s">
        <v>16</v>
      </c>
      <c r="D7449" s="14" t="s">
        <v>26</v>
      </c>
      <c r="E7449" s="4" t="s">
        <v>5</v>
      </c>
      <c r="F7449" s="4" t="s">
        <v>16</v>
      </c>
      <c r="G7449" s="4" t="s">
        <v>10</v>
      </c>
      <c r="H7449" s="14" t="s">
        <v>27</v>
      </c>
      <c r="I7449" s="4" t="s">
        <v>16</v>
      </c>
      <c r="J7449" s="4" t="s">
        <v>25</v>
      </c>
    </row>
    <row r="7450" spans="1:11">
      <c r="A7450" t="n">
        <v>61021</v>
      </c>
      <c r="B7450" s="10" t="n">
        <v>5</v>
      </c>
      <c r="C7450" s="7" t="n">
        <v>28</v>
      </c>
      <c r="D7450" s="14" t="s">
        <v>3</v>
      </c>
      <c r="E7450" s="58" t="n">
        <v>64</v>
      </c>
      <c r="F7450" s="7" t="n">
        <v>5</v>
      </c>
      <c r="G7450" s="7" t="n">
        <v>8</v>
      </c>
      <c r="H7450" s="14" t="s">
        <v>3</v>
      </c>
      <c r="I7450" s="7" t="n">
        <v>1</v>
      </c>
      <c r="J7450" s="11" t="n">
        <f t="normal" ca="1">A7466</f>
        <v>0</v>
      </c>
    </row>
    <row r="7451" spans="1:11">
      <c r="A7451" t="s">
        <v>4</v>
      </c>
      <c r="B7451" s="4" t="s">
        <v>5</v>
      </c>
      <c r="C7451" s="4" t="s">
        <v>16</v>
      </c>
      <c r="D7451" s="4" t="s">
        <v>10</v>
      </c>
      <c r="E7451" s="4" t="s">
        <v>10</v>
      </c>
      <c r="F7451" s="4" t="s">
        <v>16</v>
      </c>
    </row>
    <row r="7452" spans="1:11">
      <c r="A7452" t="n">
        <v>61032</v>
      </c>
      <c r="B7452" s="27" t="n">
        <v>25</v>
      </c>
      <c r="C7452" s="7" t="n">
        <v>1</v>
      </c>
      <c r="D7452" s="7" t="n">
        <v>260</v>
      </c>
      <c r="E7452" s="7" t="n">
        <v>640</v>
      </c>
      <c r="F7452" s="7" t="n">
        <v>2</v>
      </c>
    </row>
    <row r="7453" spans="1:11">
      <c r="A7453" t="s">
        <v>4</v>
      </c>
      <c r="B7453" s="4" t="s">
        <v>5</v>
      </c>
      <c r="C7453" s="4" t="s">
        <v>16</v>
      </c>
      <c r="D7453" s="4" t="s">
        <v>10</v>
      </c>
      <c r="E7453" s="4" t="s">
        <v>6</v>
      </c>
    </row>
    <row r="7454" spans="1:11">
      <c r="A7454" t="n">
        <v>61039</v>
      </c>
      <c r="B7454" s="54" t="n">
        <v>51</v>
      </c>
      <c r="C7454" s="7" t="n">
        <v>4</v>
      </c>
      <c r="D7454" s="7" t="n">
        <v>8</v>
      </c>
      <c r="E7454" s="7" t="s">
        <v>487</v>
      </c>
    </row>
    <row r="7455" spans="1:11">
      <c r="A7455" t="s">
        <v>4</v>
      </c>
      <c r="B7455" s="4" t="s">
        <v>5</v>
      </c>
      <c r="C7455" s="4" t="s">
        <v>10</v>
      </c>
    </row>
    <row r="7456" spans="1:11">
      <c r="A7456" t="n">
        <v>61052</v>
      </c>
      <c r="B7456" s="31" t="n">
        <v>16</v>
      </c>
      <c r="C7456" s="7" t="n">
        <v>0</v>
      </c>
    </row>
    <row r="7457" spans="1:10">
      <c r="A7457" t="s">
        <v>4</v>
      </c>
      <c r="B7457" s="4" t="s">
        <v>5</v>
      </c>
      <c r="C7457" s="4" t="s">
        <v>10</v>
      </c>
      <c r="D7457" s="4" t="s">
        <v>69</v>
      </c>
      <c r="E7457" s="4" t="s">
        <v>16</v>
      </c>
      <c r="F7457" s="4" t="s">
        <v>16</v>
      </c>
    </row>
    <row r="7458" spans="1:10">
      <c r="A7458" t="n">
        <v>61055</v>
      </c>
      <c r="B7458" s="55" t="n">
        <v>26</v>
      </c>
      <c r="C7458" s="7" t="n">
        <v>8</v>
      </c>
      <c r="D7458" s="7" t="s">
        <v>542</v>
      </c>
      <c r="E7458" s="7" t="n">
        <v>2</v>
      </c>
      <c r="F7458" s="7" t="n">
        <v>0</v>
      </c>
    </row>
    <row r="7459" spans="1:10">
      <c r="A7459" t="s">
        <v>4</v>
      </c>
      <c r="B7459" s="4" t="s">
        <v>5</v>
      </c>
    </row>
    <row r="7460" spans="1:10">
      <c r="A7460" t="n">
        <v>61087</v>
      </c>
      <c r="B7460" s="29" t="n">
        <v>28</v>
      </c>
    </row>
    <row r="7461" spans="1:10">
      <c r="A7461" t="s">
        <v>4</v>
      </c>
      <c r="B7461" s="4" t="s">
        <v>5</v>
      </c>
      <c r="C7461" s="4" t="s">
        <v>16</v>
      </c>
      <c r="D7461" s="4" t="s">
        <v>10</v>
      </c>
      <c r="E7461" s="4" t="s">
        <v>10</v>
      </c>
      <c r="F7461" s="4" t="s">
        <v>16</v>
      </c>
    </row>
    <row r="7462" spans="1:10">
      <c r="A7462" t="n">
        <v>61088</v>
      </c>
      <c r="B7462" s="27" t="n">
        <v>25</v>
      </c>
      <c r="C7462" s="7" t="n">
        <v>1</v>
      </c>
      <c r="D7462" s="7" t="n">
        <v>65535</v>
      </c>
      <c r="E7462" s="7" t="n">
        <v>65535</v>
      </c>
      <c r="F7462" s="7" t="n">
        <v>0</v>
      </c>
    </row>
    <row r="7463" spans="1:10">
      <c r="A7463" t="s">
        <v>4</v>
      </c>
      <c r="B7463" s="4" t="s">
        <v>5</v>
      </c>
      <c r="C7463" s="4" t="s">
        <v>25</v>
      </c>
    </row>
    <row r="7464" spans="1:10">
      <c r="A7464" t="n">
        <v>61095</v>
      </c>
      <c r="B7464" s="13" t="n">
        <v>3</v>
      </c>
      <c r="C7464" s="11" t="n">
        <f t="normal" ca="1">A7494</f>
        <v>0</v>
      </c>
    </row>
    <row r="7465" spans="1:10">
      <c r="A7465" t="s">
        <v>4</v>
      </c>
      <c r="B7465" s="4" t="s">
        <v>5</v>
      </c>
      <c r="C7465" s="4" t="s">
        <v>16</v>
      </c>
      <c r="D7465" s="14" t="s">
        <v>26</v>
      </c>
      <c r="E7465" s="4" t="s">
        <v>5</v>
      </c>
      <c r="F7465" s="4" t="s">
        <v>16</v>
      </c>
      <c r="G7465" s="4" t="s">
        <v>10</v>
      </c>
      <c r="H7465" s="14" t="s">
        <v>27</v>
      </c>
      <c r="I7465" s="4" t="s">
        <v>16</v>
      </c>
      <c r="J7465" s="4" t="s">
        <v>25</v>
      </c>
    </row>
    <row r="7466" spans="1:10">
      <c r="A7466" t="n">
        <v>61100</v>
      </c>
      <c r="B7466" s="10" t="n">
        <v>5</v>
      </c>
      <c r="C7466" s="7" t="n">
        <v>28</v>
      </c>
      <c r="D7466" s="14" t="s">
        <v>3</v>
      </c>
      <c r="E7466" s="58" t="n">
        <v>64</v>
      </c>
      <c r="F7466" s="7" t="n">
        <v>5</v>
      </c>
      <c r="G7466" s="7" t="n">
        <v>1</v>
      </c>
      <c r="H7466" s="14" t="s">
        <v>3</v>
      </c>
      <c r="I7466" s="7" t="n">
        <v>1</v>
      </c>
      <c r="J7466" s="11" t="n">
        <f t="normal" ca="1">A7482</f>
        <v>0</v>
      </c>
    </row>
    <row r="7467" spans="1:10">
      <c r="A7467" t="s">
        <v>4</v>
      </c>
      <c r="B7467" s="4" t="s">
        <v>5</v>
      </c>
      <c r="C7467" s="4" t="s">
        <v>16</v>
      </c>
      <c r="D7467" s="4" t="s">
        <v>10</v>
      </c>
      <c r="E7467" s="4" t="s">
        <v>10</v>
      </c>
      <c r="F7467" s="4" t="s">
        <v>16</v>
      </c>
    </row>
    <row r="7468" spans="1:10">
      <c r="A7468" t="n">
        <v>61111</v>
      </c>
      <c r="B7468" s="27" t="n">
        <v>25</v>
      </c>
      <c r="C7468" s="7" t="n">
        <v>1</v>
      </c>
      <c r="D7468" s="7" t="n">
        <v>260</v>
      </c>
      <c r="E7468" s="7" t="n">
        <v>640</v>
      </c>
      <c r="F7468" s="7" t="n">
        <v>2</v>
      </c>
    </row>
    <row r="7469" spans="1:10">
      <c r="A7469" t="s">
        <v>4</v>
      </c>
      <c r="B7469" s="4" t="s">
        <v>5</v>
      </c>
      <c r="C7469" s="4" t="s">
        <v>16</v>
      </c>
      <c r="D7469" s="4" t="s">
        <v>10</v>
      </c>
      <c r="E7469" s="4" t="s">
        <v>6</v>
      </c>
    </row>
    <row r="7470" spans="1:10">
      <c r="A7470" t="n">
        <v>61118</v>
      </c>
      <c r="B7470" s="54" t="n">
        <v>51</v>
      </c>
      <c r="C7470" s="7" t="n">
        <v>4</v>
      </c>
      <c r="D7470" s="7" t="n">
        <v>1</v>
      </c>
      <c r="E7470" s="7" t="s">
        <v>244</v>
      </c>
    </row>
    <row r="7471" spans="1:10">
      <c r="A7471" t="s">
        <v>4</v>
      </c>
      <c r="B7471" s="4" t="s">
        <v>5</v>
      </c>
      <c r="C7471" s="4" t="s">
        <v>10</v>
      </c>
    </row>
    <row r="7472" spans="1:10">
      <c r="A7472" t="n">
        <v>61132</v>
      </c>
      <c r="B7472" s="31" t="n">
        <v>16</v>
      </c>
      <c r="C7472" s="7" t="n">
        <v>0</v>
      </c>
    </row>
    <row r="7473" spans="1:10">
      <c r="A7473" t="s">
        <v>4</v>
      </c>
      <c r="B7473" s="4" t="s">
        <v>5</v>
      </c>
      <c r="C7473" s="4" t="s">
        <v>10</v>
      </c>
      <c r="D7473" s="4" t="s">
        <v>69</v>
      </c>
      <c r="E7473" s="4" t="s">
        <v>16</v>
      </c>
      <c r="F7473" s="4" t="s">
        <v>16</v>
      </c>
    </row>
    <row r="7474" spans="1:10">
      <c r="A7474" t="n">
        <v>61135</v>
      </c>
      <c r="B7474" s="55" t="n">
        <v>26</v>
      </c>
      <c r="C7474" s="7" t="n">
        <v>1</v>
      </c>
      <c r="D7474" s="7" t="s">
        <v>542</v>
      </c>
      <c r="E7474" s="7" t="n">
        <v>2</v>
      </c>
      <c r="F7474" s="7" t="n">
        <v>0</v>
      </c>
    </row>
    <row r="7475" spans="1:10">
      <c r="A7475" t="s">
        <v>4</v>
      </c>
      <c r="B7475" s="4" t="s">
        <v>5</v>
      </c>
    </row>
    <row r="7476" spans="1:10">
      <c r="A7476" t="n">
        <v>61167</v>
      </c>
      <c r="B7476" s="29" t="n">
        <v>28</v>
      </c>
    </row>
    <row r="7477" spans="1:10">
      <c r="A7477" t="s">
        <v>4</v>
      </c>
      <c r="B7477" s="4" t="s">
        <v>5</v>
      </c>
      <c r="C7477" s="4" t="s">
        <v>16</v>
      </c>
      <c r="D7477" s="4" t="s">
        <v>10</v>
      </c>
      <c r="E7477" s="4" t="s">
        <v>10</v>
      </c>
      <c r="F7477" s="4" t="s">
        <v>16</v>
      </c>
    </row>
    <row r="7478" spans="1:10">
      <c r="A7478" t="n">
        <v>61168</v>
      </c>
      <c r="B7478" s="27" t="n">
        <v>25</v>
      </c>
      <c r="C7478" s="7" t="n">
        <v>1</v>
      </c>
      <c r="D7478" s="7" t="n">
        <v>65535</v>
      </c>
      <c r="E7478" s="7" t="n">
        <v>65535</v>
      </c>
      <c r="F7478" s="7" t="n">
        <v>0</v>
      </c>
    </row>
    <row r="7479" spans="1:10">
      <c r="A7479" t="s">
        <v>4</v>
      </c>
      <c r="B7479" s="4" t="s">
        <v>5</v>
      </c>
      <c r="C7479" s="4" t="s">
        <v>25</v>
      </c>
    </row>
    <row r="7480" spans="1:10">
      <c r="A7480" t="n">
        <v>61175</v>
      </c>
      <c r="B7480" s="13" t="n">
        <v>3</v>
      </c>
      <c r="C7480" s="11" t="n">
        <f t="normal" ca="1">A7494</f>
        <v>0</v>
      </c>
    </row>
    <row r="7481" spans="1:10">
      <c r="A7481" t="s">
        <v>4</v>
      </c>
      <c r="B7481" s="4" t="s">
        <v>5</v>
      </c>
      <c r="C7481" s="4" t="s">
        <v>16</v>
      </c>
      <c r="D7481" s="4" t="s">
        <v>10</v>
      </c>
      <c r="E7481" s="4" t="s">
        <v>10</v>
      </c>
      <c r="F7481" s="4" t="s">
        <v>16</v>
      </c>
    </row>
    <row r="7482" spans="1:10">
      <c r="A7482" t="n">
        <v>61180</v>
      </c>
      <c r="B7482" s="27" t="n">
        <v>25</v>
      </c>
      <c r="C7482" s="7" t="n">
        <v>1</v>
      </c>
      <c r="D7482" s="7" t="n">
        <v>260</v>
      </c>
      <c r="E7482" s="7" t="n">
        <v>640</v>
      </c>
      <c r="F7482" s="7" t="n">
        <v>2</v>
      </c>
    </row>
    <row r="7483" spans="1:10">
      <c r="A7483" t="s">
        <v>4</v>
      </c>
      <c r="B7483" s="4" t="s">
        <v>5</v>
      </c>
      <c r="C7483" s="4" t="s">
        <v>16</v>
      </c>
      <c r="D7483" s="4" t="s">
        <v>10</v>
      </c>
      <c r="E7483" s="4" t="s">
        <v>6</v>
      </c>
    </row>
    <row r="7484" spans="1:10">
      <c r="A7484" t="n">
        <v>61187</v>
      </c>
      <c r="B7484" s="54" t="n">
        <v>51</v>
      </c>
      <c r="C7484" s="7" t="n">
        <v>4</v>
      </c>
      <c r="D7484" s="7" t="n">
        <v>13</v>
      </c>
      <c r="E7484" s="7" t="s">
        <v>231</v>
      </c>
    </row>
    <row r="7485" spans="1:10">
      <c r="A7485" t="s">
        <v>4</v>
      </c>
      <c r="B7485" s="4" t="s">
        <v>5</v>
      </c>
      <c r="C7485" s="4" t="s">
        <v>10</v>
      </c>
    </row>
    <row r="7486" spans="1:10">
      <c r="A7486" t="n">
        <v>61201</v>
      </c>
      <c r="B7486" s="31" t="n">
        <v>16</v>
      </c>
      <c r="C7486" s="7" t="n">
        <v>0</v>
      </c>
    </row>
    <row r="7487" spans="1:10">
      <c r="A7487" t="s">
        <v>4</v>
      </c>
      <c r="B7487" s="4" t="s">
        <v>5</v>
      </c>
      <c r="C7487" s="4" t="s">
        <v>10</v>
      </c>
      <c r="D7487" s="4" t="s">
        <v>69</v>
      </c>
      <c r="E7487" s="4" t="s">
        <v>16</v>
      </c>
      <c r="F7487" s="4" t="s">
        <v>16</v>
      </c>
    </row>
    <row r="7488" spans="1:10">
      <c r="A7488" t="n">
        <v>61204</v>
      </c>
      <c r="B7488" s="55" t="n">
        <v>26</v>
      </c>
      <c r="C7488" s="7" t="n">
        <v>13</v>
      </c>
      <c r="D7488" s="7" t="s">
        <v>542</v>
      </c>
      <c r="E7488" s="7" t="n">
        <v>2</v>
      </c>
      <c r="F7488" s="7" t="n">
        <v>0</v>
      </c>
    </row>
    <row r="7489" spans="1:6">
      <c r="A7489" t="s">
        <v>4</v>
      </c>
      <c r="B7489" s="4" t="s">
        <v>5</v>
      </c>
    </row>
    <row r="7490" spans="1:6">
      <c r="A7490" t="n">
        <v>61236</v>
      </c>
      <c r="B7490" s="29" t="n">
        <v>28</v>
      </c>
    </row>
    <row r="7491" spans="1:6">
      <c r="A7491" t="s">
        <v>4</v>
      </c>
      <c r="B7491" s="4" t="s">
        <v>5</v>
      </c>
      <c r="C7491" s="4" t="s">
        <v>16</v>
      </c>
      <c r="D7491" s="4" t="s">
        <v>10</v>
      </c>
      <c r="E7491" s="4" t="s">
        <v>10</v>
      </c>
      <c r="F7491" s="4" t="s">
        <v>16</v>
      </c>
    </row>
    <row r="7492" spans="1:6">
      <c r="A7492" t="n">
        <v>61237</v>
      </c>
      <c r="B7492" s="27" t="n">
        <v>25</v>
      </c>
      <c r="C7492" s="7" t="n">
        <v>1</v>
      </c>
      <c r="D7492" s="7" t="n">
        <v>65535</v>
      </c>
      <c r="E7492" s="7" t="n">
        <v>65535</v>
      </c>
      <c r="F7492" s="7" t="n">
        <v>0</v>
      </c>
    </row>
    <row r="7493" spans="1:6">
      <c r="A7493" t="s">
        <v>4</v>
      </c>
      <c r="B7493" s="4" t="s">
        <v>5</v>
      </c>
      <c r="C7493" s="4" t="s">
        <v>16</v>
      </c>
      <c r="D7493" s="14" t="s">
        <v>26</v>
      </c>
      <c r="E7493" s="4" t="s">
        <v>5</v>
      </c>
      <c r="F7493" s="4" t="s">
        <v>16</v>
      </c>
      <c r="G7493" s="4" t="s">
        <v>10</v>
      </c>
      <c r="H7493" s="14" t="s">
        <v>27</v>
      </c>
      <c r="I7493" s="4" t="s">
        <v>16</v>
      </c>
      <c r="J7493" s="4" t="s">
        <v>25</v>
      </c>
    </row>
    <row r="7494" spans="1:6">
      <c r="A7494" t="n">
        <v>61244</v>
      </c>
      <c r="B7494" s="10" t="n">
        <v>5</v>
      </c>
      <c r="C7494" s="7" t="n">
        <v>28</v>
      </c>
      <c r="D7494" s="14" t="s">
        <v>3</v>
      </c>
      <c r="E7494" s="58" t="n">
        <v>64</v>
      </c>
      <c r="F7494" s="7" t="n">
        <v>5</v>
      </c>
      <c r="G7494" s="7" t="n">
        <v>2</v>
      </c>
      <c r="H7494" s="14" t="s">
        <v>3</v>
      </c>
      <c r="I7494" s="7" t="n">
        <v>1</v>
      </c>
      <c r="J7494" s="11" t="n">
        <f t="normal" ca="1">A7510</f>
        <v>0</v>
      </c>
    </row>
    <row r="7495" spans="1:6">
      <c r="A7495" t="s">
        <v>4</v>
      </c>
      <c r="B7495" s="4" t="s">
        <v>5</v>
      </c>
      <c r="C7495" s="4" t="s">
        <v>16</v>
      </c>
      <c r="D7495" s="4" t="s">
        <v>10</v>
      </c>
      <c r="E7495" s="4" t="s">
        <v>10</v>
      </c>
      <c r="F7495" s="4" t="s">
        <v>16</v>
      </c>
    </row>
    <row r="7496" spans="1:6">
      <c r="A7496" t="n">
        <v>61255</v>
      </c>
      <c r="B7496" s="27" t="n">
        <v>25</v>
      </c>
      <c r="C7496" s="7" t="n">
        <v>1</v>
      </c>
      <c r="D7496" s="7" t="n">
        <v>60</v>
      </c>
      <c r="E7496" s="7" t="n">
        <v>640</v>
      </c>
      <c r="F7496" s="7" t="n">
        <v>2</v>
      </c>
    </row>
    <row r="7497" spans="1:6">
      <c r="A7497" t="s">
        <v>4</v>
      </c>
      <c r="B7497" s="4" t="s">
        <v>5</v>
      </c>
      <c r="C7497" s="4" t="s">
        <v>16</v>
      </c>
      <c r="D7497" s="4" t="s">
        <v>10</v>
      </c>
      <c r="E7497" s="4" t="s">
        <v>6</v>
      </c>
    </row>
    <row r="7498" spans="1:6">
      <c r="A7498" t="n">
        <v>61262</v>
      </c>
      <c r="B7498" s="54" t="n">
        <v>51</v>
      </c>
      <c r="C7498" s="7" t="n">
        <v>4</v>
      </c>
      <c r="D7498" s="7" t="n">
        <v>2</v>
      </c>
      <c r="E7498" s="7" t="s">
        <v>240</v>
      </c>
    </row>
    <row r="7499" spans="1:6">
      <c r="A7499" t="s">
        <v>4</v>
      </c>
      <c r="B7499" s="4" t="s">
        <v>5</v>
      </c>
      <c r="C7499" s="4" t="s">
        <v>10</v>
      </c>
    </row>
    <row r="7500" spans="1:6">
      <c r="A7500" t="n">
        <v>61275</v>
      </c>
      <c r="B7500" s="31" t="n">
        <v>16</v>
      </c>
      <c r="C7500" s="7" t="n">
        <v>0</v>
      </c>
    </row>
    <row r="7501" spans="1:6">
      <c r="A7501" t="s">
        <v>4</v>
      </c>
      <c r="B7501" s="4" t="s">
        <v>5</v>
      </c>
      <c r="C7501" s="4" t="s">
        <v>10</v>
      </c>
      <c r="D7501" s="4" t="s">
        <v>69</v>
      </c>
      <c r="E7501" s="4" t="s">
        <v>16</v>
      </c>
      <c r="F7501" s="4" t="s">
        <v>16</v>
      </c>
    </row>
    <row r="7502" spans="1:6">
      <c r="A7502" t="n">
        <v>61278</v>
      </c>
      <c r="B7502" s="55" t="n">
        <v>26</v>
      </c>
      <c r="C7502" s="7" t="n">
        <v>2</v>
      </c>
      <c r="D7502" s="7" t="s">
        <v>543</v>
      </c>
      <c r="E7502" s="7" t="n">
        <v>2</v>
      </c>
      <c r="F7502" s="7" t="n">
        <v>0</v>
      </c>
    </row>
    <row r="7503" spans="1:6">
      <c r="A7503" t="s">
        <v>4</v>
      </c>
      <c r="B7503" s="4" t="s">
        <v>5</v>
      </c>
    </row>
    <row r="7504" spans="1:6">
      <c r="A7504" t="n">
        <v>61321</v>
      </c>
      <c r="B7504" s="29" t="n">
        <v>28</v>
      </c>
    </row>
    <row r="7505" spans="1:10">
      <c r="A7505" t="s">
        <v>4</v>
      </c>
      <c r="B7505" s="4" t="s">
        <v>5</v>
      </c>
      <c r="C7505" s="4" t="s">
        <v>16</v>
      </c>
      <c r="D7505" s="4" t="s">
        <v>10</v>
      </c>
      <c r="E7505" s="4" t="s">
        <v>10</v>
      </c>
      <c r="F7505" s="4" t="s">
        <v>16</v>
      </c>
    </row>
    <row r="7506" spans="1:10">
      <c r="A7506" t="n">
        <v>61322</v>
      </c>
      <c r="B7506" s="27" t="n">
        <v>25</v>
      </c>
      <c r="C7506" s="7" t="n">
        <v>1</v>
      </c>
      <c r="D7506" s="7" t="n">
        <v>65535</v>
      </c>
      <c r="E7506" s="7" t="n">
        <v>65535</v>
      </c>
      <c r="F7506" s="7" t="n">
        <v>0</v>
      </c>
    </row>
    <row r="7507" spans="1:10">
      <c r="A7507" t="s">
        <v>4</v>
      </c>
      <c r="B7507" s="4" t="s">
        <v>5</v>
      </c>
      <c r="C7507" s="4" t="s">
        <v>25</v>
      </c>
    </row>
    <row r="7508" spans="1:10">
      <c r="A7508" t="n">
        <v>61329</v>
      </c>
      <c r="B7508" s="13" t="n">
        <v>3</v>
      </c>
      <c r="C7508" s="11" t="n">
        <f t="normal" ca="1">A7524</f>
        <v>0</v>
      </c>
    </row>
    <row r="7509" spans="1:10">
      <c r="A7509" t="s">
        <v>4</v>
      </c>
      <c r="B7509" s="4" t="s">
        <v>5</v>
      </c>
      <c r="C7509" s="4" t="s">
        <v>16</v>
      </c>
      <c r="D7509" s="14" t="s">
        <v>26</v>
      </c>
      <c r="E7509" s="4" t="s">
        <v>5</v>
      </c>
      <c r="F7509" s="4" t="s">
        <v>16</v>
      </c>
      <c r="G7509" s="4" t="s">
        <v>10</v>
      </c>
      <c r="H7509" s="14" t="s">
        <v>27</v>
      </c>
      <c r="I7509" s="4" t="s">
        <v>16</v>
      </c>
      <c r="J7509" s="4" t="s">
        <v>25</v>
      </c>
    </row>
    <row r="7510" spans="1:10">
      <c r="A7510" t="n">
        <v>61334</v>
      </c>
      <c r="B7510" s="10" t="n">
        <v>5</v>
      </c>
      <c r="C7510" s="7" t="n">
        <v>28</v>
      </c>
      <c r="D7510" s="14" t="s">
        <v>3</v>
      </c>
      <c r="E7510" s="58" t="n">
        <v>64</v>
      </c>
      <c r="F7510" s="7" t="n">
        <v>5</v>
      </c>
      <c r="G7510" s="7" t="n">
        <v>6</v>
      </c>
      <c r="H7510" s="14" t="s">
        <v>3</v>
      </c>
      <c r="I7510" s="7" t="n">
        <v>1</v>
      </c>
      <c r="J7510" s="11" t="n">
        <f t="normal" ca="1">A7524</f>
        <v>0</v>
      </c>
    </row>
    <row r="7511" spans="1:10">
      <c r="A7511" t="s">
        <v>4</v>
      </c>
      <c r="B7511" s="4" t="s">
        <v>5</v>
      </c>
      <c r="C7511" s="4" t="s">
        <v>16</v>
      </c>
      <c r="D7511" s="4" t="s">
        <v>10</v>
      </c>
      <c r="E7511" s="4" t="s">
        <v>10</v>
      </c>
      <c r="F7511" s="4" t="s">
        <v>16</v>
      </c>
    </row>
    <row r="7512" spans="1:10">
      <c r="A7512" t="n">
        <v>61345</v>
      </c>
      <c r="B7512" s="27" t="n">
        <v>25</v>
      </c>
      <c r="C7512" s="7" t="n">
        <v>1</v>
      </c>
      <c r="D7512" s="7" t="n">
        <v>60</v>
      </c>
      <c r="E7512" s="7" t="n">
        <v>640</v>
      </c>
      <c r="F7512" s="7" t="n">
        <v>2</v>
      </c>
    </row>
    <row r="7513" spans="1:10">
      <c r="A7513" t="s">
        <v>4</v>
      </c>
      <c r="B7513" s="4" t="s">
        <v>5</v>
      </c>
      <c r="C7513" s="4" t="s">
        <v>16</v>
      </c>
      <c r="D7513" s="4" t="s">
        <v>10</v>
      </c>
      <c r="E7513" s="4" t="s">
        <v>6</v>
      </c>
    </row>
    <row r="7514" spans="1:10">
      <c r="A7514" t="n">
        <v>61352</v>
      </c>
      <c r="B7514" s="54" t="n">
        <v>51</v>
      </c>
      <c r="C7514" s="7" t="n">
        <v>4</v>
      </c>
      <c r="D7514" s="7" t="n">
        <v>6</v>
      </c>
      <c r="E7514" s="7" t="s">
        <v>544</v>
      </c>
    </row>
    <row r="7515" spans="1:10">
      <c r="A7515" t="s">
        <v>4</v>
      </c>
      <c r="B7515" s="4" t="s">
        <v>5</v>
      </c>
      <c r="C7515" s="4" t="s">
        <v>10</v>
      </c>
    </row>
    <row r="7516" spans="1:10">
      <c r="A7516" t="n">
        <v>61365</v>
      </c>
      <c r="B7516" s="31" t="n">
        <v>16</v>
      </c>
      <c r="C7516" s="7" t="n">
        <v>0</v>
      </c>
    </row>
    <row r="7517" spans="1:10">
      <c r="A7517" t="s">
        <v>4</v>
      </c>
      <c r="B7517" s="4" t="s">
        <v>5</v>
      </c>
      <c r="C7517" s="4" t="s">
        <v>10</v>
      </c>
      <c r="D7517" s="4" t="s">
        <v>69</v>
      </c>
      <c r="E7517" s="4" t="s">
        <v>16</v>
      </c>
      <c r="F7517" s="4" t="s">
        <v>16</v>
      </c>
    </row>
    <row r="7518" spans="1:10">
      <c r="A7518" t="n">
        <v>61368</v>
      </c>
      <c r="B7518" s="55" t="n">
        <v>26</v>
      </c>
      <c r="C7518" s="7" t="n">
        <v>6</v>
      </c>
      <c r="D7518" s="7" t="s">
        <v>545</v>
      </c>
      <c r="E7518" s="7" t="n">
        <v>2</v>
      </c>
      <c r="F7518" s="7" t="n">
        <v>0</v>
      </c>
    </row>
    <row r="7519" spans="1:10">
      <c r="A7519" t="s">
        <v>4</v>
      </c>
      <c r="B7519" s="4" t="s">
        <v>5</v>
      </c>
    </row>
    <row r="7520" spans="1:10">
      <c r="A7520" t="n">
        <v>61406</v>
      </c>
      <c r="B7520" s="29" t="n">
        <v>28</v>
      </c>
    </row>
    <row r="7521" spans="1:10">
      <c r="A7521" t="s">
        <v>4</v>
      </c>
      <c r="B7521" s="4" t="s">
        <v>5</v>
      </c>
      <c r="C7521" s="4" t="s">
        <v>16</v>
      </c>
      <c r="D7521" s="4" t="s">
        <v>10</v>
      </c>
      <c r="E7521" s="4" t="s">
        <v>10</v>
      </c>
      <c r="F7521" s="4" t="s">
        <v>16</v>
      </c>
    </row>
    <row r="7522" spans="1:10">
      <c r="A7522" t="n">
        <v>61407</v>
      </c>
      <c r="B7522" s="27" t="n">
        <v>25</v>
      </c>
      <c r="C7522" s="7" t="n">
        <v>1</v>
      </c>
      <c r="D7522" s="7" t="n">
        <v>65535</v>
      </c>
      <c r="E7522" s="7" t="n">
        <v>65535</v>
      </c>
      <c r="F7522" s="7" t="n">
        <v>0</v>
      </c>
    </row>
    <row r="7523" spans="1:10">
      <c r="A7523" t="s">
        <v>4</v>
      </c>
      <c r="B7523" s="4" t="s">
        <v>5</v>
      </c>
      <c r="C7523" s="4" t="s">
        <v>16</v>
      </c>
      <c r="D7523" s="4" t="s">
        <v>10</v>
      </c>
      <c r="E7523" s="4" t="s">
        <v>6</v>
      </c>
    </row>
    <row r="7524" spans="1:10">
      <c r="A7524" t="n">
        <v>61414</v>
      </c>
      <c r="B7524" s="54" t="n">
        <v>51</v>
      </c>
      <c r="C7524" s="7" t="n">
        <v>4</v>
      </c>
      <c r="D7524" s="7" t="n">
        <v>80</v>
      </c>
      <c r="E7524" s="7" t="s">
        <v>487</v>
      </c>
    </row>
    <row r="7525" spans="1:10">
      <c r="A7525" t="s">
        <v>4</v>
      </c>
      <c r="B7525" s="4" t="s">
        <v>5</v>
      </c>
      <c r="C7525" s="4" t="s">
        <v>10</v>
      </c>
    </row>
    <row r="7526" spans="1:10">
      <c r="A7526" t="n">
        <v>61427</v>
      </c>
      <c r="B7526" s="31" t="n">
        <v>16</v>
      </c>
      <c r="C7526" s="7" t="n">
        <v>0</v>
      </c>
    </row>
    <row r="7527" spans="1:10">
      <c r="A7527" t="s">
        <v>4</v>
      </c>
      <c r="B7527" s="4" t="s">
        <v>5</v>
      </c>
      <c r="C7527" s="4" t="s">
        <v>10</v>
      </c>
      <c r="D7527" s="4" t="s">
        <v>69</v>
      </c>
      <c r="E7527" s="4" t="s">
        <v>16</v>
      </c>
      <c r="F7527" s="4" t="s">
        <v>16</v>
      </c>
    </row>
    <row r="7528" spans="1:10">
      <c r="A7528" t="n">
        <v>61430</v>
      </c>
      <c r="B7528" s="55" t="n">
        <v>26</v>
      </c>
      <c r="C7528" s="7" t="n">
        <v>80</v>
      </c>
      <c r="D7528" s="7" t="s">
        <v>546</v>
      </c>
      <c r="E7528" s="7" t="n">
        <v>2</v>
      </c>
      <c r="F7528" s="7" t="n">
        <v>0</v>
      </c>
    </row>
    <row r="7529" spans="1:10">
      <c r="A7529" t="s">
        <v>4</v>
      </c>
      <c r="B7529" s="4" t="s">
        <v>5</v>
      </c>
    </row>
    <row r="7530" spans="1:10">
      <c r="A7530" t="n">
        <v>61451</v>
      </c>
      <c r="B7530" s="29" t="n">
        <v>28</v>
      </c>
    </row>
    <row r="7531" spans="1:10">
      <c r="A7531" t="s">
        <v>4</v>
      </c>
      <c r="B7531" s="4" t="s">
        <v>5</v>
      </c>
      <c r="C7531" s="4" t="s">
        <v>16</v>
      </c>
      <c r="D7531" s="4" t="s">
        <v>10</v>
      </c>
      <c r="E7531" s="4" t="s">
        <v>6</v>
      </c>
    </row>
    <row r="7532" spans="1:10">
      <c r="A7532" t="n">
        <v>61452</v>
      </c>
      <c r="B7532" s="54" t="n">
        <v>51</v>
      </c>
      <c r="C7532" s="7" t="n">
        <v>4</v>
      </c>
      <c r="D7532" s="7" t="n">
        <v>11</v>
      </c>
      <c r="E7532" s="7" t="s">
        <v>547</v>
      </c>
    </row>
    <row r="7533" spans="1:10">
      <c r="A7533" t="s">
        <v>4</v>
      </c>
      <c r="B7533" s="4" t="s">
        <v>5</v>
      </c>
      <c r="C7533" s="4" t="s">
        <v>10</v>
      </c>
    </row>
    <row r="7534" spans="1:10">
      <c r="A7534" t="n">
        <v>61470</v>
      </c>
      <c r="B7534" s="31" t="n">
        <v>16</v>
      </c>
      <c r="C7534" s="7" t="n">
        <v>0</v>
      </c>
    </row>
    <row r="7535" spans="1:10">
      <c r="A7535" t="s">
        <v>4</v>
      </c>
      <c r="B7535" s="4" t="s">
        <v>5</v>
      </c>
      <c r="C7535" s="4" t="s">
        <v>10</v>
      </c>
      <c r="D7535" s="4" t="s">
        <v>69</v>
      </c>
      <c r="E7535" s="4" t="s">
        <v>16</v>
      </c>
      <c r="F7535" s="4" t="s">
        <v>16</v>
      </c>
    </row>
    <row r="7536" spans="1:10">
      <c r="A7536" t="n">
        <v>61473</v>
      </c>
      <c r="B7536" s="55" t="n">
        <v>26</v>
      </c>
      <c r="C7536" s="7" t="n">
        <v>11</v>
      </c>
      <c r="D7536" s="7" t="s">
        <v>548</v>
      </c>
      <c r="E7536" s="7" t="n">
        <v>2</v>
      </c>
      <c r="F7536" s="7" t="n">
        <v>0</v>
      </c>
    </row>
    <row r="7537" spans="1:6">
      <c r="A7537" t="s">
        <v>4</v>
      </c>
      <c r="B7537" s="4" t="s">
        <v>5</v>
      </c>
    </row>
    <row r="7538" spans="1:6">
      <c r="A7538" t="n">
        <v>61547</v>
      </c>
      <c r="B7538" s="29" t="n">
        <v>28</v>
      </c>
    </row>
    <row r="7539" spans="1:6">
      <c r="A7539" t="s">
        <v>4</v>
      </c>
      <c r="B7539" s="4" t="s">
        <v>5</v>
      </c>
      <c r="C7539" s="4" t="s">
        <v>10</v>
      </c>
      <c r="D7539" s="4" t="s">
        <v>16</v>
      </c>
      <c r="E7539" s="4" t="s">
        <v>6</v>
      </c>
      <c r="F7539" s="4" t="s">
        <v>30</v>
      </c>
      <c r="G7539" s="4" t="s">
        <v>30</v>
      </c>
      <c r="H7539" s="4" t="s">
        <v>30</v>
      </c>
    </row>
    <row r="7540" spans="1:6">
      <c r="A7540" t="n">
        <v>61548</v>
      </c>
      <c r="B7540" s="45" t="n">
        <v>48</v>
      </c>
      <c r="C7540" s="7" t="n">
        <v>83</v>
      </c>
      <c r="D7540" s="7" t="n">
        <v>0</v>
      </c>
      <c r="E7540" s="7" t="s">
        <v>457</v>
      </c>
      <c r="F7540" s="7" t="n">
        <v>-1</v>
      </c>
      <c r="G7540" s="7" t="n">
        <v>1</v>
      </c>
      <c r="H7540" s="7" t="n">
        <v>0</v>
      </c>
    </row>
    <row r="7541" spans="1:6">
      <c r="A7541" t="s">
        <v>4</v>
      </c>
      <c r="B7541" s="4" t="s">
        <v>5</v>
      </c>
      <c r="C7541" s="4" t="s">
        <v>16</v>
      </c>
      <c r="D7541" s="4" t="s">
        <v>10</v>
      </c>
      <c r="E7541" s="4" t="s">
        <v>6</v>
      </c>
    </row>
    <row r="7542" spans="1:6">
      <c r="A7542" t="n">
        <v>61574</v>
      </c>
      <c r="B7542" s="54" t="n">
        <v>51</v>
      </c>
      <c r="C7542" s="7" t="n">
        <v>4</v>
      </c>
      <c r="D7542" s="7" t="n">
        <v>83</v>
      </c>
      <c r="E7542" s="7" t="s">
        <v>484</v>
      </c>
    </row>
    <row r="7543" spans="1:6">
      <c r="A7543" t="s">
        <v>4</v>
      </c>
      <c r="B7543" s="4" t="s">
        <v>5</v>
      </c>
      <c r="C7543" s="4" t="s">
        <v>10</v>
      </c>
    </row>
    <row r="7544" spans="1:6">
      <c r="A7544" t="n">
        <v>61588</v>
      </c>
      <c r="B7544" s="31" t="n">
        <v>16</v>
      </c>
      <c r="C7544" s="7" t="n">
        <v>0</v>
      </c>
    </row>
    <row r="7545" spans="1:6">
      <c r="A7545" t="s">
        <v>4</v>
      </c>
      <c r="B7545" s="4" t="s">
        <v>5</v>
      </c>
      <c r="C7545" s="4" t="s">
        <v>10</v>
      </c>
      <c r="D7545" s="4" t="s">
        <v>69</v>
      </c>
      <c r="E7545" s="4" t="s">
        <v>16</v>
      </c>
      <c r="F7545" s="4" t="s">
        <v>16</v>
      </c>
    </row>
    <row r="7546" spans="1:6">
      <c r="A7546" t="n">
        <v>61591</v>
      </c>
      <c r="B7546" s="55" t="n">
        <v>26</v>
      </c>
      <c r="C7546" s="7" t="n">
        <v>83</v>
      </c>
      <c r="D7546" s="7" t="s">
        <v>549</v>
      </c>
      <c r="E7546" s="7" t="n">
        <v>2</v>
      </c>
      <c r="F7546" s="7" t="n">
        <v>0</v>
      </c>
    </row>
    <row r="7547" spans="1:6">
      <c r="A7547" t="s">
        <v>4</v>
      </c>
      <c r="B7547" s="4" t="s">
        <v>5</v>
      </c>
    </row>
    <row r="7548" spans="1:6">
      <c r="A7548" t="n">
        <v>61690</v>
      </c>
      <c r="B7548" s="29" t="n">
        <v>28</v>
      </c>
    </row>
    <row r="7549" spans="1:6">
      <c r="A7549" t="s">
        <v>4</v>
      </c>
      <c r="B7549" s="4" t="s">
        <v>5</v>
      </c>
      <c r="C7549" s="4" t="s">
        <v>16</v>
      </c>
      <c r="D7549" s="4" t="s">
        <v>10</v>
      </c>
      <c r="E7549" s="4" t="s">
        <v>10</v>
      </c>
      <c r="F7549" s="4" t="s">
        <v>16</v>
      </c>
    </row>
    <row r="7550" spans="1:6">
      <c r="A7550" t="n">
        <v>61691</v>
      </c>
      <c r="B7550" s="27" t="n">
        <v>25</v>
      </c>
      <c r="C7550" s="7" t="n">
        <v>1</v>
      </c>
      <c r="D7550" s="7" t="n">
        <v>60</v>
      </c>
      <c r="E7550" s="7" t="n">
        <v>640</v>
      </c>
      <c r="F7550" s="7" t="n">
        <v>2</v>
      </c>
    </row>
    <row r="7551" spans="1:6">
      <c r="A7551" t="s">
        <v>4</v>
      </c>
      <c r="B7551" s="4" t="s">
        <v>5</v>
      </c>
      <c r="C7551" s="4" t="s">
        <v>16</v>
      </c>
      <c r="D7551" s="4" t="s">
        <v>10</v>
      </c>
      <c r="E7551" s="4" t="s">
        <v>6</v>
      </c>
    </row>
    <row r="7552" spans="1:6">
      <c r="A7552" t="n">
        <v>61698</v>
      </c>
      <c r="B7552" s="54" t="n">
        <v>51</v>
      </c>
      <c r="C7552" s="7" t="n">
        <v>4</v>
      </c>
      <c r="D7552" s="7" t="n">
        <v>81</v>
      </c>
      <c r="E7552" s="7" t="s">
        <v>304</v>
      </c>
    </row>
    <row r="7553" spans="1:8">
      <c r="A7553" t="s">
        <v>4</v>
      </c>
      <c r="B7553" s="4" t="s">
        <v>5</v>
      </c>
      <c r="C7553" s="4" t="s">
        <v>10</v>
      </c>
    </row>
    <row r="7554" spans="1:8">
      <c r="A7554" t="n">
        <v>61712</v>
      </c>
      <c r="B7554" s="31" t="n">
        <v>16</v>
      </c>
      <c r="C7554" s="7" t="n">
        <v>0</v>
      </c>
    </row>
    <row r="7555" spans="1:8">
      <c r="A7555" t="s">
        <v>4</v>
      </c>
      <c r="B7555" s="4" t="s">
        <v>5</v>
      </c>
      <c r="C7555" s="4" t="s">
        <v>10</v>
      </c>
      <c r="D7555" s="4" t="s">
        <v>69</v>
      </c>
      <c r="E7555" s="4" t="s">
        <v>16</v>
      </c>
      <c r="F7555" s="4" t="s">
        <v>16</v>
      </c>
    </row>
    <row r="7556" spans="1:8">
      <c r="A7556" t="n">
        <v>61715</v>
      </c>
      <c r="B7556" s="55" t="n">
        <v>26</v>
      </c>
      <c r="C7556" s="7" t="n">
        <v>81</v>
      </c>
      <c r="D7556" s="7" t="s">
        <v>550</v>
      </c>
      <c r="E7556" s="7" t="n">
        <v>2</v>
      </c>
      <c r="F7556" s="7" t="n">
        <v>0</v>
      </c>
    </row>
    <row r="7557" spans="1:8">
      <c r="A7557" t="s">
        <v>4</v>
      </c>
      <c r="B7557" s="4" t="s">
        <v>5</v>
      </c>
    </row>
    <row r="7558" spans="1:8">
      <c r="A7558" t="n">
        <v>61732</v>
      </c>
      <c r="B7558" s="29" t="n">
        <v>28</v>
      </c>
    </row>
    <row r="7559" spans="1:8">
      <c r="A7559" t="s">
        <v>4</v>
      </c>
      <c r="B7559" s="4" t="s">
        <v>5</v>
      </c>
      <c r="C7559" s="4" t="s">
        <v>16</v>
      </c>
      <c r="D7559" s="4" t="s">
        <v>10</v>
      </c>
      <c r="E7559" s="4" t="s">
        <v>10</v>
      </c>
      <c r="F7559" s="4" t="s">
        <v>16</v>
      </c>
    </row>
    <row r="7560" spans="1:8">
      <c r="A7560" t="n">
        <v>61733</v>
      </c>
      <c r="B7560" s="27" t="n">
        <v>25</v>
      </c>
      <c r="C7560" s="7" t="n">
        <v>1</v>
      </c>
      <c r="D7560" s="7" t="n">
        <v>65535</v>
      </c>
      <c r="E7560" s="7" t="n">
        <v>65535</v>
      </c>
      <c r="F7560" s="7" t="n">
        <v>0</v>
      </c>
    </row>
    <row r="7561" spans="1:8">
      <c r="A7561" t="s">
        <v>4</v>
      </c>
      <c r="B7561" s="4" t="s">
        <v>5</v>
      </c>
      <c r="C7561" s="4" t="s">
        <v>10</v>
      </c>
      <c r="D7561" s="4" t="s">
        <v>16</v>
      </c>
    </row>
    <row r="7562" spans="1:8">
      <c r="A7562" t="n">
        <v>61740</v>
      </c>
      <c r="B7562" s="66" t="n">
        <v>89</v>
      </c>
      <c r="C7562" s="7" t="n">
        <v>65533</v>
      </c>
      <c r="D7562" s="7" t="n">
        <v>1</v>
      </c>
    </row>
    <row r="7563" spans="1:8">
      <c r="A7563" t="s">
        <v>4</v>
      </c>
      <c r="B7563" s="4" t="s">
        <v>5</v>
      </c>
      <c r="C7563" s="4" t="s">
        <v>16</v>
      </c>
      <c r="D7563" s="4" t="s">
        <v>10</v>
      </c>
      <c r="E7563" s="4" t="s">
        <v>30</v>
      </c>
    </row>
    <row r="7564" spans="1:8">
      <c r="A7564" t="n">
        <v>61744</v>
      </c>
      <c r="B7564" s="37" t="n">
        <v>58</v>
      </c>
      <c r="C7564" s="7" t="n">
        <v>101</v>
      </c>
      <c r="D7564" s="7" t="n">
        <v>500</v>
      </c>
      <c r="E7564" s="7" t="n">
        <v>1</v>
      </c>
    </row>
    <row r="7565" spans="1:8">
      <c r="A7565" t="s">
        <v>4</v>
      </c>
      <c r="B7565" s="4" t="s">
        <v>5</v>
      </c>
      <c r="C7565" s="4" t="s">
        <v>16</v>
      </c>
      <c r="D7565" s="4" t="s">
        <v>10</v>
      </c>
    </row>
    <row r="7566" spans="1:8">
      <c r="A7566" t="n">
        <v>61752</v>
      </c>
      <c r="B7566" s="37" t="n">
        <v>58</v>
      </c>
      <c r="C7566" s="7" t="n">
        <v>254</v>
      </c>
      <c r="D7566" s="7" t="n">
        <v>0</v>
      </c>
    </row>
    <row r="7567" spans="1:8">
      <c r="A7567" t="s">
        <v>4</v>
      </c>
      <c r="B7567" s="4" t="s">
        <v>5</v>
      </c>
      <c r="C7567" s="4" t="s">
        <v>16</v>
      </c>
      <c r="D7567" s="4" t="s">
        <v>16</v>
      </c>
      <c r="E7567" s="4" t="s">
        <v>30</v>
      </c>
      <c r="F7567" s="4" t="s">
        <v>30</v>
      </c>
      <c r="G7567" s="4" t="s">
        <v>30</v>
      </c>
      <c r="H7567" s="4" t="s">
        <v>10</v>
      </c>
    </row>
    <row r="7568" spans="1:8">
      <c r="A7568" t="n">
        <v>61756</v>
      </c>
      <c r="B7568" s="38" t="n">
        <v>45</v>
      </c>
      <c r="C7568" s="7" t="n">
        <v>2</v>
      </c>
      <c r="D7568" s="7" t="n">
        <v>3</v>
      </c>
      <c r="E7568" s="7" t="n">
        <v>-0.0299999993294477</v>
      </c>
      <c r="F7568" s="7" t="n">
        <v>0.490000009536743</v>
      </c>
      <c r="G7568" s="7" t="n">
        <v>-0.109999999403954</v>
      </c>
      <c r="H7568" s="7" t="n">
        <v>0</v>
      </c>
    </row>
    <row r="7569" spans="1:8">
      <c r="A7569" t="s">
        <v>4</v>
      </c>
      <c r="B7569" s="4" t="s">
        <v>5</v>
      </c>
      <c r="C7569" s="4" t="s">
        <v>16</v>
      </c>
      <c r="D7569" s="4" t="s">
        <v>16</v>
      </c>
      <c r="E7569" s="4" t="s">
        <v>30</v>
      </c>
      <c r="F7569" s="4" t="s">
        <v>30</v>
      </c>
      <c r="G7569" s="4" t="s">
        <v>30</v>
      </c>
      <c r="H7569" s="4" t="s">
        <v>10</v>
      </c>
      <c r="I7569" s="4" t="s">
        <v>16</v>
      </c>
    </row>
    <row r="7570" spans="1:8">
      <c r="A7570" t="n">
        <v>61773</v>
      </c>
      <c r="B7570" s="38" t="n">
        <v>45</v>
      </c>
      <c r="C7570" s="7" t="n">
        <v>4</v>
      </c>
      <c r="D7570" s="7" t="n">
        <v>3</v>
      </c>
      <c r="E7570" s="7" t="n">
        <v>349.140014648438</v>
      </c>
      <c r="F7570" s="7" t="n">
        <v>352.070007324219</v>
      </c>
      <c r="G7570" s="7" t="n">
        <v>0</v>
      </c>
      <c r="H7570" s="7" t="n">
        <v>0</v>
      </c>
      <c r="I7570" s="7" t="n">
        <v>0</v>
      </c>
    </row>
    <row r="7571" spans="1:8">
      <c r="A7571" t="s">
        <v>4</v>
      </c>
      <c r="B7571" s="4" t="s">
        <v>5</v>
      </c>
      <c r="C7571" s="4" t="s">
        <v>16</v>
      </c>
      <c r="D7571" s="4" t="s">
        <v>16</v>
      </c>
      <c r="E7571" s="4" t="s">
        <v>30</v>
      </c>
      <c r="F7571" s="4" t="s">
        <v>10</v>
      </c>
    </row>
    <row r="7572" spans="1:8">
      <c r="A7572" t="n">
        <v>61791</v>
      </c>
      <c r="B7572" s="38" t="n">
        <v>45</v>
      </c>
      <c r="C7572" s="7" t="n">
        <v>5</v>
      </c>
      <c r="D7572" s="7" t="n">
        <v>3</v>
      </c>
      <c r="E7572" s="7" t="n">
        <v>2</v>
      </c>
      <c r="F7572" s="7" t="n">
        <v>0</v>
      </c>
    </row>
    <row r="7573" spans="1:8">
      <c r="A7573" t="s">
        <v>4</v>
      </c>
      <c r="B7573" s="4" t="s">
        <v>5</v>
      </c>
      <c r="C7573" s="4" t="s">
        <v>16</v>
      </c>
      <c r="D7573" s="4" t="s">
        <v>16</v>
      </c>
      <c r="E7573" s="4" t="s">
        <v>30</v>
      </c>
      <c r="F7573" s="4" t="s">
        <v>10</v>
      </c>
    </row>
    <row r="7574" spans="1:8">
      <c r="A7574" t="n">
        <v>61800</v>
      </c>
      <c r="B7574" s="38" t="n">
        <v>45</v>
      </c>
      <c r="C7574" s="7" t="n">
        <v>11</v>
      </c>
      <c r="D7574" s="7" t="n">
        <v>3</v>
      </c>
      <c r="E7574" s="7" t="n">
        <v>18.5</v>
      </c>
      <c r="F7574" s="7" t="n">
        <v>0</v>
      </c>
    </row>
    <row r="7575" spans="1:8">
      <c r="A7575" t="s">
        <v>4</v>
      </c>
      <c r="B7575" s="4" t="s">
        <v>5</v>
      </c>
      <c r="C7575" s="4" t="s">
        <v>16</v>
      </c>
      <c r="D7575" s="4" t="s">
        <v>16</v>
      </c>
      <c r="E7575" s="4" t="s">
        <v>30</v>
      </c>
      <c r="F7575" s="4" t="s">
        <v>30</v>
      </c>
      <c r="G7575" s="4" t="s">
        <v>30</v>
      </c>
      <c r="H7575" s="4" t="s">
        <v>10</v>
      </c>
    </row>
    <row r="7576" spans="1:8">
      <c r="A7576" t="n">
        <v>61809</v>
      </c>
      <c r="B7576" s="38" t="n">
        <v>45</v>
      </c>
      <c r="C7576" s="7" t="n">
        <v>2</v>
      </c>
      <c r="D7576" s="7" t="n">
        <v>3</v>
      </c>
      <c r="E7576" s="7" t="n">
        <v>-0.479999989271164</v>
      </c>
      <c r="F7576" s="7" t="n">
        <v>0.490000009536743</v>
      </c>
      <c r="G7576" s="7" t="n">
        <v>-0.310000002384186</v>
      </c>
      <c r="H7576" s="7" t="n">
        <v>6000</v>
      </c>
    </row>
    <row r="7577" spans="1:8">
      <c r="A7577" t="s">
        <v>4</v>
      </c>
      <c r="B7577" s="4" t="s">
        <v>5</v>
      </c>
      <c r="C7577" s="4" t="s">
        <v>16</v>
      </c>
      <c r="D7577" s="4" t="s">
        <v>16</v>
      </c>
      <c r="E7577" s="4" t="s">
        <v>30</v>
      </c>
      <c r="F7577" s="4" t="s">
        <v>30</v>
      </c>
      <c r="G7577" s="4" t="s">
        <v>30</v>
      </c>
      <c r="H7577" s="4" t="s">
        <v>10</v>
      </c>
      <c r="I7577" s="4" t="s">
        <v>16</v>
      </c>
    </row>
    <row r="7578" spans="1:8">
      <c r="A7578" t="n">
        <v>61826</v>
      </c>
      <c r="B7578" s="38" t="n">
        <v>45</v>
      </c>
      <c r="C7578" s="7" t="n">
        <v>4</v>
      </c>
      <c r="D7578" s="7" t="n">
        <v>3</v>
      </c>
      <c r="E7578" s="7" t="n">
        <v>349.140014648438</v>
      </c>
      <c r="F7578" s="7" t="n">
        <v>329.040008544922</v>
      </c>
      <c r="G7578" s="7" t="n">
        <v>0</v>
      </c>
      <c r="H7578" s="7" t="n">
        <v>6000</v>
      </c>
      <c r="I7578" s="7" t="n">
        <v>1</v>
      </c>
    </row>
    <row r="7579" spans="1:8">
      <c r="A7579" t="s">
        <v>4</v>
      </c>
      <c r="B7579" s="4" t="s">
        <v>5</v>
      </c>
      <c r="C7579" s="4" t="s">
        <v>16</v>
      </c>
      <c r="D7579" s="4" t="s">
        <v>16</v>
      </c>
      <c r="E7579" s="4" t="s">
        <v>30</v>
      </c>
      <c r="F7579" s="4" t="s">
        <v>10</v>
      </c>
    </row>
    <row r="7580" spans="1:8">
      <c r="A7580" t="n">
        <v>61844</v>
      </c>
      <c r="B7580" s="38" t="n">
        <v>45</v>
      </c>
      <c r="C7580" s="7" t="n">
        <v>5</v>
      </c>
      <c r="D7580" s="7" t="n">
        <v>3</v>
      </c>
      <c r="E7580" s="7" t="n">
        <v>1.60000002384186</v>
      </c>
      <c r="F7580" s="7" t="n">
        <v>6000</v>
      </c>
    </row>
    <row r="7581" spans="1:8">
      <c r="A7581" t="s">
        <v>4</v>
      </c>
      <c r="B7581" s="4" t="s">
        <v>5</v>
      </c>
      <c r="C7581" s="4" t="s">
        <v>16</v>
      </c>
      <c r="D7581" s="4" t="s">
        <v>16</v>
      </c>
      <c r="E7581" s="4" t="s">
        <v>30</v>
      </c>
      <c r="F7581" s="4" t="s">
        <v>10</v>
      </c>
    </row>
    <row r="7582" spans="1:8">
      <c r="A7582" t="n">
        <v>61853</v>
      </c>
      <c r="B7582" s="38" t="n">
        <v>45</v>
      </c>
      <c r="C7582" s="7" t="n">
        <v>11</v>
      </c>
      <c r="D7582" s="7" t="n">
        <v>3</v>
      </c>
      <c r="E7582" s="7" t="n">
        <v>22.5</v>
      </c>
      <c r="F7582" s="7" t="n">
        <v>6000</v>
      </c>
    </row>
    <row r="7583" spans="1:8">
      <c r="A7583" t="s">
        <v>4</v>
      </c>
      <c r="B7583" s="4" t="s">
        <v>5</v>
      </c>
      <c r="C7583" s="4" t="s">
        <v>10</v>
      </c>
      <c r="D7583" s="4" t="s">
        <v>16</v>
      </c>
      <c r="E7583" s="4" t="s">
        <v>6</v>
      </c>
      <c r="F7583" s="4" t="s">
        <v>30</v>
      </c>
      <c r="G7583" s="4" t="s">
        <v>30</v>
      </c>
      <c r="H7583" s="4" t="s">
        <v>30</v>
      </c>
    </row>
    <row r="7584" spans="1:8">
      <c r="A7584" t="n">
        <v>61862</v>
      </c>
      <c r="B7584" s="45" t="n">
        <v>48</v>
      </c>
      <c r="C7584" s="7" t="n">
        <v>83</v>
      </c>
      <c r="D7584" s="7" t="n">
        <v>0</v>
      </c>
      <c r="E7584" s="7" t="s">
        <v>289</v>
      </c>
      <c r="F7584" s="7" t="n">
        <v>0</v>
      </c>
      <c r="G7584" s="7" t="n">
        <v>1</v>
      </c>
      <c r="H7584" s="7" t="n">
        <v>0</v>
      </c>
    </row>
    <row r="7585" spans="1:9">
      <c r="A7585" t="s">
        <v>4</v>
      </c>
      <c r="B7585" s="4" t="s">
        <v>5</v>
      </c>
      <c r="C7585" s="4" t="s">
        <v>10</v>
      </c>
      <c r="D7585" s="4" t="s">
        <v>30</v>
      </c>
      <c r="E7585" s="4" t="s">
        <v>30</v>
      </c>
      <c r="F7585" s="4" t="s">
        <v>30</v>
      </c>
      <c r="G7585" s="4" t="s">
        <v>30</v>
      </c>
    </row>
    <row r="7586" spans="1:9">
      <c r="A7586" t="n">
        <v>61888</v>
      </c>
      <c r="B7586" s="43" t="n">
        <v>46</v>
      </c>
      <c r="C7586" s="7" t="n">
        <v>83</v>
      </c>
      <c r="D7586" s="7" t="n">
        <v>-1.11000001430511</v>
      </c>
      <c r="E7586" s="7" t="n">
        <v>-0.25</v>
      </c>
      <c r="F7586" s="7" t="n">
        <v>13</v>
      </c>
      <c r="G7586" s="7" t="n">
        <v>180</v>
      </c>
    </row>
    <row r="7587" spans="1:9">
      <c r="A7587" t="s">
        <v>4</v>
      </c>
      <c r="B7587" s="4" t="s">
        <v>5</v>
      </c>
      <c r="C7587" s="4" t="s">
        <v>10</v>
      </c>
      <c r="D7587" s="4" t="s">
        <v>30</v>
      </c>
      <c r="E7587" s="4" t="s">
        <v>30</v>
      </c>
      <c r="F7587" s="4" t="s">
        <v>30</v>
      </c>
      <c r="G7587" s="4" t="s">
        <v>30</v>
      </c>
    </row>
    <row r="7588" spans="1:9">
      <c r="A7588" t="n">
        <v>61907</v>
      </c>
      <c r="B7588" s="43" t="n">
        <v>46</v>
      </c>
      <c r="C7588" s="7" t="n">
        <v>81</v>
      </c>
      <c r="D7588" s="7" t="n">
        <v>0.740000009536743</v>
      </c>
      <c r="E7588" s="7" t="n">
        <v>-0.25</v>
      </c>
      <c r="F7588" s="7" t="n">
        <v>-6.01000022888184</v>
      </c>
      <c r="G7588" s="7" t="n">
        <v>354.200012207031</v>
      </c>
    </row>
    <row r="7589" spans="1:9">
      <c r="A7589" t="s">
        <v>4</v>
      </c>
      <c r="B7589" s="4" t="s">
        <v>5</v>
      </c>
      <c r="C7589" s="4" t="s">
        <v>10</v>
      </c>
      <c r="D7589" s="4" t="s">
        <v>10</v>
      </c>
      <c r="E7589" s="4" t="s">
        <v>30</v>
      </c>
      <c r="F7589" s="4" t="s">
        <v>30</v>
      </c>
      <c r="G7589" s="4" t="s">
        <v>30</v>
      </c>
      <c r="H7589" s="4" t="s">
        <v>30</v>
      </c>
      <c r="I7589" s="4" t="s">
        <v>16</v>
      </c>
      <c r="J7589" s="4" t="s">
        <v>10</v>
      </c>
    </row>
    <row r="7590" spans="1:9">
      <c r="A7590" t="n">
        <v>61926</v>
      </c>
      <c r="B7590" s="64" t="n">
        <v>55</v>
      </c>
      <c r="C7590" s="7" t="n">
        <v>81</v>
      </c>
      <c r="D7590" s="7" t="n">
        <v>65533</v>
      </c>
      <c r="E7590" s="7" t="n">
        <v>0.75</v>
      </c>
      <c r="F7590" s="7" t="n">
        <v>-0.25</v>
      </c>
      <c r="G7590" s="7" t="n">
        <v>-2.96000003814697</v>
      </c>
      <c r="H7590" s="7" t="n">
        <v>1.20000004768372</v>
      </c>
      <c r="I7590" s="7" t="n">
        <v>1</v>
      </c>
      <c r="J7590" s="7" t="n">
        <v>0</v>
      </c>
    </row>
    <row r="7591" spans="1:9">
      <c r="A7591" t="s">
        <v>4</v>
      </c>
      <c r="B7591" s="4" t="s">
        <v>5</v>
      </c>
      <c r="C7591" s="4" t="s">
        <v>10</v>
      </c>
    </row>
    <row r="7592" spans="1:9">
      <c r="A7592" t="n">
        <v>61950</v>
      </c>
      <c r="B7592" s="31" t="n">
        <v>16</v>
      </c>
      <c r="C7592" s="7" t="n">
        <v>0</v>
      </c>
    </row>
    <row r="7593" spans="1:9">
      <c r="A7593" t="s">
        <v>4</v>
      </c>
      <c r="B7593" s="4" t="s">
        <v>5</v>
      </c>
      <c r="C7593" s="4" t="s">
        <v>10</v>
      </c>
      <c r="D7593" s="4" t="s">
        <v>10</v>
      </c>
      <c r="E7593" s="4" t="s">
        <v>10</v>
      </c>
    </row>
    <row r="7594" spans="1:9">
      <c r="A7594" t="n">
        <v>61953</v>
      </c>
      <c r="B7594" s="34" t="n">
        <v>61</v>
      </c>
      <c r="C7594" s="7" t="n">
        <v>81</v>
      </c>
      <c r="D7594" s="7" t="n">
        <v>30</v>
      </c>
      <c r="E7594" s="7" t="n">
        <v>0</v>
      </c>
    </row>
    <row r="7595" spans="1:9">
      <c r="A7595" t="s">
        <v>4</v>
      </c>
      <c r="B7595" s="4" t="s">
        <v>5</v>
      </c>
      <c r="C7595" s="4" t="s">
        <v>16</v>
      </c>
      <c r="D7595" s="4" t="s">
        <v>10</v>
      </c>
    </row>
    <row r="7596" spans="1:9">
      <c r="A7596" t="n">
        <v>61960</v>
      </c>
      <c r="B7596" s="37" t="n">
        <v>58</v>
      </c>
      <c r="C7596" s="7" t="n">
        <v>255</v>
      </c>
      <c r="D7596" s="7" t="n">
        <v>0</v>
      </c>
    </row>
    <row r="7597" spans="1:9">
      <c r="A7597" t="s">
        <v>4</v>
      </c>
      <c r="B7597" s="4" t="s">
        <v>5</v>
      </c>
      <c r="C7597" s="4" t="s">
        <v>10</v>
      </c>
      <c r="D7597" s="4" t="s">
        <v>16</v>
      </c>
    </row>
    <row r="7598" spans="1:9">
      <c r="A7598" t="n">
        <v>61964</v>
      </c>
      <c r="B7598" s="50" t="n">
        <v>56</v>
      </c>
      <c r="C7598" s="7" t="n">
        <v>81</v>
      </c>
      <c r="D7598" s="7" t="n">
        <v>0</v>
      </c>
    </row>
    <row r="7599" spans="1:9">
      <c r="A7599" t="s">
        <v>4</v>
      </c>
      <c r="B7599" s="4" t="s">
        <v>5</v>
      </c>
      <c r="C7599" s="4" t="s">
        <v>10</v>
      </c>
      <c r="D7599" s="4" t="s">
        <v>30</v>
      </c>
      <c r="E7599" s="4" t="s">
        <v>30</v>
      </c>
      <c r="F7599" s="4" t="s">
        <v>16</v>
      </c>
    </row>
    <row r="7600" spans="1:9">
      <c r="A7600" t="n">
        <v>61968</v>
      </c>
      <c r="B7600" s="75" t="n">
        <v>52</v>
      </c>
      <c r="C7600" s="7" t="n">
        <v>81</v>
      </c>
      <c r="D7600" s="7" t="n">
        <v>339.899993896484</v>
      </c>
      <c r="E7600" s="7" t="n">
        <v>5</v>
      </c>
      <c r="F7600" s="7" t="n">
        <v>0</v>
      </c>
    </row>
    <row r="7601" spans="1:10">
      <c r="A7601" t="s">
        <v>4</v>
      </c>
      <c r="B7601" s="4" t="s">
        <v>5</v>
      </c>
      <c r="C7601" s="4" t="s">
        <v>10</v>
      </c>
    </row>
    <row r="7602" spans="1:10">
      <c r="A7602" t="n">
        <v>61980</v>
      </c>
      <c r="B7602" s="36" t="n">
        <v>54</v>
      </c>
      <c r="C7602" s="7" t="n">
        <v>81</v>
      </c>
    </row>
    <row r="7603" spans="1:10">
      <c r="A7603" t="s">
        <v>4</v>
      </c>
      <c r="B7603" s="4" t="s">
        <v>5</v>
      </c>
      <c r="C7603" s="4" t="s">
        <v>16</v>
      </c>
      <c r="D7603" s="4" t="s">
        <v>16</v>
      </c>
      <c r="E7603" s="4" t="s">
        <v>16</v>
      </c>
      <c r="F7603" s="4" t="s">
        <v>16</v>
      </c>
    </row>
    <row r="7604" spans="1:10">
      <c r="A7604" t="n">
        <v>61983</v>
      </c>
      <c r="B7604" s="15" t="n">
        <v>14</v>
      </c>
      <c r="C7604" s="7" t="n">
        <v>0</v>
      </c>
      <c r="D7604" s="7" t="n">
        <v>1</v>
      </c>
      <c r="E7604" s="7" t="n">
        <v>0</v>
      </c>
      <c r="F7604" s="7" t="n">
        <v>0</v>
      </c>
    </row>
    <row r="7605" spans="1:10">
      <c r="A7605" t="s">
        <v>4</v>
      </c>
      <c r="B7605" s="4" t="s">
        <v>5</v>
      </c>
      <c r="C7605" s="4" t="s">
        <v>16</v>
      </c>
      <c r="D7605" s="4" t="s">
        <v>10</v>
      </c>
      <c r="E7605" s="4" t="s">
        <v>6</v>
      </c>
    </row>
    <row r="7606" spans="1:10">
      <c r="A7606" t="n">
        <v>61988</v>
      </c>
      <c r="B7606" s="54" t="n">
        <v>51</v>
      </c>
      <c r="C7606" s="7" t="n">
        <v>4</v>
      </c>
      <c r="D7606" s="7" t="n">
        <v>81</v>
      </c>
      <c r="E7606" s="7" t="s">
        <v>255</v>
      </c>
    </row>
    <row r="7607" spans="1:10">
      <c r="A7607" t="s">
        <v>4</v>
      </c>
      <c r="B7607" s="4" t="s">
        <v>5</v>
      </c>
      <c r="C7607" s="4" t="s">
        <v>10</v>
      </c>
    </row>
    <row r="7608" spans="1:10">
      <c r="A7608" t="n">
        <v>62001</v>
      </c>
      <c r="B7608" s="31" t="n">
        <v>16</v>
      </c>
      <c r="C7608" s="7" t="n">
        <v>0</v>
      </c>
    </row>
    <row r="7609" spans="1:10">
      <c r="A7609" t="s">
        <v>4</v>
      </c>
      <c r="B7609" s="4" t="s">
        <v>5</v>
      </c>
      <c r="C7609" s="4" t="s">
        <v>10</v>
      </c>
      <c r="D7609" s="4" t="s">
        <v>69</v>
      </c>
      <c r="E7609" s="4" t="s">
        <v>16</v>
      </c>
      <c r="F7609" s="4" t="s">
        <v>16</v>
      </c>
      <c r="G7609" s="4" t="s">
        <v>69</v>
      </c>
      <c r="H7609" s="4" t="s">
        <v>16</v>
      </c>
      <c r="I7609" s="4" t="s">
        <v>16</v>
      </c>
      <c r="J7609" s="4" t="s">
        <v>69</v>
      </c>
      <c r="K7609" s="4" t="s">
        <v>16</v>
      </c>
      <c r="L7609" s="4" t="s">
        <v>16</v>
      </c>
    </row>
    <row r="7610" spans="1:10">
      <c r="A7610" t="n">
        <v>62004</v>
      </c>
      <c r="B7610" s="55" t="n">
        <v>26</v>
      </c>
      <c r="C7610" s="7" t="n">
        <v>81</v>
      </c>
      <c r="D7610" s="7" t="s">
        <v>551</v>
      </c>
      <c r="E7610" s="7" t="n">
        <v>2</v>
      </c>
      <c r="F7610" s="7" t="n">
        <v>3</v>
      </c>
      <c r="G7610" s="7" t="s">
        <v>552</v>
      </c>
      <c r="H7610" s="7" t="n">
        <v>2</v>
      </c>
      <c r="I7610" s="7" t="n">
        <v>3</v>
      </c>
      <c r="J7610" s="7" t="s">
        <v>553</v>
      </c>
      <c r="K7610" s="7" t="n">
        <v>2</v>
      </c>
      <c r="L7610" s="7" t="n">
        <v>0</v>
      </c>
    </row>
    <row r="7611" spans="1:10">
      <c r="A7611" t="s">
        <v>4</v>
      </c>
      <c r="B7611" s="4" t="s">
        <v>5</v>
      </c>
    </row>
    <row r="7612" spans="1:10">
      <c r="A7612" t="n">
        <v>62182</v>
      </c>
      <c r="B7612" s="29" t="n">
        <v>28</v>
      </c>
    </row>
    <row r="7613" spans="1:10">
      <c r="A7613" t="s">
        <v>4</v>
      </c>
      <c r="B7613" s="4" t="s">
        <v>5</v>
      </c>
      <c r="C7613" s="4" t="s">
        <v>10</v>
      </c>
      <c r="D7613" s="4" t="s">
        <v>16</v>
      </c>
    </row>
    <row r="7614" spans="1:10">
      <c r="A7614" t="n">
        <v>62183</v>
      </c>
      <c r="B7614" s="66" t="n">
        <v>89</v>
      </c>
      <c r="C7614" s="7" t="n">
        <v>65533</v>
      </c>
      <c r="D7614" s="7" t="n">
        <v>1</v>
      </c>
    </row>
    <row r="7615" spans="1:10">
      <c r="A7615" t="s">
        <v>4</v>
      </c>
      <c r="B7615" s="4" t="s">
        <v>5</v>
      </c>
      <c r="C7615" s="4" t="s">
        <v>9</v>
      </c>
    </row>
    <row r="7616" spans="1:10">
      <c r="A7616" t="n">
        <v>62187</v>
      </c>
      <c r="B7616" s="69" t="n">
        <v>15</v>
      </c>
      <c r="C7616" s="7" t="n">
        <v>256</v>
      </c>
    </row>
    <row r="7617" spans="1:12">
      <c r="A7617" t="s">
        <v>4</v>
      </c>
      <c r="B7617" s="4" t="s">
        <v>5</v>
      </c>
      <c r="C7617" s="4" t="s">
        <v>10</v>
      </c>
      <c r="D7617" s="4" t="s">
        <v>30</v>
      </c>
      <c r="E7617" s="4" t="s">
        <v>30</v>
      </c>
      <c r="F7617" s="4" t="s">
        <v>30</v>
      </c>
      <c r="G7617" s="4" t="s">
        <v>10</v>
      </c>
      <c r="H7617" s="4" t="s">
        <v>10</v>
      </c>
    </row>
    <row r="7618" spans="1:12">
      <c r="A7618" t="n">
        <v>62192</v>
      </c>
      <c r="B7618" s="33" t="n">
        <v>60</v>
      </c>
      <c r="C7618" s="7" t="n">
        <v>30</v>
      </c>
      <c r="D7618" s="7" t="n">
        <v>0</v>
      </c>
      <c r="E7618" s="7" t="n">
        <v>-10</v>
      </c>
      <c r="F7618" s="7" t="n">
        <v>0</v>
      </c>
      <c r="G7618" s="7" t="n">
        <v>1000</v>
      </c>
      <c r="H7618" s="7" t="n">
        <v>0</v>
      </c>
    </row>
    <row r="7619" spans="1:12">
      <c r="A7619" t="s">
        <v>4</v>
      </c>
      <c r="B7619" s="4" t="s">
        <v>5</v>
      </c>
      <c r="C7619" s="4" t="s">
        <v>10</v>
      </c>
    </row>
    <row r="7620" spans="1:12">
      <c r="A7620" t="n">
        <v>62211</v>
      </c>
      <c r="B7620" s="31" t="n">
        <v>16</v>
      </c>
      <c r="C7620" s="7" t="n">
        <v>800</v>
      </c>
    </row>
    <row r="7621" spans="1:12">
      <c r="A7621" t="s">
        <v>4</v>
      </c>
      <c r="B7621" s="4" t="s">
        <v>5</v>
      </c>
      <c r="C7621" s="4" t="s">
        <v>16</v>
      </c>
      <c r="D7621" s="4" t="s">
        <v>10</v>
      </c>
      <c r="E7621" s="4" t="s">
        <v>6</v>
      </c>
    </row>
    <row r="7622" spans="1:12">
      <c r="A7622" t="n">
        <v>62214</v>
      </c>
      <c r="B7622" s="54" t="n">
        <v>51</v>
      </c>
      <c r="C7622" s="7" t="n">
        <v>4</v>
      </c>
      <c r="D7622" s="7" t="n">
        <v>30</v>
      </c>
      <c r="E7622" s="7" t="s">
        <v>554</v>
      </c>
    </row>
    <row r="7623" spans="1:12">
      <c r="A7623" t="s">
        <v>4</v>
      </c>
      <c r="B7623" s="4" t="s">
        <v>5</v>
      </c>
      <c r="C7623" s="4" t="s">
        <v>10</v>
      </c>
    </row>
    <row r="7624" spans="1:12">
      <c r="A7624" t="n">
        <v>62229</v>
      </c>
      <c r="B7624" s="31" t="n">
        <v>16</v>
      </c>
      <c r="C7624" s="7" t="n">
        <v>0</v>
      </c>
    </row>
    <row r="7625" spans="1:12">
      <c r="A7625" t="s">
        <v>4</v>
      </c>
      <c r="B7625" s="4" t="s">
        <v>5</v>
      </c>
      <c r="C7625" s="4" t="s">
        <v>10</v>
      </c>
      <c r="D7625" s="4" t="s">
        <v>69</v>
      </c>
      <c r="E7625" s="4" t="s">
        <v>16</v>
      </c>
      <c r="F7625" s="4" t="s">
        <v>9</v>
      </c>
      <c r="G7625" s="4" t="s">
        <v>69</v>
      </c>
      <c r="H7625" s="4" t="s">
        <v>16</v>
      </c>
      <c r="I7625" s="4" t="s">
        <v>16</v>
      </c>
    </row>
    <row r="7626" spans="1:12">
      <c r="A7626" t="n">
        <v>62232</v>
      </c>
      <c r="B7626" s="55" t="n">
        <v>26</v>
      </c>
      <c r="C7626" s="7" t="n">
        <v>30</v>
      </c>
      <c r="D7626" s="7" t="s">
        <v>555</v>
      </c>
      <c r="E7626" s="7" t="n">
        <v>17</v>
      </c>
      <c r="F7626" s="7" t="n">
        <v>65308</v>
      </c>
      <c r="G7626" s="7" t="s">
        <v>556</v>
      </c>
      <c r="H7626" s="7" t="n">
        <v>2</v>
      </c>
      <c r="I7626" s="7" t="n">
        <v>0</v>
      </c>
    </row>
    <row r="7627" spans="1:12">
      <c r="A7627" t="s">
        <v>4</v>
      </c>
      <c r="B7627" s="4" t="s">
        <v>5</v>
      </c>
    </row>
    <row r="7628" spans="1:12">
      <c r="A7628" t="n">
        <v>62253</v>
      </c>
      <c r="B7628" s="29" t="n">
        <v>28</v>
      </c>
    </row>
    <row r="7629" spans="1:12">
      <c r="A7629" t="s">
        <v>4</v>
      </c>
      <c r="B7629" s="4" t="s">
        <v>5</v>
      </c>
      <c r="C7629" s="4" t="s">
        <v>10</v>
      </c>
      <c r="D7629" s="4" t="s">
        <v>16</v>
      </c>
    </row>
    <row r="7630" spans="1:12">
      <c r="A7630" t="n">
        <v>62254</v>
      </c>
      <c r="B7630" s="66" t="n">
        <v>89</v>
      </c>
      <c r="C7630" s="7" t="n">
        <v>65533</v>
      </c>
      <c r="D7630" s="7" t="n">
        <v>1</v>
      </c>
    </row>
    <row r="7631" spans="1:12">
      <c r="A7631" t="s">
        <v>4</v>
      </c>
      <c r="B7631" s="4" t="s">
        <v>5</v>
      </c>
      <c r="C7631" s="4" t="s">
        <v>10</v>
      </c>
      <c r="D7631" s="4" t="s">
        <v>10</v>
      </c>
      <c r="E7631" s="4" t="s">
        <v>10</v>
      </c>
    </row>
    <row r="7632" spans="1:12">
      <c r="A7632" t="n">
        <v>62258</v>
      </c>
      <c r="B7632" s="34" t="n">
        <v>61</v>
      </c>
      <c r="C7632" s="7" t="n">
        <v>89</v>
      </c>
      <c r="D7632" s="7" t="n">
        <v>30</v>
      </c>
      <c r="E7632" s="7" t="n">
        <v>1000</v>
      </c>
    </row>
    <row r="7633" spans="1:9">
      <c r="A7633" t="s">
        <v>4</v>
      </c>
      <c r="B7633" s="4" t="s">
        <v>5</v>
      </c>
      <c r="C7633" s="4" t="s">
        <v>16</v>
      </c>
      <c r="D7633" s="4" t="s">
        <v>10</v>
      </c>
      <c r="E7633" s="4" t="s">
        <v>10</v>
      </c>
      <c r="F7633" s="4" t="s">
        <v>16</v>
      </c>
    </row>
    <row r="7634" spans="1:9">
      <c r="A7634" t="n">
        <v>62265</v>
      </c>
      <c r="B7634" s="27" t="n">
        <v>25</v>
      </c>
      <c r="C7634" s="7" t="n">
        <v>1</v>
      </c>
      <c r="D7634" s="7" t="n">
        <v>60</v>
      </c>
      <c r="E7634" s="7" t="n">
        <v>640</v>
      </c>
      <c r="F7634" s="7" t="n">
        <v>2</v>
      </c>
    </row>
    <row r="7635" spans="1:9">
      <c r="A7635" t="s">
        <v>4</v>
      </c>
      <c r="B7635" s="4" t="s">
        <v>5</v>
      </c>
      <c r="C7635" s="4" t="s">
        <v>16</v>
      </c>
      <c r="D7635" s="4" t="s">
        <v>10</v>
      </c>
      <c r="E7635" s="4" t="s">
        <v>6</v>
      </c>
    </row>
    <row r="7636" spans="1:9">
      <c r="A7636" t="n">
        <v>62272</v>
      </c>
      <c r="B7636" s="54" t="n">
        <v>51</v>
      </c>
      <c r="C7636" s="7" t="n">
        <v>4</v>
      </c>
      <c r="D7636" s="7" t="n">
        <v>89</v>
      </c>
      <c r="E7636" s="7" t="s">
        <v>285</v>
      </c>
    </row>
    <row r="7637" spans="1:9">
      <c r="A7637" t="s">
        <v>4</v>
      </c>
      <c r="B7637" s="4" t="s">
        <v>5</v>
      </c>
      <c r="C7637" s="4" t="s">
        <v>10</v>
      </c>
    </row>
    <row r="7638" spans="1:9">
      <c r="A7638" t="n">
        <v>62285</v>
      </c>
      <c r="B7638" s="31" t="n">
        <v>16</v>
      </c>
      <c r="C7638" s="7" t="n">
        <v>0</v>
      </c>
    </row>
    <row r="7639" spans="1:9">
      <c r="A7639" t="s">
        <v>4</v>
      </c>
      <c r="B7639" s="4" t="s">
        <v>5</v>
      </c>
      <c r="C7639" s="4" t="s">
        <v>10</v>
      </c>
      <c r="D7639" s="4" t="s">
        <v>16</v>
      </c>
      <c r="E7639" s="4" t="s">
        <v>9</v>
      </c>
      <c r="F7639" s="4" t="s">
        <v>69</v>
      </c>
      <c r="G7639" s="4" t="s">
        <v>16</v>
      </c>
      <c r="H7639" s="4" t="s">
        <v>16</v>
      </c>
    </row>
    <row r="7640" spans="1:9">
      <c r="A7640" t="n">
        <v>62288</v>
      </c>
      <c r="B7640" s="55" t="n">
        <v>26</v>
      </c>
      <c r="C7640" s="7" t="n">
        <v>89</v>
      </c>
      <c r="D7640" s="7" t="n">
        <v>17</v>
      </c>
      <c r="E7640" s="7" t="n">
        <v>63652</v>
      </c>
      <c r="F7640" s="7" t="s">
        <v>557</v>
      </c>
      <c r="G7640" s="7" t="n">
        <v>2</v>
      </c>
      <c r="H7640" s="7" t="n">
        <v>0</v>
      </c>
    </row>
    <row r="7641" spans="1:9">
      <c r="A7641" t="s">
        <v>4</v>
      </c>
      <c r="B7641" s="4" t="s">
        <v>5</v>
      </c>
    </row>
    <row r="7642" spans="1:9">
      <c r="A7642" t="n">
        <v>62320</v>
      </c>
      <c r="B7642" s="29" t="n">
        <v>28</v>
      </c>
    </row>
    <row r="7643" spans="1:9">
      <c r="A7643" t="s">
        <v>4</v>
      </c>
      <c r="B7643" s="4" t="s">
        <v>5</v>
      </c>
      <c r="C7643" s="4" t="s">
        <v>16</v>
      </c>
      <c r="D7643" s="4" t="s">
        <v>10</v>
      </c>
      <c r="E7643" s="4" t="s">
        <v>10</v>
      </c>
      <c r="F7643" s="4" t="s">
        <v>16</v>
      </c>
    </row>
    <row r="7644" spans="1:9">
      <c r="A7644" t="n">
        <v>62321</v>
      </c>
      <c r="B7644" s="27" t="n">
        <v>25</v>
      </c>
      <c r="C7644" s="7" t="n">
        <v>1</v>
      </c>
      <c r="D7644" s="7" t="n">
        <v>65535</v>
      </c>
      <c r="E7644" s="7" t="n">
        <v>65535</v>
      </c>
      <c r="F7644" s="7" t="n">
        <v>0</v>
      </c>
    </row>
    <row r="7645" spans="1:9">
      <c r="A7645" t="s">
        <v>4</v>
      </c>
      <c r="B7645" s="4" t="s">
        <v>5</v>
      </c>
      <c r="C7645" s="4" t="s">
        <v>10</v>
      </c>
      <c r="D7645" s="4" t="s">
        <v>16</v>
      </c>
    </row>
    <row r="7646" spans="1:9">
      <c r="A7646" t="n">
        <v>62328</v>
      </c>
      <c r="B7646" s="66" t="n">
        <v>89</v>
      </c>
      <c r="C7646" s="7" t="n">
        <v>65533</v>
      </c>
      <c r="D7646" s="7" t="n">
        <v>1</v>
      </c>
    </row>
    <row r="7647" spans="1:9">
      <c r="A7647" t="s">
        <v>4</v>
      </c>
      <c r="B7647" s="4" t="s">
        <v>5</v>
      </c>
      <c r="C7647" s="4" t="s">
        <v>16</v>
      </c>
      <c r="D7647" s="4" t="s">
        <v>10</v>
      </c>
      <c r="E7647" s="4" t="s">
        <v>30</v>
      </c>
    </row>
    <row r="7648" spans="1:9">
      <c r="A7648" t="n">
        <v>62332</v>
      </c>
      <c r="B7648" s="37" t="n">
        <v>58</v>
      </c>
      <c r="C7648" s="7" t="n">
        <v>101</v>
      </c>
      <c r="D7648" s="7" t="n">
        <v>500</v>
      </c>
      <c r="E7648" s="7" t="n">
        <v>1</v>
      </c>
    </row>
    <row r="7649" spans="1:8">
      <c r="A7649" t="s">
        <v>4</v>
      </c>
      <c r="B7649" s="4" t="s">
        <v>5</v>
      </c>
      <c r="C7649" s="4" t="s">
        <v>16</v>
      </c>
      <c r="D7649" s="4" t="s">
        <v>10</v>
      </c>
    </row>
    <row r="7650" spans="1:8">
      <c r="A7650" t="n">
        <v>62340</v>
      </c>
      <c r="B7650" s="37" t="n">
        <v>58</v>
      </c>
      <c r="C7650" s="7" t="n">
        <v>254</v>
      </c>
      <c r="D7650" s="7" t="n">
        <v>0</v>
      </c>
    </row>
    <row r="7651" spans="1:8">
      <c r="A7651" t="s">
        <v>4</v>
      </c>
      <c r="B7651" s="4" t="s">
        <v>5</v>
      </c>
      <c r="C7651" s="4" t="s">
        <v>16</v>
      </c>
      <c r="D7651" s="4" t="s">
        <v>16</v>
      </c>
      <c r="E7651" s="4" t="s">
        <v>30</v>
      </c>
      <c r="F7651" s="4" t="s">
        <v>30</v>
      </c>
      <c r="G7651" s="4" t="s">
        <v>30</v>
      </c>
      <c r="H7651" s="4" t="s">
        <v>10</v>
      </c>
    </row>
    <row r="7652" spans="1:8">
      <c r="A7652" t="n">
        <v>62344</v>
      </c>
      <c r="B7652" s="38" t="n">
        <v>45</v>
      </c>
      <c r="C7652" s="7" t="n">
        <v>2</v>
      </c>
      <c r="D7652" s="7" t="n">
        <v>3</v>
      </c>
      <c r="E7652" s="7" t="n">
        <v>0.400000005960464</v>
      </c>
      <c r="F7652" s="7" t="n">
        <v>1.20000004768372</v>
      </c>
      <c r="G7652" s="7" t="n">
        <v>3.51999998092651</v>
      </c>
      <c r="H7652" s="7" t="n">
        <v>0</v>
      </c>
    </row>
    <row r="7653" spans="1:8">
      <c r="A7653" t="s">
        <v>4</v>
      </c>
      <c r="B7653" s="4" t="s">
        <v>5</v>
      </c>
      <c r="C7653" s="4" t="s">
        <v>16</v>
      </c>
      <c r="D7653" s="4" t="s">
        <v>16</v>
      </c>
      <c r="E7653" s="4" t="s">
        <v>30</v>
      </c>
      <c r="F7653" s="4" t="s">
        <v>30</v>
      </c>
      <c r="G7653" s="4" t="s">
        <v>30</v>
      </c>
      <c r="H7653" s="4" t="s">
        <v>10</v>
      </c>
      <c r="I7653" s="4" t="s">
        <v>16</v>
      </c>
    </row>
    <row r="7654" spans="1:8">
      <c r="A7654" t="n">
        <v>62361</v>
      </c>
      <c r="B7654" s="38" t="n">
        <v>45</v>
      </c>
      <c r="C7654" s="7" t="n">
        <v>4</v>
      </c>
      <c r="D7654" s="7" t="n">
        <v>3</v>
      </c>
      <c r="E7654" s="7" t="n">
        <v>355.119995117188</v>
      </c>
      <c r="F7654" s="7" t="n">
        <v>194.100006103516</v>
      </c>
      <c r="G7654" s="7" t="n">
        <v>0</v>
      </c>
      <c r="H7654" s="7" t="n">
        <v>0</v>
      </c>
      <c r="I7654" s="7" t="n">
        <v>0</v>
      </c>
    </row>
    <row r="7655" spans="1:8">
      <c r="A7655" t="s">
        <v>4</v>
      </c>
      <c r="B7655" s="4" t="s">
        <v>5</v>
      </c>
      <c r="C7655" s="4" t="s">
        <v>16</v>
      </c>
      <c r="D7655" s="4" t="s">
        <v>16</v>
      </c>
      <c r="E7655" s="4" t="s">
        <v>30</v>
      </c>
      <c r="F7655" s="4" t="s">
        <v>10</v>
      </c>
    </row>
    <row r="7656" spans="1:8">
      <c r="A7656" t="n">
        <v>62379</v>
      </c>
      <c r="B7656" s="38" t="n">
        <v>45</v>
      </c>
      <c r="C7656" s="7" t="n">
        <v>5</v>
      </c>
      <c r="D7656" s="7" t="n">
        <v>3</v>
      </c>
      <c r="E7656" s="7" t="n">
        <v>1.79999995231628</v>
      </c>
      <c r="F7656" s="7" t="n">
        <v>0</v>
      </c>
    </row>
    <row r="7657" spans="1:8">
      <c r="A7657" t="s">
        <v>4</v>
      </c>
      <c r="B7657" s="4" t="s">
        <v>5</v>
      </c>
      <c r="C7657" s="4" t="s">
        <v>16</v>
      </c>
      <c r="D7657" s="4" t="s">
        <v>16</v>
      </c>
      <c r="E7657" s="4" t="s">
        <v>30</v>
      </c>
      <c r="F7657" s="4" t="s">
        <v>10</v>
      </c>
    </row>
    <row r="7658" spans="1:8">
      <c r="A7658" t="n">
        <v>62388</v>
      </c>
      <c r="B7658" s="38" t="n">
        <v>45</v>
      </c>
      <c r="C7658" s="7" t="n">
        <v>11</v>
      </c>
      <c r="D7658" s="7" t="n">
        <v>3</v>
      </c>
      <c r="E7658" s="7" t="n">
        <v>38</v>
      </c>
      <c r="F7658" s="7" t="n">
        <v>0</v>
      </c>
    </row>
    <row r="7659" spans="1:8">
      <c r="A7659" t="s">
        <v>4</v>
      </c>
      <c r="B7659" s="4" t="s">
        <v>5</v>
      </c>
      <c r="C7659" s="4" t="s">
        <v>16</v>
      </c>
      <c r="D7659" s="4" t="s">
        <v>16</v>
      </c>
      <c r="E7659" s="4" t="s">
        <v>30</v>
      </c>
      <c r="F7659" s="4" t="s">
        <v>30</v>
      </c>
      <c r="G7659" s="4" t="s">
        <v>30</v>
      </c>
      <c r="H7659" s="4" t="s">
        <v>10</v>
      </c>
    </row>
    <row r="7660" spans="1:8">
      <c r="A7660" t="n">
        <v>62397</v>
      </c>
      <c r="B7660" s="38" t="n">
        <v>45</v>
      </c>
      <c r="C7660" s="7" t="n">
        <v>2</v>
      </c>
      <c r="D7660" s="7" t="n">
        <v>3</v>
      </c>
      <c r="E7660" s="7" t="n">
        <v>0.400000005960464</v>
      </c>
      <c r="F7660" s="7" t="n">
        <v>1.20000004768372</v>
      </c>
      <c r="G7660" s="7" t="n">
        <v>3.51999998092651</v>
      </c>
      <c r="H7660" s="7" t="n">
        <v>3500</v>
      </c>
    </row>
    <row r="7661" spans="1:8">
      <c r="A7661" t="s">
        <v>4</v>
      </c>
      <c r="B7661" s="4" t="s">
        <v>5</v>
      </c>
      <c r="C7661" s="4" t="s">
        <v>16</v>
      </c>
      <c r="D7661" s="4" t="s">
        <v>16</v>
      </c>
      <c r="E7661" s="4" t="s">
        <v>30</v>
      </c>
      <c r="F7661" s="4" t="s">
        <v>30</v>
      </c>
      <c r="G7661" s="4" t="s">
        <v>30</v>
      </c>
      <c r="H7661" s="4" t="s">
        <v>10</v>
      </c>
      <c r="I7661" s="4" t="s">
        <v>16</v>
      </c>
    </row>
    <row r="7662" spans="1:8">
      <c r="A7662" t="n">
        <v>62414</v>
      </c>
      <c r="B7662" s="38" t="n">
        <v>45</v>
      </c>
      <c r="C7662" s="7" t="n">
        <v>4</v>
      </c>
      <c r="D7662" s="7" t="n">
        <v>3</v>
      </c>
      <c r="E7662" s="7" t="n">
        <v>2.67000007629395</v>
      </c>
      <c r="F7662" s="7" t="n">
        <v>188.789993286133</v>
      </c>
      <c r="G7662" s="7" t="n">
        <v>0</v>
      </c>
      <c r="H7662" s="7" t="n">
        <v>3500</v>
      </c>
      <c r="I7662" s="7" t="n">
        <v>1</v>
      </c>
    </row>
    <row r="7663" spans="1:8">
      <c r="A7663" t="s">
        <v>4</v>
      </c>
      <c r="B7663" s="4" t="s">
        <v>5</v>
      </c>
      <c r="C7663" s="4" t="s">
        <v>16</v>
      </c>
      <c r="D7663" s="4" t="s">
        <v>16</v>
      </c>
      <c r="E7663" s="4" t="s">
        <v>30</v>
      </c>
      <c r="F7663" s="4" t="s">
        <v>10</v>
      </c>
    </row>
    <row r="7664" spans="1:8">
      <c r="A7664" t="n">
        <v>62432</v>
      </c>
      <c r="B7664" s="38" t="n">
        <v>45</v>
      </c>
      <c r="C7664" s="7" t="n">
        <v>5</v>
      </c>
      <c r="D7664" s="7" t="n">
        <v>3</v>
      </c>
      <c r="E7664" s="7" t="n">
        <v>1</v>
      </c>
      <c r="F7664" s="7" t="n">
        <v>3500</v>
      </c>
    </row>
    <row r="7665" spans="1:9">
      <c r="A7665" t="s">
        <v>4</v>
      </c>
      <c r="B7665" s="4" t="s">
        <v>5</v>
      </c>
      <c r="C7665" s="4" t="s">
        <v>16</v>
      </c>
      <c r="D7665" s="4" t="s">
        <v>16</v>
      </c>
      <c r="E7665" s="4" t="s">
        <v>30</v>
      </c>
      <c r="F7665" s="4" t="s">
        <v>10</v>
      </c>
    </row>
    <row r="7666" spans="1:9">
      <c r="A7666" t="n">
        <v>62441</v>
      </c>
      <c r="B7666" s="38" t="n">
        <v>45</v>
      </c>
      <c r="C7666" s="7" t="n">
        <v>11</v>
      </c>
      <c r="D7666" s="7" t="n">
        <v>3</v>
      </c>
      <c r="E7666" s="7" t="n">
        <v>38</v>
      </c>
      <c r="F7666" s="7" t="n">
        <v>3500</v>
      </c>
    </row>
    <row r="7667" spans="1:9">
      <c r="A7667" t="s">
        <v>4</v>
      </c>
      <c r="B7667" s="4" t="s">
        <v>5</v>
      </c>
      <c r="C7667" s="4" t="s">
        <v>16</v>
      </c>
      <c r="D7667" s="4" t="s">
        <v>10</v>
      </c>
      <c r="E7667" s="4" t="s">
        <v>6</v>
      </c>
      <c r="F7667" s="4" t="s">
        <v>6</v>
      </c>
      <c r="G7667" s="4" t="s">
        <v>6</v>
      </c>
      <c r="H7667" s="4" t="s">
        <v>6</v>
      </c>
    </row>
    <row r="7668" spans="1:9">
      <c r="A7668" t="n">
        <v>62450</v>
      </c>
      <c r="B7668" s="54" t="n">
        <v>51</v>
      </c>
      <c r="C7668" s="7" t="n">
        <v>3</v>
      </c>
      <c r="D7668" s="7" t="n">
        <v>0</v>
      </c>
      <c r="E7668" s="7" t="s">
        <v>234</v>
      </c>
      <c r="F7668" s="7" t="s">
        <v>227</v>
      </c>
      <c r="G7668" s="7" t="s">
        <v>225</v>
      </c>
      <c r="H7668" s="7" t="s">
        <v>226</v>
      </c>
    </row>
    <row r="7669" spans="1:9">
      <c r="A7669" t="s">
        <v>4</v>
      </c>
      <c r="B7669" s="4" t="s">
        <v>5</v>
      </c>
      <c r="C7669" s="4" t="s">
        <v>16</v>
      </c>
      <c r="D7669" s="4" t="s">
        <v>10</v>
      </c>
    </row>
    <row r="7670" spans="1:9">
      <c r="A7670" t="n">
        <v>62463</v>
      </c>
      <c r="B7670" s="37" t="n">
        <v>58</v>
      </c>
      <c r="C7670" s="7" t="n">
        <v>255</v>
      </c>
      <c r="D7670" s="7" t="n">
        <v>0</v>
      </c>
    </row>
    <row r="7671" spans="1:9">
      <c r="A7671" t="s">
        <v>4</v>
      </c>
      <c r="B7671" s="4" t="s">
        <v>5</v>
      </c>
      <c r="C7671" s="4" t="s">
        <v>10</v>
      </c>
    </row>
    <row r="7672" spans="1:9">
      <c r="A7672" t="n">
        <v>62467</v>
      </c>
      <c r="B7672" s="31" t="n">
        <v>16</v>
      </c>
      <c r="C7672" s="7" t="n">
        <v>500</v>
      </c>
    </row>
    <row r="7673" spans="1:9">
      <c r="A7673" t="s">
        <v>4</v>
      </c>
      <c r="B7673" s="4" t="s">
        <v>5</v>
      </c>
      <c r="C7673" s="4" t="s">
        <v>10</v>
      </c>
      <c r="D7673" s="4" t="s">
        <v>16</v>
      </c>
      <c r="E7673" s="4" t="s">
        <v>30</v>
      </c>
      <c r="F7673" s="4" t="s">
        <v>10</v>
      </c>
    </row>
    <row r="7674" spans="1:9">
      <c r="A7674" t="n">
        <v>62470</v>
      </c>
      <c r="B7674" s="53" t="n">
        <v>59</v>
      </c>
      <c r="C7674" s="7" t="n">
        <v>0</v>
      </c>
      <c r="D7674" s="7" t="n">
        <v>8</v>
      </c>
      <c r="E7674" s="7" t="n">
        <v>0.150000005960464</v>
      </c>
      <c r="F7674" s="7" t="n">
        <v>0</v>
      </c>
    </row>
    <row r="7675" spans="1:9">
      <c r="A7675" t="s">
        <v>4</v>
      </c>
      <c r="B7675" s="4" t="s">
        <v>5</v>
      </c>
      <c r="C7675" s="4" t="s">
        <v>10</v>
      </c>
    </row>
    <row r="7676" spans="1:9">
      <c r="A7676" t="n">
        <v>62480</v>
      </c>
      <c r="B7676" s="31" t="n">
        <v>16</v>
      </c>
      <c r="C7676" s="7" t="n">
        <v>1500</v>
      </c>
    </row>
    <row r="7677" spans="1:9">
      <c r="A7677" t="s">
        <v>4</v>
      </c>
      <c r="B7677" s="4" t="s">
        <v>5</v>
      </c>
      <c r="C7677" s="4" t="s">
        <v>10</v>
      </c>
      <c r="D7677" s="4" t="s">
        <v>16</v>
      </c>
      <c r="E7677" s="4" t="s">
        <v>30</v>
      </c>
      <c r="F7677" s="4" t="s">
        <v>10</v>
      </c>
    </row>
    <row r="7678" spans="1:9">
      <c r="A7678" t="n">
        <v>62483</v>
      </c>
      <c r="B7678" s="53" t="n">
        <v>59</v>
      </c>
      <c r="C7678" s="7" t="n">
        <v>0</v>
      </c>
      <c r="D7678" s="7" t="n">
        <v>255</v>
      </c>
      <c r="E7678" s="7" t="n">
        <v>0</v>
      </c>
      <c r="F7678" s="7" t="n">
        <v>0</v>
      </c>
    </row>
    <row r="7679" spans="1:9">
      <c r="A7679" t="s">
        <v>4</v>
      </c>
      <c r="B7679" s="4" t="s">
        <v>5</v>
      </c>
      <c r="C7679" s="4" t="s">
        <v>16</v>
      </c>
      <c r="D7679" s="4" t="s">
        <v>10</v>
      </c>
      <c r="E7679" s="4" t="s">
        <v>6</v>
      </c>
      <c r="F7679" s="4" t="s">
        <v>6</v>
      </c>
      <c r="G7679" s="4" t="s">
        <v>6</v>
      </c>
      <c r="H7679" s="4" t="s">
        <v>6</v>
      </c>
    </row>
    <row r="7680" spans="1:9">
      <c r="A7680" t="n">
        <v>62493</v>
      </c>
      <c r="B7680" s="54" t="n">
        <v>51</v>
      </c>
      <c r="C7680" s="7" t="n">
        <v>3</v>
      </c>
      <c r="D7680" s="7" t="n">
        <v>0</v>
      </c>
      <c r="E7680" s="7" t="s">
        <v>226</v>
      </c>
      <c r="F7680" s="7" t="s">
        <v>462</v>
      </c>
      <c r="G7680" s="7" t="s">
        <v>225</v>
      </c>
      <c r="H7680" s="7" t="s">
        <v>226</v>
      </c>
    </row>
    <row r="7681" spans="1:8">
      <c r="A7681" t="s">
        <v>4</v>
      </c>
      <c r="B7681" s="4" t="s">
        <v>5</v>
      </c>
      <c r="C7681" s="4" t="s">
        <v>16</v>
      </c>
      <c r="D7681" s="4" t="s">
        <v>10</v>
      </c>
    </row>
    <row r="7682" spans="1:8">
      <c r="A7682" t="n">
        <v>62506</v>
      </c>
      <c r="B7682" s="38" t="n">
        <v>45</v>
      </c>
      <c r="C7682" s="7" t="n">
        <v>7</v>
      </c>
      <c r="D7682" s="7" t="n">
        <v>255</v>
      </c>
    </row>
    <row r="7683" spans="1:8">
      <c r="A7683" t="s">
        <v>4</v>
      </c>
      <c r="B7683" s="4" t="s">
        <v>5</v>
      </c>
      <c r="C7683" s="4" t="s">
        <v>10</v>
      </c>
    </row>
    <row r="7684" spans="1:8">
      <c r="A7684" t="n">
        <v>62510</v>
      </c>
      <c r="B7684" s="31" t="n">
        <v>16</v>
      </c>
      <c r="C7684" s="7" t="n">
        <v>500</v>
      </c>
    </row>
    <row r="7685" spans="1:8">
      <c r="A7685" t="s">
        <v>4</v>
      </c>
      <c r="B7685" s="4" t="s">
        <v>5</v>
      </c>
      <c r="C7685" s="4" t="s">
        <v>16</v>
      </c>
      <c r="D7685" s="4" t="s">
        <v>10</v>
      </c>
      <c r="E7685" s="4" t="s">
        <v>30</v>
      </c>
    </row>
    <row r="7686" spans="1:8">
      <c r="A7686" t="n">
        <v>62513</v>
      </c>
      <c r="B7686" s="37" t="n">
        <v>58</v>
      </c>
      <c r="C7686" s="7" t="n">
        <v>101</v>
      </c>
      <c r="D7686" s="7" t="n">
        <v>500</v>
      </c>
      <c r="E7686" s="7" t="n">
        <v>1</v>
      </c>
    </row>
    <row r="7687" spans="1:8">
      <c r="A7687" t="s">
        <v>4</v>
      </c>
      <c r="B7687" s="4" t="s">
        <v>5</v>
      </c>
      <c r="C7687" s="4" t="s">
        <v>16</v>
      </c>
      <c r="D7687" s="4" t="s">
        <v>10</v>
      </c>
    </row>
    <row r="7688" spans="1:8">
      <c r="A7688" t="n">
        <v>62521</v>
      </c>
      <c r="B7688" s="37" t="n">
        <v>58</v>
      </c>
      <c r="C7688" s="7" t="n">
        <v>254</v>
      </c>
      <c r="D7688" s="7" t="n">
        <v>0</v>
      </c>
    </row>
    <row r="7689" spans="1:8">
      <c r="A7689" t="s">
        <v>4</v>
      </c>
      <c r="B7689" s="4" t="s">
        <v>5</v>
      </c>
      <c r="C7689" s="4" t="s">
        <v>10</v>
      </c>
      <c r="D7689" s="4" t="s">
        <v>30</v>
      </c>
      <c r="E7689" s="4" t="s">
        <v>30</v>
      </c>
      <c r="F7689" s="4" t="s">
        <v>30</v>
      </c>
      <c r="G7689" s="4" t="s">
        <v>10</v>
      </c>
      <c r="H7689" s="4" t="s">
        <v>10</v>
      </c>
    </row>
    <row r="7690" spans="1:8">
      <c r="A7690" t="n">
        <v>62525</v>
      </c>
      <c r="B7690" s="33" t="n">
        <v>60</v>
      </c>
      <c r="C7690" s="7" t="n">
        <v>30</v>
      </c>
      <c r="D7690" s="7" t="n">
        <v>0</v>
      </c>
      <c r="E7690" s="7" t="n">
        <v>0</v>
      </c>
      <c r="F7690" s="7" t="n">
        <v>0</v>
      </c>
      <c r="G7690" s="7" t="n">
        <v>0</v>
      </c>
      <c r="H7690" s="7" t="n">
        <v>0</v>
      </c>
    </row>
    <row r="7691" spans="1:8">
      <c r="A7691" t="s">
        <v>4</v>
      </c>
      <c r="B7691" s="4" t="s">
        <v>5</v>
      </c>
      <c r="C7691" s="4" t="s">
        <v>16</v>
      </c>
    </row>
    <row r="7692" spans="1:8">
      <c r="A7692" t="n">
        <v>62544</v>
      </c>
      <c r="B7692" s="60" t="n">
        <v>116</v>
      </c>
      <c r="C7692" s="7" t="n">
        <v>1</v>
      </c>
    </row>
    <row r="7693" spans="1:8">
      <c r="A7693" t="s">
        <v>4</v>
      </c>
      <c r="B7693" s="4" t="s">
        <v>5</v>
      </c>
      <c r="C7693" s="4" t="s">
        <v>16</v>
      </c>
      <c r="D7693" s="4" t="s">
        <v>16</v>
      </c>
      <c r="E7693" s="4" t="s">
        <v>30</v>
      </c>
      <c r="F7693" s="4" t="s">
        <v>30</v>
      </c>
      <c r="G7693" s="4" t="s">
        <v>30</v>
      </c>
      <c r="H7693" s="4" t="s">
        <v>10</v>
      </c>
    </row>
    <row r="7694" spans="1:8">
      <c r="A7694" t="n">
        <v>62546</v>
      </c>
      <c r="B7694" s="38" t="n">
        <v>45</v>
      </c>
      <c r="C7694" s="7" t="n">
        <v>2</v>
      </c>
      <c r="D7694" s="7" t="n">
        <v>3</v>
      </c>
      <c r="E7694" s="7" t="n">
        <v>-0.180000007152557</v>
      </c>
      <c r="F7694" s="7" t="n">
        <v>0.720000028610229</v>
      </c>
      <c r="G7694" s="7" t="n">
        <v>-6.07999992370605</v>
      </c>
      <c r="H7694" s="7" t="n">
        <v>0</v>
      </c>
    </row>
    <row r="7695" spans="1:8">
      <c r="A7695" t="s">
        <v>4</v>
      </c>
      <c r="B7695" s="4" t="s">
        <v>5</v>
      </c>
      <c r="C7695" s="4" t="s">
        <v>16</v>
      </c>
      <c r="D7695" s="4" t="s">
        <v>16</v>
      </c>
      <c r="E7695" s="4" t="s">
        <v>30</v>
      </c>
      <c r="F7695" s="4" t="s">
        <v>30</v>
      </c>
      <c r="G7695" s="4" t="s">
        <v>30</v>
      </c>
      <c r="H7695" s="4" t="s">
        <v>10</v>
      </c>
      <c r="I7695" s="4" t="s">
        <v>16</v>
      </c>
    </row>
    <row r="7696" spans="1:8">
      <c r="A7696" t="n">
        <v>62563</v>
      </c>
      <c r="B7696" s="38" t="n">
        <v>45</v>
      </c>
      <c r="C7696" s="7" t="n">
        <v>4</v>
      </c>
      <c r="D7696" s="7" t="n">
        <v>3</v>
      </c>
      <c r="E7696" s="7" t="n">
        <v>338.619995117188</v>
      </c>
      <c r="F7696" s="7" t="n">
        <v>141.289993286133</v>
      </c>
      <c r="G7696" s="7" t="n">
        <v>-14</v>
      </c>
      <c r="H7696" s="7" t="n">
        <v>0</v>
      </c>
      <c r="I7696" s="7" t="n">
        <v>0</v>
      </c>
    </row>
    <row r="7697" spans="1:9">
      <c r="A7697" t="s">
        <v>4</v>
      </c>
      <c r="B7697" s="4" t="s">
        <v>5</v>
      </c>
      <c r="C7697" s="4" t="s">
        <v>16</v>
      </c>
      <c r="D7697" s="4" t="s">
        <v>16</v>
      </c>
      <c r="E7697" s="4" t="s">
        <v>30</v>
      </c>
      <c r="F7697" s="4" t="s">
        <v>10</v>
      </c>
    </row>
    <row r="7698" spans="1:9">
      <c r="A7698" t="n">
        <v>62581</v>
      </c>
      <c r="B7698" s="38" t="n">
        <v>45</v>
      </c>
      <c r="C7698" s="7" t="n">
        <v>5</v>
      </c>
      <c r="D7698" s="7" t="n">
        <v>3</v>
      </c>
      <c r="E7698" s="7" t="n">
        <v>1.5</v>
      </c>
      <c r="F7698" s="7" t="n">
        <v>0</v>
      </c>
    </row>
    <row r="7699" spans="1:9">
      <c r="A7699" t="s">
        <v>4</v>
      </c>
      <c r="B7699" s="4" t="s">
        <v>5</v>
      </c>
      <c r="C7699" s="4" t="s">
        <v>16</v>
      </c>
      <c r="D7699" s="4" t="s">
        <v>16</v>
      </c>
      <c r="E7699" s="4" t="s">
        <v>30</v>
      </c>
      <c r="F7699" s="4" t="s">
        <v>10</v>
      </c>
    </row>
    <row r="7700" spans="1:9">
      <c r="A7700" t="n">
        <v>62590</v>
      </c>
      <c r="B7700" s="38" t="n">
        <v>45</v>
      </c>
      <c r="C7700" s="7" t="n">
        <v>11</v>
      </c>
      <c r="D7700" s="7" t="n">
        <v>3</v>
      </c>
      <c r="E7700" s="7" t="n">
        <v>38</v>
      </c>
      <c r="F7700" s="7" t="n">
        <v>0</v>
      </c>
    </row>
    <row r="7701" spans="1:9">
      <c r="A7701" t="s">
        <v>4</v>
      </c>
      <c r="B7701" s="4" t="s">
        <v>5</v>
      </c>
      <c r="C7701" s="4" t="s">
        <v>16</v>
      </c>
      <c r="D7701" s="4" t="s">
        <v>16</v>
      </c>
      <c r="E7701" s="4" t="s">
        <v>30</v>
      </c>
      <c r="F7701" s="4" t="s">
        <v>30</v>
      </c>
      <c r="G7701" s="4" t="s">
        <v>30</v>
      </c>
      <c r="H7701" s="4" t="s">
        <v>10</v>
      </c>
    </row>
    <row r="7702" spans="1:9">
      <c r="A7702" t="n">
        <v>62599</v>
      </c>
      <c r="B7702" s="38" t="n">
        <v>45</v>
      </c>
      <c r="C7702" s="7" t="n">
        <v>2</v>
      </c>
      <c r="D7702" s="7" t="n">
        <v>3</v>
      </c>
      <c r="E7702" s="7" t="n">
        <v>-0.270000010728836</v>
      </c>
      <c r="F7702" s="7" t="n">
        <v>0.720000028610229</v>
      </c>
      <c r="G7702" s="7" t="n">
        <v>-6.19999980926514</v>
      </c>
      <c r="H7702" s="7" t="n">
        <v>3000</v>
      </c>
    </row>
    <row r="7703" spans="1:9">
      <c r="A7703" t="s">
        <v>4</v>
      </c>
      <c r="B7703" s="4" t="s">
        <v>5</v>
      </c>
      <c r="C7703" s="4" t="s">
        <v>16</v>
      </c>
      <c r="D7703" s="4" t="s">
        <v>16</v>
      </c>
      <c r="E7703" s="4" t="s">
        <v>30</v>
      </c>
      <c r="F7703" s="4" t="s">
        <v>30</v>
      </c>
      <c r="G7703" s="4" t="s">
        <v>30</v>
      </c>
      <c r="H7703" s="4" t="s">
        <v>10</v>
      </c>
      <c r="I7703" s="4" t="s">
        <v>16</v>
      </c>
    </row>
    <row r="7704" spans="1:9">
      <c r="A7704" t="n">
        <v>62616</v>
      </c>
      <c r="B7704" s="38" t="n">
        <v>45</v>
      </c>
      <c r="C7704" s="7" t="n">
        <v>4</v>
      </c>
      <c r="D7704" s="7" t="n">
        <v>3</v>
      </c>
      <c r="E7704" s="7" t="n">
        <v>338.619995117188</v>
      </c>
      <c r="F7704" s="7" t="n">
        <v>131.190002441406</v>
      </c>
      <c r="G7704" s="7" t="n">
        <v>346</v>
      </c>
      <c r="H7704" s="7" t="n">
        <v>3000</v>
      </c>
      <c r="I7704" s="7" t="n">
        <v>1</v>
      </c>
    </row>
    <row r="7705" spans="1:9">
      <c r="A7705" t="s">
        <v>4</v>
      </c>
      <c r="B7705" s="4" t="s">
        <v>5</v>
      </c>
      <c r="C7705" s="4" t="s">
        <v>16</v>
      </c>
      <c r="D7705" s="4" t="s">
        <v>16</v>
      </c>
      <c r="E7705" s="4" t="s">
        <v>30</v>
      </c>
      <c r="F7705" s="4" t="s">
        <v>10</v>
      </c>
    </row>
    <row r="7706" spans="1:9">
      <c r="A7706" t="n">
        <v>62634</v>
      </c>
      <c r="B7706" s="38" t="n">
        <v>45</v>
      </c>
      <c r="C7706" s="7" t="n">
        <v>5</v>
      </c>
      <c r="D7706" s="7" t="n">
        <v>3</v>
      </c>
      <c r="E7706" s="7" t="n">
        <v>1.5</v>
      </c>
      <c r="F7706" s="7" t="n">
        <v>3000</v>
      </c>
    </row>
    <row r="7707" spans="1:9">
      <c r="A7707" t="s">
        <v>4</v>
      </c>
      <c r="B7707" s="4" t="s">
        <v>5</v>
      </c>
      <c r="C7707" s="4" t="s">
        <v>16</v>
      </c>
      <c r="D7707" s="4" t="s">
        <v>16</v>
      </c>
      <c r="E7707" s="4" t="s">
        <v>30</v>
      </c>
      <c r="F7707" s="4" t="s">
        <v>10</v>
      </c>
    </row>
    <row r="7708" spans="1:9">
      <c r="A7708" t="n">
        <v>62643</v>
      </c>
      <c r="B7708" s="38" t="n">
        <v>45</v>
      </c>
      <c r="C7708" s="7" t="n">
        <v>11</v>
      </c>
      <c r="D7708" s="7" t="n">
        <v>3</v>
      </c>
      <c r="E7708" s="7" t="n">
        <v>38</v>
      </c>
      <c r="F7708" s="7" t="n">
        <v>3000</v>
      </c>
    </row>
    <row r="7709" spans="1:9">
      <c r="A7709" t="s">
        <v>4</v>
      </c>
      <c r="B7709" s="4" t="s">
        <v>5</v>
      </c>
      <c r="C7709" s="4" t="s">
        <v>10</v>
      </c>
      <c r="D7709" s="4" t="s">
        <v>16</v>
      </c>
      <c r="E7709" s="4" t="s">
        <v>6</v>
      </c>
      <c r="F7709" s="4" t="s">
        <v>30</v>
      </c>
      <c r="G7709" s="4" t="s">
        <v>30</v>
      </c>
      <c r="H7709" s="4" t="s">
        <v>30</v>
      </c>
    </row>
    <row r="7710" spans="1:9">
      <c r="A7710" t="n">
        <v>62652</v>
      </c>
      <c r="B7710" s="45" t="n">
        <v>48</v>
      </c>
      <c r="C7710" s="7" t="n">
        <v>30</v>
      </c>
      <c r="D7710" s="7" t="n">
        <v>0</v>
      </c>
      <c r="E7710" s="7" t="s">
        <v>452</v>
      </c>
      <c r="F7710" s="7" t="n">
        <v>-1</v>
      </c>
      <c r="G7710" s="7" t="n">
        <v>1</v>
      </c>
      <c r="H7710" s="7" t="n">
        <v>1.40129846432482e-45</v>
      </c>
    </row>
    <row r="7711" spans="1:9">
      <c r="A7711" t="s">
        <v>4</v>
      </c>
      <c r="B7711" s="4" t="s">
        <v>5</v>
      </c>
      <c r="C7711" s="4" t="s">
        <v>10</v>
      </c>
      <c r="D7711" s="4" t="s">
        <v>30</v>
      </c>
      <c r="E7711" s="4" t="s">
        <v>30</v>
      </c>
      <c r="F7711" s="4" t="s">
        <v>30</v>
      </c>
      <c r="G7711" s="4" t="s">
        <v>30</v>
      </c>
    </row>
    <row r="7712" spans="1:9">
      <c r="A7712" t="n">
        <v>62681</v>
      </c>
      <c r="B7712" s="43" t="n">
        <v>46</v>
      </c>
      <c r="C7712" s="7" t="n">
        <v>0</v>
      </c>
      <c r="D7712" s="7" t="n">
        <v>-0.300000011920929</v>
      </c>
      <c r="E7712" s="7" t="n">
        <v>-0.25</v>
      </c>
      <c r="F7712" s="7" t="n">
        <v>-3.54999995231628</v>
      </c>
      <c r="G7712" s="7" t="n">
        <v>180</v>
      </c>
    </row>
    <row r="7713" spans="1:9">
      <c r="A7713" t="s">
        <v>4</v>
      </c>
      <c r="B7713" s="4" t="s">
        <v>5</v>
      </c>
      <c r="C7713" s="4" t="s">
        <v>10</v>
      </c>
      <c r="D7713" s="4" t="s">
        <v>30</v>
      </c>
      <c r="E7713" s="4" t="s">
        <v>30</v>
      </c>
      <c r="F7713" s="4" t="s">
        <v>30</v>
      </c>
      <c r="G7713" s="4" t="s">
        <v>30</v>
      </c>
    </row>
    <row r="7714" spans="1:9">
      <c r="A7714" t="n">
        <v>62700</v>
      </c>
      <c r="B7714" s="43" t="n">
        <v>46</v>
      </c>
      <c r="C7714" s="7" t="n">
        <v>30</v>
      </c>
      <c r="D7714" s="7" t="n">
        <v>-0.300000011920929</v>
      </c>
      <c r="E7714" s="7" t="n">
        <v>-0.25</v>
      </c>
      <c r="F7714" s="7" t="n">
        <v>-6.84999990463257</v>
      </c>
      <c r="G7714" s="7" t="n">
        <v>0</v>
      </c>
    </row>
    <row r="7715" spans="1:9">
      <c r="A7715" t="s">
        <v>4</v>
      </c>
      <c r="B7715" s="4" t="s">
        <v>5</v>
      </c>
      <c r="C7715" s="4" t="s">
        <v>10</v>
      </c>
      <c r="D7715" s="4" t="s">
        <v>30</v>
      </c>
      <c r="E7715" s="4" t="s">
        <v>30</v>
      </c>
      <c r="F7715" s="4" t="s">
        <v>30</v>
      </c>
      <c r="G7715" s="4" t="s">
        <v>30</v>
      </c>
    </row>
    <row r="7716" spans="1:9">
      <c r="A7716" t="n">
        <v>62719</v>
      </c>
      <c r="B7716" s="43" t="n">
        <v>46</v>
      </c>
      <c r="C7716" s="7" t="n">
        <v>81</v>
      </c>
      <c r="D7716" s="7" t="n">
        <v>0.529999971389771</v>
      </c>
      <c r="E7716" s="7" t="n">
        <v>-0.209999993443489</v>
      </c>
      <c r="F7716" s="7" t="n">
        <v>-7.92999982833862</v>
      </c>
      <c r="G7716" s="7" t="n">
        <v>348.5</v>
      </c>
    </row>
    <row r="7717" spans="1:9">
      <c r="A7717" t="s">
        <v>4</v>
      </c>
      <c r="B7717" s="4" t="s">
        <v>5</v>
      </c>
      <c r="C7717" s="4" t="s">
        <v>10</v>
      </c>
    </row>
    <row r="7718" spans="1:9">
      <c r="A7718" t="n">
        <v>62738</v>
      </c>
      <c r="B7718" s="31" t="n">
        <v>16</v>
      </c>
      <c r="C7718" s="7" t="n">
        <v>0</v>
      </c>
    </row>
    <row r="7719" spans="1:9">
      <c r="A7719" t="s">
        <v>4</v>
      </c>
      <c r="B7719" s="4" t="s">
        <v>5</v>
      </c>
      <c r="C7719" s="4" t="s">
        <v>10</v>
      </c>
      <c r="D7719" s="4" t="s">
        <v>10</v>
      </c>
      <c r="E7719" s="4" t="s">
        <v>10</v>
      </c>
    </row>
    <row r="7720" spans="1:9">
      <c r="A7720" t="n">
        <v>62741</v>
      </c>
      <c r="B7720" s="34" t="n">
        <v>61</v>
      </c>
      <c r="C7720" s="7" t="n">
        <v>0</v>
      </c>
      <c r="D7720" s="7" t="n">
        <v>30</v>
      </c>
      <c r="E7720" s="7" t="n">
        <v>0</v>
      </c>
    </row>
    <row r="7721" spans="1:9">
      <c r="A7721" t="s">
        <v>4</v>
      </c>
      <c r="B7721" s="4" t="s">
        <v>5</v>
      </c>
      <c r="C7721" s="4" t="s">
        <v>10</v>
      </c>
      <c r="D7721" s="4" t="s">
        <v>10</v>
      </c>
      <c r="E7721" s="4" t="s">
        <v>10</v>
      </c>
    </row>
    <row r="7722" spans="1:9">
      <c r="A7722" t="n">
        <v>62748</v>
      </c>
      <c r="B7722" s="34" t="n">
        <v>61</v>
      </c>
      <c r="C7722" s="7" t="n">
        <v>81</v>
      </c>
      <c r="D7722" s="7" t="n">
        <v>0</v>
      </c>
      <c r="E7722" s="7" t="n">
        <v>0</v>
      </c>
    </row>
    <row r="7723" spans="1:9">
      <c r="A7723" t="s">
        <v>4</v>
      </c>
      <c r="B7723" s="4" t="s">
        <v>5</v>
      </c>
      <c r="C7723" s="4" t="s">
        <v>10</v>
      </c>
      <c r="D7723" s="4" t="s">
        <v>9</v>
      </c>
    </row>
    <row r="7724" spans="1:9">
      <c r="A7724" t="n">
        <v>62755</v>
      </c>
      <c r="B7724" s="62" t="n">
        <v>44</v>
      </c>
      <c r="C7724" s="7" t="n">
        <v>86</v>
      </c>
      <c r="D7724" s="7" t="n">
        <v>128</v>
      </c>
    </row>
    <row r="7725" spans="1:9">
      <c r="A7725" t="s">
        <v>4</v>
      </c>
      <c r="B7725" s="4" t="s">
        <v>5</v>
      </c>
      <c r="C7725" s="4" t="s">
        <v>10</v>
      </c>
      <c r="D7725" s="4" t="s">
        <v>9</v>
      </c>
    </row>
    <row r="7726" spans="1:9">
      <c r="A7726" t="n">
        <v>62762</v>
      </c>
      <c r="B7726" s="62" t="n">
        <v>44</v>
      </c>
      <c r="C7726" s="7" t="n">
        <v>86</v>
      </c>
      <c r="D7726" s="7" t="n">
        <v>32</v>
      </c>
    </row>
    <row r="7727" spans="1:9">
      <c r="A7727" t="s">
        <v>4</v>
      </c>
      <c r="B7727" s="4" t="s">
        <v>5</v>
      </c>
      <c r="C7727" s="4" t="s">
        <v>10</v>
      </c>
      <c r="D7727" s="4" t="s">
        <v>9</v>
      </c>
    </row>
    <row r="7728" spans="1:9">
      <c r="A7728" t="n">
        <v>62769</v>
      </c>
      <c r="B7728" s="62" t="n">
        <v>44</v>
      </c>
      <c r="C7728" s="7" t="n">
        <v>89</v>
      </c>
      <c r="D7728" s="7" t="n">
        <v>128</v>
      </c>
    </row>
    <row r="7729" spans="1:7">
      <c r="A7729" t="s">
        <v>4</v>
      </c>
      <c r="B7729" s="4" t="s">
        <v>5</v>
      </c>
      <c r="C7729" s="4" t="s">
        <v>10</v>
      </c>
      <c r="D7729" s="4" t="s">
        <v>9</v>
      </c>
    </row>
    <row r="7730" spans="1:7">
      <c r="A7730" t="n">
        <v>62776</v>
      </c>
      <c r="B7730" s="62" t="n">
        <v>44</v>
      </c>
      <c r="C7730" s="7" t="n">
        <v>89</v>
      </c>
      <c r="D7730" s="7" t="n">
        <v>32</v>
      </c>
    </row>
    <row r="7731" spans="1:7">
      <c r="A7731" t="s">
        <v>4</v>
      </c>
      <c r="B7731" s="4" t="s">
        <v>5</v>
      </c>
      <c r="C7731" s="4" t="s">
        <v>10</v>
      </c>
      <c r="D7731" s="4" t="s">
        <v>9</v>
      </c>
    </row>
    <row r="7732" spans="1:7">
      <c r="A7732" t="n">
        <v>62783</v>
      </c>
      <c r="B7732" s="62" t="n">
        <v>44</v>
      </c>
      <c r="C7732" s="7" t="n">
        <v>61507</v>
      </c>
      <c r="D7732" s="7" t="n">
        <v>128</v>
      </c>
    </row>
    <row r="7733" spans="1:7">
      <c r="A7733" t="s">
        <v>4</v>
      </c>
      <c r="B7733" s="4" t="s">
        <v>5</v>
      </c>
      <c r="C7733" s="4" t="s">
        <v>10</v>
      </c>
      <c r="D7733" s="4" t="s">
        <v>9</v>
      </c>
    </row>
    <row r="7734" spans="1:7">
      <c r="A7734" t="n">
        <v>62790</v>
      </c>
      <c r="B7734" s="62" t="n">
        <v>44</v>
      </c>
      <c r="C7734" s="7" t="n">
        <v>61507</v>
      </c>
      <c r="D7734" s="7" t="n">
        <v>32</v>
      </c>
    </row>
    <row r="7735" spans="1:7">
      <c r="A7735" t="s">
        <v>4</v>
      </c>
      <c r="B7735" s="4" t="s">
        <v>5</v>
      </c>
      <c r="C7735" s="4" t="s">
        <v>10</v>
      </c>
      <c r="D7735" s="4" t="s">
        <v>9</v>
      </c>
    </row>
    <row r="7736" spans="1:7">
      <c r="A7736" t="n">
        <v>62797</v>
      </c>
      <c r="B7736" s="62" t="n">
        <v>44</v>
      </c>
      <c r="C7736" s="7" t="n">
        <v>61508</v>
      </c>
      <c r="D7736" s="7" t="n">
        <v>128</v>
      </c>
    </row>
    <row r="7737" spans="1:7">
      <c r="A7737" t="s">
        <v>4</v>
      </c>
      <c r="B7737" s="4" t="s">
        <v>5</v>
      </c>
      <c r="C7737" s="4" t="s">
        <v>10</v>
      </c>
      <c r="D7737" s="4" t="s">
        <v>9</v>
      </c>
    </row>
    <row r="7738" spans="1:7">
      <c r="A7738" t="n">
        <v>62804</v>
      </c>
      <c r="B7738" s="62" t="n">
        <v>44</v>
      </c>
      <c r="C7738" s="7" t="n">
        <v>61508</v>
      </c>
      <c r="D7738" s="7" t="n">
        <v>32</v>
      </c>
    </row>
    <row r="7739" spans="1:7">
      <c r="A7739" t="s">
        <v>4</v>
      </c>
      <c r="B7739" s="4" t="s">
        <v>5</v>
      </c>
      <c r="C7739" s="4" t="s">
        <v>10</v>
      </c>
      <c r="D7739" s="4" t="s">
        <v>16</v>
      </c>
      <c r="E7739" s="4" t="s">
        <v>6</v>
      </c>
      <c r="F7739" s="4" t="s">
        <v>30</v>
      </c>
      <c r="G7739" s="4" t="s">
        <v>30</v>
      </c>
      <c r="H7739" s="4" t="s">
        <v>30</v>
      </c>
    </row>
    <row r="7740" spans="1:7">
      <c r="A7740" t="n">
        <v>62811</v>
      </c>
      <c r="B7740" s="45" t="n">
        <v>48</v>
      </c>
      <c r="C7740" s="7" t="n">
        <v>89</v>
      </c>
      <c r="D7740" s="7" t="n">
        <v>0</v>
      </c>
      <c r="E7740" s="7" t="s">
        <v>289</v>
      </c>
      <c r="F7740" s="7" t="n">
        <v>0</v>
      </c>
      <c r="G7740" s="7" t="n">
        <v>1</v>
      </c>
      <c r="H7740" s="7" t="n">
        <v>0</v>
      </c>
    </row>
    <row r="7741" spans="1:7">
      <c r="A7741" t="s">
        <v>4</v>
      </c>
      <c r="B7741" s="4" t="s">
        <v>5</v>
      </c>
      <c r="C7741" s="4" t="s">
        <v>10</v>
      </c>
      <c r="D7741" s="4" t="s">
        <v>16</v>
      </c>
      <c r="E7741" s="4" t="s">
        <v>6</v>
      </c>
      <c r="F7741" s="4" t="s">
        <v>30</v>
      </c>
      <c r="G7741" s="4" t="s">
        <v>30</v>
      </c>
      <c r="H7741" s="4" t="s">
        <v>30</v>
      </c>
    </row>
    <row r="7742" spans="1:7">
      <c r="A7742" t="n">
        <v>62837</v>
      </c>
      <c r="B7742" s="45" t="n">
        <v>48</v>
      </c>
      <c r="C7742" s="7" t="n">
        <v>61507</v>
      </c>
      <c r="D7742" s="7" t="n">
        <v>0</v>
      </c>
      <c r="E7742" s="7" t="s">
        <v>289</v>
      </c>
      <c r="F7742" s="7" t="n">
        <v>0</v>
      </c>
      <c r="G7742" s="7" t="n">
        <v>1</v>
      </c>
      <c r="H7742" s="7" t="n">
        <v>0</v>
      </c>
    </row>
    <row r="7743" spans="1:7">
      <c r="A7743" t="s">
        <v>4</v>
      </c>
      <c r="B7743" s="4" t="s">
        <v>5</v>
      </c>
      <c r="C7743" s="4" t="s">
        <v>10</v>
      </c>
      <c r="D7743" s="4" t="s">
        <v>16</v>
      </c>
      <c r="E7743" s="4" t="s">
        <v>6</v>
      </c>
      <c r="F7743" s="4" t="s">
        <v>30</v>
      </c>
      <c r="G7743" s="4" t="s">
        <v>30</v>
      </c>
      <c r="H7743" s="4" t="s">
        <v>30</v>
      </c>
    </row>
    <row r="7744" spans="1:7">
      <c r="A7744" t="n">
        <v>62863</v>
      </c>
      <c r="B7744" s="45" t="n">
        <v>48</v>
      </c>
      <c r="C7744" s="7" t="n">
        <v>61508</v>
      </c>
      <c r="D7744" s="7" t="n">
        <v>0</v>
      </c>
      <c r="E7744" s="7" t="s">
        <v>289</v>
      </c>
      <c r="F7744" s="7" t="n">
        <v>0</v>
      </c>
      <c r="G7744" s="7" t="n">
        <v>1</v>
      </c>
      <c r="H7744" s="7" t="n">
        <v>0</v>
      </c>
    </row>
    <row r="7745" spans="1:8">
      <c r="A7745" t="s">
        <v>4</v>
      </c>
      <c r="B7745" s="4" t="s">
        <v>5</v>
      </c>
      <c r="C7745" s="4" t="s">
        <v>10</v>
      </c>
      <c r="D7745" s="4" t="s">
        <v>30</v>
      </c>
      <c r="E7745" s="4" t="s">
        <v>30</v>
      </c>
      <c r="F7745" s="4" t="s">
        <v>30</v>
      </c>
      <c r="G7745" s="4" t="s">
        <v>30</v>
      </c>
    </row>
    <row r="7746" spans="1:8">
      <c r="A7746" t="n">
        <v>62889</v>
      </c>
      <c r="B7746" s="43" t="n">
        <v>46</v>
      </c>
      <c r="C7746" s="7" t="n">
        <v>0</v>
      </c>
      <c r="D7746" s="7" t="n">
        <v>-0.300000011920929</v>
      </c>
      <c r="E7746" s="7" t="n">
        <v>-0.25</v>
      </c>
      <c r="F7746" s="7" t="n">
        <v>-2.51999998092651</v>
      </c>
      <c r="G7746" s="7" t="n">
        <v>180</v>
      </c>
    </row>
    <row r="7747" spans="1:8">
      <c r="A7747" t="s">
        <v>4</v>
      </c>
      <c r="B7747" s="4" t="s">
        <v>5</v>
      </c>
      <c r="C7747" s="4" t="s">
        <v>10</v>
      </c>
      <c r="D7747" s="4" t="s">
        <v>30</v>
      </c>
      <c r="E7747" s="4" t="s">
        <v>30</v>
      </c>
      <c r="F7747" s="4" t="s">
        <v>30</v>
      </c>
      <c r="G7747" s="4" t="s">
        <v>30</v>
      </c>
    </row>
    <row r="7748" spans="1:8">
      <c r="A7748" t="n">
        <v>62908</v>
      </c>
      <c r="B7748" s="43" t="n">
        <v>46</v>
      </c>
      <c r="C7748" s="7" t="n">
        <v>13</v>
      </c>
      <c r="D7748" s="7" t="n">
        <v>-0.0199999995529652</v>
      </c>
      <c r="E7748" s="7" t="n">
        <v>-0.25</v>
      </c>
      <c r="F7748" s="7" t="n">
        <v>-1.99000000953674</v>
      </c>
      <c r="G7748" s="7" t="n">
        <v>182.100006103516</v>
      </c>
    </row>
    <row r="7749" spans="1:8">
      <c r="A7749" t="s">
        <v>4</v>
      </c>
      <c r="B7749" s="4" t="s">
        <v>5</v>
      </c>
      <c r="C7749" s="4" t="s">
        <v>16</v>
      </c>
      <c r="D7749" s="14" t="s">
        <v>26</v>
      </c>
      <c r="E7749" s="4" t="s">
        <v>5</v>
      </c>
      <c r="F7749" s="4" t="s">
        <v>16</v>
      </c>
      <c r="G7749" s="4" t="s">
        <v>10</v>
      </c>
      <c r="H7749" s="14" t="s">
        <v>27</v>
      </c>
      <c r="I7749" s="4" t="s">
        <v>16</v>
      </c>
      <c r="J7749" s="4" t="s">
        <v>25</v>
      </c>
    </row>
    <row r="7750" spans="1:8">
      <c r="A7750" t="n">
        <v>62927</v>
      </c>
      <c r="B7750" s="10" t="n">
        <v>5</v>
      </c>
      <c r="C7750" s="7" t="n">
        <v>28</v>
      </c>
      <c r="D7750" s="14" t="s">
        <v>3</v>
      </c>
      <c r="E7750" s="58" t="n">
        <v>64</v>
      </c>
      <c r="F7750" s="7" t="n">
        <v>5</v>
      </c>
      <c r="G7750" s="7" t="n">
        <v>5</v>
      </c>
      <c r="H7750" s="14" t="s">
        <v>3</v>
      </c>
      <c r="I7750" s="7" t="n">
        <v>1</v>
      </c>
      <c r="J7750" s="11" t="n">
        <f t="normal" ca="1">A7754</f>
        <v>0</v>
      </c>
    </row>
    <row r="7751" spans="1:8">
      <c r="A7751" t="s">
        <v>4</v>
      </c>
      <c r="B7751" s="4" t="s">
        <v>5</v>
      </c>
      <c r="C7751" s="4" t="s">
        <v>10</v>
      </c>
      <c r="D7751" s="4" t="s">
        <v>30</v>
      </c>
      <c r="E7751" s="4" t="s">
        <v>30</v>
      </c>
      <c r="F7751" s="4" t="s">
        <v>30</v>
      </c>
      <c r="G7751" s="4" t="s">
        <v>30</v>
      </c>
    </row>
    <row r="7752" spans="1:8">
      <c r="A7752" t="n">
        <v>62938</v>
      </c>
      <c r="B7752" s="43" t="n">
        <v>46</v>
      </c>
      <c r="C7752" s="7" t="n">
        <v>7032</v>
      </c>
      <c r="D7752" s="7" t="n">
        <v>0.680000007152557</v>
      </c>
      <c r="E7752" s="7" t="n">
        <v>-0.25</v>
      </c>
      <c r="F7752" s="7" t="n">
        <v>-1.95000004768372</v>
      </c>
      <c r="G7752" s="7" t="n">
        <v>187.5</v>
      </c>
    </row>
    <row r="7753" spans="1:8">
      <c r="A7753" t="s">
        <v>4</v>
      </c>
      <c r="B7753" s="4" t="s">
        <v>5</v>
      </c>
      <c r="C7753" s="4" t="s">
        <v>10</v>
      </c>
      <c r="D7753" s="4" t="s">
        <v>30</v>
      </c>
      <c r="E7753" s="4" t="s">
        <v>30</v>
      </c>
      <c r="F7753" s="4" t="s">
        <v>30</v>
      </c>
      <c r="G7753" s="4" t="s">
        <v>30</v>
      </c>
    </row>
    <row r="7754" spans="1:8">
      <c r="A7754" t="n">
        <v>62957</v>
      </c>
      <c r="B7754" s="43" t="n">
        <v>46</v>
      </c>
      <c r="C7754" s="7" t="n">
        <v>61491</v>
      </c>
      <c r="D7754" s="7" t="n">
        <v>-1.02999997138977</v>
      </c>
      <c r="E7754" s="7" t="n">
        <v>-0.25</v>
      </c>
      <c r="F7754" s="7" t="n">
        <v>-1.95000004768372</v>
      </c>
      <c r="G7754" s="7" t="n">
        <v>175</v>
      </c>
    </row>
    <row r="7755" spans="1:8">
      <c r="A7755" t="s">
        <v>4</v>
      </c>
      <c r="B7755" s="4" t="s">
        <v>5</v>
      </c>
      <c r="C7755" s="4" t="s">
        <v>10</v>
      </c>
      <c r="D7755" s="4" t="s">
        <v>30</v>
      </c>
      <c r="E7755" s="4" t="s">
        <v>30</v>
      </c>
      <c r="F7755" s="4" t="s">
        <v>30</v>
      </c>
      <c r="G7755" s="4" t="s">
        <v>30</v>
      </c>
    </row>
    <row r="7756" spans="1:8">
      <c r="A7756" t="n">
        <v>62976</v>
      </c>
      <c r="B7756" s="43" t="n">
        <v>46</v>
      </c>
      <c r="C7756" s="7" t="n">
        <v>61492</v>
      </c>
      <c r="D7756" s="7" t="n">
        <v>1.5</v>
      </c>
      <c r="E7756" s="7" t="n">
        <v>-0.25</v>
      </c>
      <c r="F7756" s="7" t="n">
        <v>-2.10999989509583</v>
      </c>
      <c r="G7756" s="7" t="n">
        <v>191.399993896484</v>
      </c>
    </row>
    <row r="7757" spans="1:8">
      <c r="A7757" t="s">
        <v>4</v>
      </c>
      <c r="B7757" s="4" t="s">
        <v>5</v>
      </c>
      <c r="C7757" s="4" t="s">
        <v>10</v>
      </c>
      <c r="D7757" s="4" t="s">
        <v>30</v>
      </c>
      <c r="E7757" s="4" t="s">
        <v>30</v>
      </c>
      <c r="F7757" s="4" t="s">
        <v>30</v>
      </c>
      <c r="G7757" s="4" t="s">
        <v>30</v>
      </c>
    </row>
    <row r="7758" spans="1:8">
      <c r="A7758" t="n">
        <v>62995</v>
      </c>
      <c r="B7758" s="43" t="n">
        <v>46</v>
      </c>
      <c r="C7758" s="7" t="n">
        <v>61493</v>
      </c>
      <c r="D7758" s="7" t="n">
        <v>-1.75</v>
      </c>
      <c r="E7758" s="7" t="n">
        <v>-0.25</v>
      </c>
      <c r="F7758" s="7" t="n">
        <v>-1.24000000953674</v>
      </c>
      <c r="G7758" s="7" t="n">
        <v>169.399993896484</v>
      </c>
    </row>
    <row r="7759" spans="1:8">
      <c r="A7759" t="s">
        <v>4</v>
      </c>
      <c r="B7759" s="4" t="s">
        <v>5</v>
      </c>
      <c r="C7759" s="4" t="s">
        <v>10</v>
      </c>
      <c r="D7759" s="4" t="s">
        <v>30</v>
      </c>
      <c r="E7759" s="4" t="s">
        <v>30</v>
      </c>
      <c r="F7759" s="4" t="s">
        <v>30</v>
      </c>
      <c r="G7759" s="4" t="s">
        <v>30</v>
      </c>
    </row>
    <row r="7760" spans="1:8">
      <c r="A7760" t="n">
        <v>63014</v>
      </c>
      <c r="B7760" s="43" t="n">
        <v>46</v>
      </c>
      <c r="C7760" s="7" t="n">
        <v>61494</v>
      </c>
      <c r="D7760" s="7" t="n">
        <v>-0.689999997615814</v>
      </c>
      <c r="E7760" s="7" t="n">
        <v>-0.25</v>
      </c>
      <c r="F7760" s="7" t="n">
        <v>-1.12999999523163</v>
      </c>
      <c r="G7760" s="7" t="n">
        <v>178.300003051758</v>
      </c>
    </row>
    <row r="7761" spans="1:10">
      <c r="A7761" t="s">
        <v>4</v>
      </c>
      <c r="B7761" s="4" t="s">
        <v>5</v>
      </c>
      <c r="C7761" s="4" t="s">
        <v>10</v>
      </c>
      <c r="D7761" s="4" t="s">
        <v>30</v>
      </c>
      <c r="E7761" s="4" t="s">
        <v>30</v>
      </c>
      <c r="F7761" s="4" t="s">
        <v>30</v>
      </c>
      <c r="G7761" s="4" t="s">
        <v>30</v>
      </c>
    </row>
    <row r="7762" spans="1:10">
      <c r="A7762" t="n">
        <v>63033</v>
      </c>
      <c r="B7762" s="43" t="n">
        <v>46</v>
      </c>
      <c r="C7762" s="7" t="n">
        <v>11</v>
      </c>
      <c r="D7762" s="7" t="n">
        <v>0.349999994039536</v>
      </c>
      <c r="E7762" s="7" t="n">
        <v>-0.25</v>
      </c>
      <c r="F7762" s="7" t="n">
        <v>-0.620000004768372</v>
      </c>
      <c r="G7762" s="7" t="n">
        <v>181.300003051758</v>
      </c>
    </row>
    <row r="7763" spans="1:10">
      <c r="A7763" t="s">
        <v>4</v>
      </c>
      <c r="B7763" s="4" t="s">
        <v>5</v>
      </c>
      <c r="C7763" s="4" t="s">
        <v>10</v>
      </c>
      <c r="D7763" s="4" t="s">
        <v>30</v>
      </c>
      <c r="E7763" s="4" t="s">
        <v>30</v>
      </c>
      <c r="F7763" s="4" t="s">
        <v>30</v>
      </c>
      <c r="G7763" s="4" t="s">
        <v>30</v>
      </c>
    </row>
    <row r="7764" spans="1:10">
      <c r="A7764" t="n">
        <v>63052</v>
      </c>
      <c r="B7764" s="43" t="n">
        <v>46</v>
      </c>
      <c r="C7764" s="7" t="n">
        <v>83</v>
      </c>
      <c r="D7764" s="7" t="n">
        <v>1.25999999046326</v>
      </c>
      <c r="E7764" s="7" t="n">
        <v>-0.25</v>
      </c>
      <c r="F7764" s="7" t="n">
        <v>-0.930000007152557</v>
      </c>
      <c r="G7764" s="7" t="n">
        <v>188.600006103516</v>
      </c>
    </row>
    <row r="7765" spans="1:10">
      <c r="A7765" t="s">
        <v>4</v>
      </c>
      <c r="B7765" s="4" t="s">
        <v>5</v>
      </c>
      <c r="C7765" s="4" t="s">
        <v>10</v>
      </c>
      <c r="D7765" s="4" t="s">
        <v>30</v>
      </c>
      <c r="E7765" s="4" t="s">
        <v>30</v>
      </c>
      <c r="F7765" s="4" t="s">
        <v>30</v>
      </c>
      <c r="G7765" s="4" t="s">
        <v>30</v>
      </c>
    </row>
    <row r="7766" spans="1:10">
      <c r="A7766" t="n">
        <v>63071</v>
      </c>
      <c r="B7766" s="43" t="n">
        <v>46</v>
      </c>
      <c r="C7766" s="7" t="n">
        <v>80</v>
      </c>
      <c r="D7766" s="7" t="n">
        <v>2.5</v>
      </c>
      <c r="E7766" s="7" t="n">
        <v>-0.25</v>
      </c>
      <c r="F7766" s="7" t="n">
        <v>-1.07000005245209</v>
      </c>
      <c r="G7766" s="7" t="n">
        <v>198.300003051758</v>
      </c>
    </row>
    <row r="7767" spans="1:10">
      <c r="A7767" t="s">
        <v>4</v>
      </c>
      <c r="B7767" s="4" t="s">
        <v>5</v>
      </c>
      <c r="C7767" s="4" t="s">
        <v>10</v>
      </c>
      <c r="D7767" s="4" t="s">
        <v>30</v>
      </c>
      <c r="E7767" s="4" t="s">
        <v>30</v>
      </c>
      <c r="F7767" s="4" t="s">
        <v>30</v>
      </c>
      <c r="G7767" s="4" t="s">
        <v>30</v>
      </c>
    </row>
    <row r="7768" spans="1:10">
      <c r="A7768" t="n">
        <v>63090</v>
      </c>
      <c r="B7768" s="43" t="n">
        <v>46</v>
      </c>
      <c r="C7768" s="7" t="n">
        <v>86</v>
      </c>
      <c r="D7768" s="7" t="n">
        <v>4.28999996185303</v>
      </c>
      <c r="E7768" s="7" t="n">
        <v>-0.25</v>
      </c>
      <c r="F7768" s="7" t="n">
        <v>-9</v>
      </c>
      <c r="G7768" s="7" t="n">
        <v>283.200012207031</v>
      </c>
    </row>
    <row r="7769" spans="1:10">
      <c r="A7769" t="s">
        <v>4</v>
      </c>
      <c r="B7769" s="4" t="s">
        <v>5</v>
      </c>
      <c r="C7769" s="4" t="s">
        <v>10</v>
      </c>
      <c r="D7769" s="4" t="s">
        <v>30</v>
      </c>
      <c r="E7769" s="4" t="s">
        <v>30</v>
      </c>
      <c r="F7769" s="4" t="s">
        <v>30</v>
      </c>
      <c r="G7769" s="4" t="s">
        <v>30</v>
      </c>
    </row>
    <row r="7770" spans="1:10">
      <c r="A7770" t="n">
        <v>63109</v>
      </c>
      <c r="B7770" s="43" t="n">
        <v>46</v>
      </c>
      <c r="C7770" s="7" t="n">
        <v>89</v>
      </c>
      <c r="D7770" s="7" t="n">
        <v>4.07000017166138</v>
      </c>
      <c r="E7770" s="7" t="n">
        <v>-0.25</v>
      </c>
      <c r="F7770" s="7" t="n">
        <v>-6.65000009536743</v>
      </c>
      <c r="G7770" s="7" t="n">
        <v>272.5</v>
      </c>
    </row>
    <row r="7771" spans="1:10">
      <c r="A7771" t="s">
        <v>4</v>
      </c>
      <c r="B7771" s="4" t="s">
        <v>5</v>
      </c>
      <c r="C7771" s="4" t="s">
        <v>10</v>
      </c>
      <c r="D7771" s="4" t="s">
        <v>30</v>
      </c>
      <c r="E7771" s="4" t="s">
        <v>30</v>
      </c>
      <c r="F7771" s="4" t="s">
        <v>30</v>
      </c>
      <c r="G7771" s="4" t="s">
        <v>30</v>
      </c>
    </row>
    <row r="7772" spans="1:10">
      <c r="A7772" t="n">
        <v>63128</v>
      </c>
      <c r="B7772" s="43" t="n">
        <v>46</v>
      </c>
      <c r="C7772" s="7" t="n">
        <v>61507</v>
      </c>
      <c r="D7772" s="7" t="n">
        <v>4.26999998092651</v>
      </c>
      <c r="E7772" s="7" t="n">
        <v>-0.25</v>
      </c>
      <c r="F7772" s="7" t="n">
        <v>-5.65000009536743</v>
      </c>
      <c r="G7772" s="7" t="n">
        <v>266.5</v>
      </c>
    </row>
    <row r="7773" spans="1:10">
      <c r="A7773" t="s">
        <v>4</v>
      </c>
      <c r="B7773" s="4" t="s">
        <v>5</v>
      </c>
      <c r="C7773" s="4" t="s">
        <v>10</v>
      </c>
      <c r="D7773" s="4" t="s">
        <v>30</v>
      </c>
      <c r="E7773" s="4" t="s">
        <v>30</v>
      </c>
      <c r="F7773" s="4" t="s">
        <v>30</v>
      </c>
      <c r="G7773" s="4" t="s">
        <v>30</v>
      </c>
    </row>
    <row r="7774" spans="1:10">
      <c r="A7774" t="n">
        <v>63147</v>
      </c>
      <c r="B7774" s="43" t="n">
        <v>46</v>
      </c>
      <c r="C7774" s="7" t="n">
        <v>61508</v>
      </c>
      <c r="D7774" s="7" t="n">
        <v>4.11999988555908</v>
      </c>
      <c r="E7774" s="7" t="n">
        <v>-0.25</v>
      </c>
      <c r="F7774" s="7" t="n">
        <v>-7.69999980926514</v>
      </c>
      <c r="G7774" s="7" t="n">
        <v>278.299987792969</v>
      </c>
    </row>
    <row r="7775" spans="1:10">
      <c r="A7775" t="s">
        <v>4</v>
      </c>
      <c r="B7775" s="4" t="s">
        <v>5</v>
      </c>
      <c r="C7775" s="4" t="s">
        <v>10</v>
      </c>
      <c r="D7775" s="4" t="s">
        <v>30</v>
      </c>
      <c r="E7775" s="4" t="s">
        <v>30</v>
      </c>
      <c r="F7775" s="4" t="s">
        <v>30</v>
      </c>
      <c r="G7775" s="4" t="s">
        <v>30</v>
      </c>
    </row>
    <row r="7776" spans="1:10">
      <c r="A7776" t="n">
        <v>63166</v>
      </c>
      <c r="B7776" s="43" t="n">
        <v>46</v>
      </c>
      <c r="C7776" s="7" t="n">
        <v>100</v>
      </c>
      <c r="D7776" s="7" t="n">
        <v>-8.97999954223633</v>
      </c>
      <c r="E7776" s="7" t="n">
        <v>-0.25</v>
      </c>
      <c r="F7776" s="7" t="n">
        <v>-6.36999988555908</v>
      </c>
      <c r="G7776" s="7" t="n">
        <v>91.3000030517578</v>
      </c>
    </row>
    <row r="7777" spans="1:7">
      <c r="A7777" t="s">
        <v>4</v>
      </c>
      <c r="B7777" s="4" t="s">
        <v>5</v>
      </c>
      <c r="C7777" s="4" t="s">
        <v>10</v>
      </c>
      <c r="D7777" s="4" t="s">
        <v>30</v>
      </c>
      <c r="E7777" s="4" t="s">
        <v>30</v>
      </c>
      <c r="F7777" s="4" t="s">
        <v>30</v>
      </c>
      <c r="G7777" s="4" t="s">
        <v>30</v>
      </c>
    </row>
    <row r="7778" spans="1:7">
      <c r="A7778" t="n">
        <v>63185</v>
      </c>
      <c r="B7778" s="43" t="n">
        <v>46</v>
      </c>
      <c r="C7778" s="7" t="n">
        <v>88</v>
      </c>
      <c r="D7778" s="7" t="n">
        <v>-9.46999931335449</v>
      </c>
      <c r="E7778" s="7" t="n">
        <v>-0.25</v>
      </c>
      <c r="F7778" s="7" t="n">
        <v>-5.71000003814697</v>
      </c>
      <c r="G7778" s="7" t="n">
        <v>91.9000015258789</v>
      </c>
    </row>
    <row r="7779" spans="1:7">
      <c r="A7779" t="s">
        <v>4</v>
      </c>
      <c r="B7779" s="4" t="s">
        <v>5</v>
      </c>
      <c r="C7779" s="4" t="s">
        <v>10</v>
      </c>
      <c r="D7779" s="4" t="s">
        <v>30</v>
      </c>
      <c r="E7779" s="4" t="s">
        <v>30</v>
      </c>
      <c r="F7779" s="4" t="s">
        <v>30</v>
      </c>
      <c r="G7779" s="4" t="s">
        <v>30</v>
      </c>
    </row>
    <row r="7780" spans="1:7">
      <c r="A7780" t="n">
        <v>63204</v>
      </c>
      <c r="B7780" s="43" t="n">
        <v>46</v>
      </c>
      <c r="C7780" s="7" t="n">
        <v>61509</v>
      </c>
      <c r="D7780" s="7" t="n">
        <v>-9.14999961853027</v>
      </c>
      <c r="E7780" s="7" t="n">
        <v>-0.25</v>
      </c>
      <c r="F7780" s="7" t="n">
        <v>-4.80000019073486</v>
      </c>
      <c r="G7780" s="7" t="n">
        <v>97.4000015258789</v>
      </c>
    </row>
    <row r="7781" spans="1:7">
      <c r="A7781" t="s">
        <v>4</v>
      </c>
      <c r="B7781" s="4" t="s">
        <v>5</v>
      </c>
      <c r="C7781" s="4" t="s">
        <v>10</v>
      </c>
      <c r="D7781" s="4" t="s">
        <v>30</v>
      </c>
      <c r="E7781" s="4" t="s">
        <v>30</v>
      </c>
      <c r="F7781" s="4" t="s">
        <v>30</v>
      </c>
      <c r="G7781" s="4" t="s">
        <v>30</v>
      </c>
    </row>
    <row r="7782" spans="1:7">
      <c r="A7782" t="n">
        <v>63223</v>
      </c>
      <c r="B7782" s="43" t="n">
        <v>46</v>
      </c>
      <c r="C7782" s="7" t="n">
        <v>61510</v>
      </c>
      <c r="D7782" s="7" t="n">
        <v>-8.69999980926514</v>
      </c>
      <c r="E7782" s="7" t="n">
        <v>-0.25</v>
      </c>
      <c r="F7782" s="7" t="n">
        <v>-3.77999997138977</v>
      </c>
      <c r="G7782" s="7" t="n">
        <v>109.900001525879</v>
      </c>
    </row>
    <row r="7783" spans="1:7">
      <c r="A7783" t="s">
        <v>4</v>
      </c>
      <c r="B7783" s="4" t="s">
        <v>5</v>
      </c>
      <c r="C7783" s="4" t="s">
        <v>10</v>
      </c>
      <c r="D7783" s="4" t="s">
        <v>30</v>
      </c>
      <c r="E7783" s="4" t="s">
        <v>30</v>
      </c>
      <c r="F7783" s="4" t="s">
        <v>30</v>
      </c>
      <c r="G7783" s="4" t="s">
        <v>30</v>
      </c>
    </row>
    <row r="7784" spans="1:7">
      <c r="A7784" t="n">
        <v>63242</v>
      </c>
      <c r="B7784" s="43" t="n">
        <v>46</v>
      </c>
      <c r="C7784" s="7" t="n">
        <v>84</v>
      </c>
      <c r="D7784" s="7" t="n">
        <v>-8.94999980926514</v>
      </c>
      <c r="E7784" s="7" t="n">
        <v>-0.25</v>
      </c>
      <c r="F7784" s="7" t="n">
        <v>-8.10000038146973</v>
      </c>
      <c r="G7784" s="7" t="n">
        <v>81.6999969482422</v>
      </c>
    </row>
    <row r="7785" spans="1:7">
      <c r="A7785" t="s">
        <v>4</v>
      </c>
      <c r="B7785" s="4" t="s">
        <v>5</v>
      </c>
      <c r="C7785" s="4" t="s">
        <v>10</v>
      </c>
      <c r="D7785" s="4" t="s">
        <v>30</v>
      </c>
      <c r="E7785" s="4" t="s">
        <v>30</v>
      </c>
      <c r="F7785" s="4" t="s">
        <v>30</v>
      </c>
      <c r="G7785" s="4" t="s">
        <v>30</v>
      </c>
    </row>
    <row r="7786" spans="1:7">
      <c r="A7786" t="n">
        <v>63261</v>
      </c>
      <c r="B7786" s="43" t="n">
        <v>46</v>
      </c>
      <c r="C7786" s="7" t="n">
        <v>87</v>
      </c>
      <c r="D7786" s="7" t="n">
        <v>-8.97999954223633</v>
      </c>
      <c r="E7786" s="7" t="n">
        <v>-0.25</v>
      </c>
      <c r="F7786" s="7" t="n">
        <v>-9.27999973297119</v>
      </c>
      <c r="G7786" s="7" t="n">
        <v>79</v>
      </c>
    </row>
    <row r="7787" spans="1:7">
      <c r="A7787" t="s">
        <v>4</v>
      </c>
      <c r="B7787" s="4" t="s">
        <v>5</v>
      </c>
      <c r="C7787" s="4" t="s">
        <v>10</v>
      </c>
      <c r="D7787" s="4" t="s">
        <v>30</v>
      </c>
      <c r="E7787" s="4" t="s">
        <v>30</v>
      </c>
      <c r="F7787" s="4" t="s">
        <v>30</v>
      </c>
      <c r="G7787" s="4" t="s">
        <v>30</v>
      </c>
    </row>
    <row r="7788" spans="1:7">
      <c r="A7788" t="n">
        <v>63280</v>
      </c>
      <c r="B7788" s="43" t="n">
        <v>46</v>
      </c>
      <c r="C7788" s="7" t="n">
        <v>12</v>
      </c>
      <c r="D7788" s="7" t="n">
        <v>-9.78999996185303</v>
      </c>
      <c r="E7788" s="7" t="n">
        <v>-0.25</v>
      </c>
      <c r="F7788" s="7" t="n">
        <v>-7.28999996185303</v>
      </c>
      <c r="G7788" s="7" t="n">
        <v>88.5</v>
      </c>
    </row>
    <row r="7789" spans="1:7">
      <c r="A7789" t="s">
        <v>4</v>
      </c>
      <c r="B7789" s="4" t="s">
        <v>5</v>
      </c>
      <c r="C7789" s="4" t="s">
        <v>10</v>
      </c>
      <c r="D7789" s="4" t="s">
        <v>30</v>
      </c>
      <c r="E7789" s="4" t="s">
        <v>30</v>
      </c>
      <c r="F7789" s="4" t="s">
        <v>30</v>
      </c>
      <c r="G7789" s="4" t="s">
        <v>30</v>
      </c>
    </row>
    <row r="7790" spans="1:7">
      <c r="A7790" t="n">
        <v>63299</v>
      </c>
      <c r="B7790" s="43" t="n">
        <v>46</v>
      </c>
      <c r="C7790" s="7" t="n">
        <v>61497</v>
      </c>
      <c r="D7790" s="7" t="n">
        <v>-11.0799999237061</v>
      </c>
      <c r="E7790" s="7" t="n">
        <v>-0.25</v>
      </c>
      <c r="F7790" s="7" t="n">
        <v>-5.75</v>
      </c>
      <c r="G7790" s="7" t="n">
        <v>101</v>
      </c>
    </row>
    <row r="7791" spans="1:7">
      <c r="A7791" t="s">
        <v>4</v>
      </c>
      <c r="B7791" s="4" t="s">
        <v>5</v>
      </c>
      <c r="C7791" s="4" t="s">
        <v>10</v>
      </c>
      <c r="D7791" s="4" t="s">
        <v>30</v>
      </c>
      <c r="E7791" s="4" t="s">
        <v>30</v>
      </c>
      <c r="F7791" s="4" t="s">
        <v>30</v>
      </c>
      <c r="G7791" s="4" t="s">
        <v>30</v>
      </c>
    </row>
    <row r="7792" spans="1:7">
      <c r="A7792" t="n">
        <v>63318</v>
      </c>
      <c r="B7792" s="43" t="n">
        <v>46</v>
      </c>
      <c r="C7792" s="7" t="n">
        <v>61498</v>
      </c>
      <c r="D7792" s="7" t="n">
        <v>-10.4499998092651</v>
      </c>
      <c r="E7792" s="7" t="n">
        <v>-0.25</v>
      </c>
      <c r="F7792" s="7" t="n">
        <v>-4.8600001335144</v>
      </c>
      <c r="G7792" s="7" t="n">
        <v>98.9000015258789</v>
      </c>
    </row>
    <row r="7793" spans="1:7">
      <c r="A7793" t="s">
        <v>4</v>
      </c>
      <c r="B7793" s="4" t="s">
        <v>5</v>
      </c>
      <c r="C7793" s="4" t="s">
        <v>10</v>
      </c>
      <c r="D7793" s="4" t="s">
        <v>30</v>
      </c>
      <c r="E7793" s="4" t="s">
        <v>30</v>
      </c>
      <c r="F7793" s="4" t="s">
        <v>30</v>
      </c>
      <c r="G7793" s="4" t="s">
        <v>30</v>
      </c>
    </row>
    <row r="7794" spans="1:7">
      <c r="A7794" t="n">
        <v>63337</v>
      </c>
      <c r="B7794" s="43" t="n">
        <v>46</v>
      </c>
      <c r="C7794" s="7" t="n">
        <v>61499</v>
      </c>
      <c r="D7794" s="7" t="n">
        <v>-10.2700004577637</v>
      </c>
      <c r="E7794" s="7" t="n">
        <v>-0.25</v>
      </c>
      <c r="F7794" s="7" t="n">
        <v>-3.90000009536743</v>
      </c>
      <c r="G7794" s="7" t="n">
        <v>98.3000030517578</v>
      </c>
    </row>
    <row r="7795" spans="1:7">
      <c r="A7795" t="s">
        <v>4</v>
      </c>
      <c r="B7795" s="4" t="s">
        <v>5</v>
      </c>
      <c r="C7795" s="4" t="s">
        <v>10</v>
      </c>
      <c r="D7795" s="4" t="s">
        <v>30</v>
      </c>
      <c r="E7795" s="4" t="s">
        <v>30</v>
      </c>
      <c r="F7795" s="4" t="s">
        <v>30</v>
      </c>
      <c r="G7795" s="4" t="s">
        <v>30</v>
      </c>
    </row>
    <row r="7796" spans="1:7">
      <c r="A7796" t="n">
        <v>63356</v>
      </c>
      <c r="B7796" s="43" t="n">
        <v>46</v>
      </c>
      <c r="C7796" s="7" t="n">
        <v>61500</v>
      </c>
      <c r="D7796" s="7" t="n">
        <v>-10.3100004196167</v>
      </c>
      <c r="E7796" s="7" t="n">
        <v>-0.25</v>
      </c>
      <c r="F7796" s="7" t="n">
        <v>-8.88000011444092</v>
      </c>
      <c r="G7796" s="7" t="n">
        <v>83</v>
      </c>
    </row>
    <row r="7797" spans="1:7">
      <c r="A7797" t="s">
        <v>4</v>
      </c>
      <c r="B7797" s="4" t="s">
        <v>5</v>
      </c>
      <c r="C7797" s="4" t="s">
        <v>10</v>
      </c>
      <c r="D7797" s="4" t="s">
        <v>30</v>
      </c>
      <c r="E7797" s="4" t="s">
        <v>30</v>
      </c>
      <c r="F7797" s="4" t="s">
        <v>30</v>
      </c>
      <c r="G7797" s="4" t="s">
        <v>30</v>
      </c>
    </row>
    <row r="7798" spans="1:7">
      <c r="A7798" t="n">
        <v>63375</v>
      </c>
      <c r="B7798" s="43" t="n">
        <v>46</v>
      </c>
      <c r="C7798" s="7" t="n">
        <v>61501</v>
      </c>
      <c r="D7798" s="7" t="n">
        <v>-11.0600004196167</v>
      </c>
      <c r="E7798" s="7" t="n">
        <v>-0.25</v>
      </c>
      <c r="F7798" s="7" t="n">
        <v>-7.71999979019165</v>
      </c>
      <c r="G7798" s="7" t="n">
        <v>86.8000030517578</v>
      </c>
    </row>
    <row r="7799" spans="1:7">
      <c r="A7799" t="s">
        <v>4</v>
      </c>
      <c r="B7799" s="4" t="s">
        <v>5</v>
      </c>
      <c r="C7799" s="4" t="s">
        <v>16</v>
      </c>
      <c r="D7799" s="14" t="s">
        <v>26</v>
      </c>
      <c r="E7799" s="4" t="s">
        <v>5</v>
      </c>
      <c r="F7799" s="4" t="s">
        <v>16</v>
      </c>
      <c r="G7799" s="4" t="s">
        <v>10</v>
      </c>
      <c r="H7799" s="14" t="s">
        <v>27</v>
      </c>
      <c r="I7799" s="4" t="s">
        <v>16</v>
      </c>
      <c r="J7799" s="4" t="s">
        <v>16</v>
      </c>
      <c r="K7799" s="4" t="s">
        <v>25</v>
      </c>
    </row>
    <row r="7800" spans="1:7">
      <c r="A7800" t="n">
        <v>63394</v>
      </c>
      <c r="B7800" s="10" t="n">
        <v>5</v>
      </c>
      <c r="C7800" s="7" t="n">
        <v>28</v>
      </c>
      <c r="D7800" s="14" t="s">
        <v>3</v>
      </c>
      <c r="E7800" s="58" t="n">
        <v>64</v>
      </c>
      <c r="F7800" s="7" t="n">
        <v>5</v>
      </c>
      <c r="G7800" s="7" t="n">
        <v>5</v>
      </c>
      <c r="H7800" s="14" t="s">
        <v>3</v>
      </c>
      <c r="I7800" s="7" t="n">
        <v>8</v>
      </c>
      <c r="J7800" s="7" t="n">
        <v>1</v>
      </c>
      <c r="K7800" s="11" t="n">
        <f t="normal" ca="1">A7808</f>
        <v>0</v>
      </c>
    </row>
    <row r="7801" spans="1:7">
      <c r="A7801" t="s">
        <v>4</v>
      </c>
      <c r="B7801" s="4" t="s">
        <v>5</v>
      </c>
      <c r="C7801" s="4" t="s">
        <v>10</v>
      </c>
      <c r="D7801" s="4" t="s">
        <v>9</v>
      </c>
    </row>
    <row r="7802" spans="1:7">
      <c r="A7802" t="n">
        <v>63406</v>
      </c>
      <c r="B7802" s="62" t="n">
        <v>44</v>
      </c>
      <c r="C7802" s="7" t="n">
        <v>7032</v>
      </c>
      <c r="D7802" s="7" t="n">
        <v>128</v>
      </c>
    </row>
    <row r="7803" spans="1:7">
      <c r="A7803" t="s">
        <v>4</v>
      </c>
      <c r="B7803" s="4" t="s">
        <v>5</v>
      </c>
      <c r="C7803" s="4" t="s">
        <v>10</v>
      </c>
      <c r="D7803" s="4" t="s">
        <v>9</v>
      </c>
    </row>
    <row r="7804" spans="1:7">
      <c r="A7804" t="n">
        <v>63413</v>
      </c>
      <c r="B7804" s="62" t="n">
        <v>44</v>
      </c>
      <c r="C7804" s="7" t="n">
        <v>7032</v>
      </c>
      <c r="D7804" s="7" t="n">
        <v>32</v>
      </c>
    </row>
    <row r="7805" spans="1:7">
      <c r="A7805" t="s">
        <v>4</v>
      </c>
      <c r="B7805" s="4" t="s">
        <v>5</v>
      </c>
      <c r="C7805" s="4" t="s">
        <v>10</v>
      </c>
      <c r="D7805" s="4" t="s">
        <v>30</v>
      </c>
      <c r="E7805" s="4" t="s">
        <v>30</v>
      </c>
      <c r="F7805" s="4" t="s">
        <v>30</v>
      </c>
      <c r="G7805" s="4" t="s">
        <v>30</v>
      </c>
    </row>
    <row r="7806" spans="1:7">
      <c r="A7806" t="n">
        <v>63420</v>
      </c>
      <c r="B7806" s="43" t="n">
        <v>46</v>
      </c>
      <c r="C7806" s="7" t="n">
        <v>7032</v>
      </c>
      <c r="D7806" s="7" t="n">
        <v>-7.71999979019165</v>
      </c>
      <c r="E7806" s="7" t="n">
        <v>-0.25</v>
      </c>
      <c r="F7806" s="7" t="n">
        <v>-6.84000015258789</v>
      </c>
      <c r="G7806" s="7" t="n">
        <v>91.5</v>
      </c>
    </row>
    <row r="7807" spans="1:7">
      <c r="A7807" t="s">
        <v>4</v>
      </c>
      <c r="B7807" s="4" t="s">
        <v>5</v>
      </c>
      <c r="C7807" s="4" t="s">
        <v>16</v>
      </c>
      <c r="D7807" s="4" t="s">
        <v>10</v>
      </c>
      <c r="E7807" s="4" t="s">
        <v>6</v>
      </c>
      <c r="F7807" s="4" t="s">
        <v>6</v>
      </c>
      <c r="G7807" s="4" t="s">
        <v>6</v>
      </c>
      <c r="H7807" s="4" t="s">
        <v>6</v>
      </c>
    </row>
    <row r="7808" spans="1:7">
      <c r="A7808" t="n">
        <v>63439</v>
      </c>
      <c r="B7808" s="54" t="n">
        <v>51</v>
      </c>
      <c r="C7808" s="7" t="n">
        <v>3</v>
      </c>
      <c r="D7808" s="7" t="n">
        <v>89</v>
      </c>
      <c r="E7808" s="7" t="s">
        <v>236</v>
      </c>
      <c r="F7808" s="7" t="s">
        <v>236</v>
      </c>
      <c r="G7808" s="7" t="s">
        <v>225</v>
      </c>
      <c r="H7808" s="7" t="s">
        <v>226</v>
      </c>
    </row>
    <row r="7809" spans="1:11">
      <c r="A7809" t="s">
        <v>4</v>
      </c>
      <c r="B7809" s="4" t="s">
        <v>5</v>
      </c>
      <c r="C7809" s="4" t="s">
        <v>16</v>
      </c>
      <c r="D7809" s="4" t="s">
        <v>10</v>
      </c>
      <c r="E7809" s="4" t="s">
        <v>6</v>
      </c>
      <c r="F7809" s="4" t="s">
        <v>6</v>
      </c>
      <c r="G7809" s="4" t="s">
        <v>6</v>
      </c>
      <c r="H7809" s="4" t="s">
        <v>6</v>
      </c>
    </row>
    <row r="7810" spans="1:11">
      <c r="A7810" t="n">
        <v>63452</v>
      </c>
      <c r="B7810" s="54" t="n">
        <v>51</v>
      </c>
      <c r="C7810" s="7" t="n">
        <v>3</v>
      </c>
      <c r="D7810" s="7" t="n">
        <v>116</v>
      </c>
      <c r="E7810" s="7" t="s">
        <v>223</v>
      </c>
      <c r="F7810" s="7" t="s">
        <v>236</v>
      </c>
      <c r="G7810" s="7" t="s">
        <v>225</v>
      </c>
      <c r="H7810" s="7" t="s">
        <v>226</v>
      </c>
    </row>
    <row r="7811" spans="1:11">
      <c r="A7811" t="s">
        <v>4</v>
      </c>
      <c r="B7811" s="4" t="s">
        <v>5</v>
      </c>
      <c r="C7811" s="4" t="s">
        <v>16</v>
      </c>
      <c r="D7811" s="4" t="s">
        <v>10</v>
      </c>
      <c r="E7811" s="4" t="s">
        <v>6</v>
      </c>
      <c r="F7811" s="4" t="s">
        <v>6</v>
      </c>
      <c r="G7811" s="4" t="s">
        <v>6</v>
      </c>
      <c r="H7811" s="4" t="s">
        <v>6</v>
      </c>
    </row>
    <row r="7812" spans="1:11">
      <c r="A7812" t="n">
        <v>63465</v>
      </c>
      <c r="B7812" s="54" t="n">
        <v>51</v>
      </c>
      <c r="C7812" s="7" t="n">
        <v>3</v>
      </c>
      <c r="D7812" s="7" t="n">
        <v>120</v>
      </c>
      <c r="E7812" s="7" t="s">
        <v>236</v>
      </c>
      <c r="F7812" s="7" t="s">
        <v>236</v>
      </c>
      <c r="G7812" s="7" t="s">
        <v>225</v>
      </c>
      <c r="H7812" s="7" t="s">
        <v>226</v>
      </c>
    </row>
    <row r="7813" spans="1:11">
      <c r="A7813" t="s">
        <v>4</v>
      </c>
      <c r="B7813" s="4" t="s">
        <v>5</v>
      </c>
      <c r="C7813" s="4" t="s">
        <v>16</v>
      </c>
      <c r="D7813" s="4" t="s">
        <v>10</v>
      </c>
      <c r="E7813" s="4" t="s">
        <v>6</v>
      </c>
      <c r="F7813" s="4" t="s">
        <v>6</v>
      </c>
      <c r="G7813" s="4" t="s">
        <v>6</v>
      </c>
      <c r="H7813" s="4" t="s">
        <v>6</v>
      </c>
    </row>
    <row r="7814" spans="1:11">
      <c r="A7814" t="n">
        <v>63478</v>
      </c>
      <c r="B7814" s="54" t="n">
        <v>51</v>
      </c>
      <c r="C7814" s="7" t="n">
        <v>3</v>
      </c>
      <c r="D7814" s="7" t="n">
        <v>101</v>
      </c>
      <c r="E7814" s="7" t="s">
        <v>223</v>
      </c>
      <c r="F7814" s="7" t="s">
        <v>226</v>
      </c>
      <c r="G7814" s="7" t="s">
        <v>225</v>
      </c>
      <c r="H7814" s="7" t="s">
        <v>226</v>
      </c>
    </row>
    <row r="7815" spans="1:11">
      <c r="A7815" t="s">
        <v>4</v>
      </c>
      <c r="B7815" s="4" t="s">
        <v>5</v>
      </c>
      <c r="C7815" s="4" t="s">
        <v>16</v>
      </c>
      <c r="D7815" s="4" t="s">
        <v>10</v>
      </c>
      <c r="E7815" s="4" t="s">
        <v>6</v>
      </c>
      <c r="F7815" s="4" t="s">
        <v>6</v>
      </c>
      <c r="G7815" s="4" t="s">
        <v>6</v>
      </c>
      <c r="H7815" s="4" t="s">
        <v>6</v>
      </c>
    </row>
    <row r="7816" spans="1:11">
      <c r="A7816" t="n">
        <v>63491</v>
      </c>
      <c r="B7816" s="54" t="n">
        <v>51</v>
      </c>
      <c r="C7816" s="7" t="n">
        <v>3</v>
      </c>
      <c r="D7816" s="7" t="n">
        <v>118</v>
      </c>
      <c r="E7816" s="7" t="s">
        <v>234</v>
      </c>
      <c r="F7816" s="7" t="s">
        <v>236</v>
      </c>
      <c r="G7816" s="7" t="s">
        <v>225</v>
      </c>
      <c r="H7816" s="7" t="s">
        <v>226</v>
      </c>
    </row>
    <row r="7817" spans="1:11">
      <c r="A7817" t="s">
        <v>4</v>
      </c>
      <c r="B7817" s="4" t="s">
        <v>5</v>
      </c>
      <c r="C7817" s="4" t="s">
        <v>16</v>
      </c>
      <c r="D7817" s="4" t="s">
        <v>10</v>
      </c>
      <c r="E7817" s="4" t="s">
        <v>6</v>
      </c>
      <c r="F7817" s="4" t="s">
        <v>6</v>
      </c>
      <c r="G7817" s="4" t="s">
        <v>6</v>
      </c>
      <c r="H7817" s="4" t="s">
        <v>6</v>
      </c>
    </row>
    <row r="7818" spans="1:11">
      <c r="A7818" t="n">
        <v>63504</v>
      </c>
      <c r="B7818" s="54" t="n">
        <v>51</v>
      </c>
      <c r="C7818" s="7" t="n">
        <v>3</v>
      </c>
      <c r="D7818" s="7" t="n">
        <v>100</v>
      </c>
      <c r="E7818" s="7" t="s">
        <v>223</v>
      </c>
      <c r="F7818" s="7" t="s">
        <v>236</v>
      </c>
      <c r="G7818" s="7" t="s">
        <v>225</v>
      </c>
      <c r="H7818" s="7" t="s">
        <v>226</v>
      </c>
    </row>
    <row r="7819" spans="1:11">
      <c r="A7819" t="s">
        <v>4</v>
      </c>
      <c r="B7819" s="4" t="s">
        <v>5</v>
      </c>
      <c r="C7819" s="4" t="s">
        <v>16</v>
      </c>
      <c r="D7819" s="4" t="s">
        <v>10</v>
      </c>
      <c r="E7819" s="4" t="s">
        <v>6</v>
      </c>
      <c r="F7819" s="4" t="s">
        <v>6</v>
      </c>
      <c r="G7819" s="4" t="s">
        <v>6</v>
      </c>
      <c r="H7819" s="4" t="s">
        <v>6</v>
      </c>
    </row>
    <row r="7820" spans="1:11">
      <c r="A7820" t="n">
        <v>63517</v>
      </c>
      <c r="B7820" s="54" t="n">
        <v>51</v>
      </c>
      <c r="C7820" s="7" t="n">
        <v>3</v>
      </c>
      <c r="D7820" s="7" t="n">
        <v>88</v>
      </c>
      <c r="E7820" s="7" t="s">
        <v>236</v>
      </c>
      <c r="F7820" s="7" t="s">
        <v>236</v>
      </c>
      <c r="G7820" s="7" t="s">
        <v>225</v>
      </c>
      <c r="H7820" s="7" t="s">
        <v>226</v>
      </c>
    </row>
    <row r="7821" spans="1:11">
      <c r="A7821" t="s">
        <v>4</v>
      </c>
      <c r="B7821" s="4" t="s">
        <v>5</v>
      </c>
      <c r="C7821" s="4" t="s">
        <v>16</v>
      </c>
      <c r="D7821" s="4" t="s">
        <v>10</v>
      </c>
      <c r="E7821" s="4" t="s">
        <v>6</v>
      </c>
      <c r="F7821" s="4" t="s">
        <v>6</v>
      </c>
      <c r="G7821" s="4" t="s">
        <v>6</v>
      </c>
      <c r="H7821" s="4" t="s">
        <v>6</v>
      </c>
    </row>
    <row r="7822" spans="1:11">
      <c r="A7822" t="n">
        <v>63530</v>
      </c>
      <c r="B7822" s="54" t="n">
        <v>51</v>
      </c>
      <c r="C7822" s="7" t="n">
        <v>3</v>
      </c>
      <c r="D7822" s="7" t="n">
        <v>12</v>
      </c>
      <c r="E7822" s="7" t="s">
        <v>226</v>
      </c>
      <c r="F7822" s="7" t="s">
        <v>226</v>
      </c>
      <c r="G7822" s="7" t="s">
        <v>225</v>
      </c>
      <c r="H7822" s="7" t="s">
        <v>226</v>
      </c>
    </row>
    <row r="7823" spans="1:11">
      <c r="A7823" t="s">
        <v>4</v>
      </c>
      <c r="B7823" s="4" t="s">
        <v>5</v>
      </c>
      <c r="C7823" s="4" t="s">
        <v>16</v>
      </c>
      <c r="D7823" s="4" t="s">
        <v>10</v>
      </c>
      <c r="E7823" s="4" t="s">
        <v>10</v>
      </c>
      <c r="F7823" s="4" t="s">
        <v>9</v>
      </c>
    </row>
    <row r="7824" spans="1:11">
      <c r="A7824" t="n">
        <v>63543</v>
      </c>
      <c r="B7824" s="70" t="n">
        <v>84</v>
      </c>
      <c r="C7824" s="7" t="n">
        <v>0</v>
      </c>
      <c r="D7824" s="7" t="n">
        <v>0</v>
      </c>
      <c r="E7824" s="7" t="n">
        <v>0</v>
      </c>
      <c r="F7824" s="7" t="n">
        <v>1045220557</v>
      </c>
    </row>
    <row r="7825" spans="1:8">
      <c r="A7825" t="s">
        <v>4</v>
      </c>
      <c r="B7825" s="4" t="s">
        <v>5</v>
      </c>
      <c r="C7825" s="4" t="s">
        <v>10</v>
      </c>
      <c r="D7825" s="4" t="s">
        <v>10</v>
      </c>
      <c r="E7825" s="4" t="s">
        <v>30</v>
      </c>
      <c r="F7825" s="4" t="s">
        <v>30</v>
      </c>
      <c r="G7825" s="4" t="s">
        <v>30</v>
      </c>
      <c r="H7825" s="4" t="s">
        <v>30</v>
      </c>
      <c r="I7825" s="4" t="s">
        <v>16</v>
      </c>
      <c r="J7825" s="4" t="s">
        <v>10</v>
      </c>
    </row>
    <row r="7826" spans="1:8">
      <c r="A7826" t="n">
        <v>63553</v>
      </c>
      <c r="B7826" s="64" t="n">
        <v>55</v>
      </c>
      <c r="C7826" s="7" t="n">
        <v>0</v>
      </c>
      <c r="D7826" s="7" t="n">
        <v>65533</v>
      </c>
      <c r="E7826" s="7" t="n">
        <v>-0.300000011920929</v>
      </c>
      <c r="F7826" s="7" t="n">
        <v>-0.25</v>
      </c>
      <c r="G7826" s="7" t="n">
        <v>-5.5</v>
      </c>
      <c r="H7826" s="7" t="n">
        <v>1.20000004768372</v>
      </c>
      <c r="I7826" s="7" t="n">
        <v>1</v>
      </c>
      <c r="J7826" s="7" t="n">
        <v>0</v>
      </c>
    </row>
    <row r="7827" spans="1:8">
      <c r="A7827" t="s">
        <v>4</v>
      </c>
      <c r="B7827" s="4" t="s">
        <v>5</v>
      </c>
      <c r="C7827" s="4" t="s">
        <v>16</v>
      </c>
      <c r="D7827" s="4" t="s">
        <v>10</v>
      </c>
    </row>
    <row r="7828" spans="1:8">
      <c r="A7828" t="n">
        <v>63577</v>
      </c>
      <c r="B7828" s="37" t="n">
        <v>58</v>
      </c>
      <c r="C7828" s="7" t="n">
        <v>255</v>
      </c>
      <c r="D7828" s="7" t="n">
        <v>0</v>
      </c>
    </row>
    <row r="7829" spans="1:8">
      <c r="A7829" t="s">
        <v>4</v>
      </c>
      <c r="B7829" s="4" t="s">
        <v>5</v>
      </c>
      <c r="C7829" s="4" t="s">
        <v>10</v>
      </c>
      <c r="D7829" s="4" t="s">
        <v>16</v>
      </c>
    </row>
    <row r="7830" spans="1:8">
      <c r="A7830" t="n">
        <v>63581</v>
      </c>
      <c r="B7830" s="50" t="n">
        <v>56</v>
      </c>
      <c r="C7830" s="7" t="n">
        <v>0</v>
      </c>
      <c r="D7830" s="7" t="n">
        <v>0</v>
      </c>
    </row>
    <row r="7831" spans="1:8">
      <c r="A7831" t="s">
        <v>4</v>
      </c>
      <c r="B7831" s="4" t="s">
        <v>5</v>
      </c>
      <c r="C7831" s="4" t="s">
        <v>10</v>
      </c>
      <c r="D7831" s="4" t="s">
        <v>16</v>
      </c>
      <c r="E7831" s="4" t="s">
        <v>6</v>
      </c>
      <c r="F7831" s="4" t="s">
        <v>30</v>
      </c>
      <c r="G7831" s="4" t="s">
        <v>30</v>
      </c>
      <c r="H7831" s="4" t="s">
        <v>30</v>
      </c>
    </row>
    <row r="7832" spans="1:8">
      <c r="A7832" t="n">
        <v>63585</v>
      </c>
      <c r="B7832" s="45" t="n">
        <v>48</v>
      </c>
      <c r="C7832" s="7" t="n">
        <v>0</v>
      </c>
      <c r="D7832" s="7" t="n">
        <v>0</v>
      </c>
      <c r="E7832" s="7" t="s">
        <v>447</v>
      </c>
      <c r="F7832" s="7" t="n">
        <v>-1</v>
      </c>
      <c r="G7832" s="7" t="n">
        <v>1</v>
      </c>
      <c r="H7832" s="7" t="n">
        <v>0</v>
      </c>
    </row>
    <row r="7833" spans="1:8">
      <c r="A7833" t="s">
        <v>4</v>
      </c>
      <c r="B7833" s="4" t="s">
        <v>5</v>
      </c>
      <c r="C7833" s="4" t="s">
        <v>10</v>
      </c>
    </row>
    <row r="7834" spans="1:8">
      <c r="A7834" t="n">
        <v>63611</v>
      </c>
      <c r="B7834" s="31" t="n">
        <v>16</v>
      </c>
      <c r="C7834" s="7" t="n">
        <v>1000</v>
      </c>
    </row>
    <row r="7835" spans="1:8">
      <c r="A7835" t="s">
        <v>4</v>
      </c>
      <c r="B7835" s="4" t="s">
        <v>5</v>
      </c>
      <c r="C7835" s="4" t="s">
        <v>10</v>
      </c>
      <c r="D7835" s="4" t="s">
        <v>10</v>
      </c>
      <c r="E7835" s="4" t="s">
        <v>10</v>
      </c>
    </row>
    <row r="7836" spans="1:8">
      <c r="A7836" t="n">
        <v>63614</v>
      </c>
      <c r="B7836" s="34" t="n">
        <v>61</v>
      </c>
      <c r="C7836" s="7" t="n">
        <v>30</v>
      </c>
      <c r="D7836" s="7" t="n">
        <v>0</v>
      </c>
      <c r="E7836" s="7" t="n">
        <v>1000</v>
      </c>
    </row>
    <row r="7837" spans="1:8">
      <c r="A7837" t="s">
        <v>4</v>
      </c>
      <c r="B7837" s="4" t="s">
        <v>5</v>
      </c>
      <c r="C7837" s="4" t="s">
        <v>10</v>
      </c>
    </row>
    <row r="7838" spans="1:8">
      <c r="A7838" t="n">
        <v>63621</v>
      </c>
      <c r="B7838" s="31" t="n">
        <v>16</v>
      </c>
      <c r="C7838" s="7" t="n">
        <v>1000</v>
      </c>
    </row>
    <row r="7839" spans="1:8">
      <c r="A7839" t="s">
        <v>4</v>
      </c>
      <c r="B7839" s="4" t="s">
        <v>5</v>
      </c>
      <c r="C7839" s="4" t="s">
        <v>16</v>
      </c>
      <c r="D7839" s="4" t="s">
        <v>10</v>
      </c>
      <c r="E7839" s="4" t="s">
        <v>6</v>
      </c>
    </row>
    <row r="7840" spans="1:8">
      <c r="A7840" t="n">
        <v>63624</v>
      </c>
      <c r="B7840" s="54" t="n">
        <v>51</v>
      </c>
      <c r="C7840" s="7" t="n">
        <v>4</v>
      </c>
      <c r="D7840" s="7" t="n">
        <v>30</v>
      </c>
      <c r="E7840" s="7" t="s">
        <v>367</v>
      </c>
    </row>
    <row r="7841" spans="1:10">
      <c r="A7841" t="s">
        <v>4</v>
      </c>
      <c r="B7841" s="4" t="s">
        <v>5</v>
      </c>
      <c r="C7841" s="4" t="s">
        <v>10</v>
      </c>
    </row>
    <row r="7842" spans="1:10">
      <c r="A7842" t="n">
        <v>63637</v>
      </c>
      <c r="B7842" s="31" t="n">
        <v>16</v>
      </c>
      <c r="C7842" s="7" t="n">
        <v>0</v>
      </c>
    </row>
    <row r="7843" spans="1:10">
      <c r="A7843" t="s">
        <v>4</v>
      </c>
      <c r="B7843" s="4" t="s">
        <v>5</v>
      </c>
      <c r="C7843" s="4" t="s">
        <v>10</v>
      </c>
      <c r="D7843" s="4" t="s">
        <v>16</v>
      </c>
      <c r="E7843" s="4" t="s">
        <v>9</v>
      </c>
      <c r="F7843" s="4" t="s">
        <v>69</v>
      </c>
      <c r="G7843" s="4" t="s">
        <v>16</v>
      </c>
      <c r="H7843" s="4" t="s">
        <v>16</v>
      </c>
      <c r="I7843" s="4" t="s">
        <v>16</v>
      </c>
      <c r="J7843" s="4" t="s">
        <v>9</v>
      </c>
      <c r="K7843" s="4" t="s">
        <v>69</v>
      </c>
      <c r="L7843" s="4" t="s">
        <v>16</v>
      </c>
      <c r="M7843" s="4" t="s">
        <v>16</v>
      </c>
    </row>
    <row r="7844" spans="1:10">
      <c r="A7844" t="n">
        <v>63640</v>
      </c>
      <c r="B7844" s="55" t="n">
        <v>26</v>
      </c>
      <c r="C7844" s="7" t="n">
        <v>30</v>
      </c>
      <c r="D7844" s="7" t="n">
        <v>17</v>
      </c>
      <c r="E7844" s="7" t="n">
        <v>63653</v>
      </c>
      <c r="F7844" s="7" t="s">
        <v>558</v>
      </c>
      <c r="G7844" s="7" t="n">
        <v>2</v>
      </c>
      <c r="H7844" s="7" t="n">
        <v>3</v>
      </c>
      <c r="I7844" s="7" t="n">
        <v>17</v>
      </c>
      <c r="J7844" s="7" t="n">
        <v>63654</v>
      </c>
      <c r="K7844" s="7" t="s">
        <v>559</v>
      </c>
      <c r="L7844" s="7" t="n">
        <v>2</v>
      </c>
      <c r="M7844" s="7" t="n">
        <v>0</v>
      </c>
    </row>
    <row r="7845" spans="1:10">
      <c r="A7845" t="s">
        <v>4</v>
      </c>
      <c r="B7845" s="4" t="s">
        <v>5</v>
      </c>
    </row>
    <row r="7846" spans="1:10">
      <c r="A7846" t="n">
        <v>63807</v>
      </c>
      <c r="B7846" s="29" t="n">
        <v>28</v>
      </c>
    </row>
    <row r="7847" spans="1:10">
      <c r="A7847" t="s">
        <v>4</v>
      </c>
      <c r="B7847" s="4" t="s">
        <v>5</v>
      </c>
      <c r="C7847" s="4" t="s">
        <v>16</v>
      </c>
      <c r="D7847" s="4" t="s">
        <v>10</v>
      </c>
      <c r="E7847" s="4" t="s">
        <v>6</v>
      </c>
    </row>
    <row r="7848" spans="1:10">
      <c r="A7848" t="n">
        <v>63808</v>
      </c>
      <c r="B7848" s="54" t="n">
        <v>51</v>
      </c>
      <c r="C7848" s="7" t="n">
        <v>4</v>
      </c>
      <c r="D7848" s="7" t="n">
        <v>0</v>
      </c>
      <c r="E7848" s="7" t="s">
        <v>468</v>
      </c>
    </row>
    <row r="7849" spans="1:10">
      <c r="A7849" t="s">
        <v>4</v>
      </c>
      <c r="B7849" s="4" t="s">
        <v>5</v>
      </c>
      <c r="C7849" s="4" t="s">
        <v>10</v>
      </c>
    </row>
    <row r="7850" spans="1:10">
      <c r="A7850" t="n">
        <v>63822</v>
      </c>
      <c r="B7850" s="31" t="n">
        <v>16</v>
      </c>
      <c r="C7850" s="7" t="n">
        <v>0</v>
      </c>
    </row>
    <row r="7851" spans="1:10">
      <c r="A7851" t="s">
        <v>4</v>
      </c>
      <c r="B7851" s="4" t="s">
        <v>5</v>
      </c>
      <c r="C7851" s="4" t="s">
        <v>10</v>
      </c>
      <c r="D7851" s="4" t="s">
        <v>16</v>
      </c>
      <c r="E7851" s="4" t="s">
        <v>9</v>
      </c>
      <c r="F7851" s="4" t="s">
        <v>69</v>
      </c>
      <c r="G7851" s="4" t="s">
        <v>16</v>
      </c>
      <c r="H7851" s="4" t="s">
        <v>16</v>
      </c>
      <c r="I7851" s="4" t="s">
        <v>16</v>
      </c>
      <c r="J7851" s="4" t="s">
        <v>9</v>
      </c>
      <c r="K7851" s="4" t="s">
        <v>69</v>
      </c>
      <c r="L7851" s="4" t="s">
        <v>16</v>
      </c>
      <c r="M7851" s="4" t="s">
        <v>16</v>
      </c>
      <c r="N7851" s="4" t="s">
        <v>16</v>
      </c>
      <c r="O7851" s="4" t="s">
        <v>9</v>
      </c>
      <c r="P7851" s="4" t="s">
        <v>69</v>
      </c>
      <c r="Q7851" s="4" t="s">
        <v>16</v>
      </c>
      <c r="R7851" s="4" t="s">
        <v>16</v>
      </c>
      <c r="S7851" s="4" t="s">
        <v>16</v>
      </c>
      <c r="T7851" s="4" t="s">
        <v>9</v>
      </c>
      <c r="U7851" s="4" t="s">
        <v>69</v>
      </c>
      <c r="V7851" s="4" t="s">
        <v>16</v>
      </c>
      <c r="W7851" s="4" t="s">
        <v>16</v>
      </c>
    </row>
    <row r="7852" spans="1:10">
      <c r="A7852" t="n">
        <v>63825</v>
      </c>
      <c r="B7852" s="55" t="n">
        <v>26</v>
      </c>
      <c r="C7852" s="7" t="n">
        <v>0</v>
      </c>
      <c r="D7852" s="7" t="n">
        <v>17</v>
      </c>
      <c r="E7852" s="7" t="n">
        <v>63655</v>
      </c>
      <c r="F7852" s="7" t="s">
        <v>560</v>
      </c>
      <c r="G7852" s="7" t="n">
        <v>2</v>
      </c>
      <c r="H7852" s="7" t="n">
        <v>3</v>
      </c>
      <c r="I7852" s="7" t="n">
        <v>17</v>
      </c>
      <c r="J7852" s="7" t="n">
        <v>63656</v>
      </c>
      <c r="K7852" s="7" t="s">
        <v>561</v>
      </c>
      <c r="L7852" s="7" t="n">
        <v>2</v>
      </c>
      <c r="M7852" s="7" t="n">
        <v>3</v>
      </c>
      <c r="N7852" s="7" t="n">
        <v>17</v>
      </c>
      <c r="O7852" s="7" t="n">
        <v>63657</v>
      </c>
      <c r="P7852" s="7" t="s">
        <v>562</v>
      </c>
      <c r="Q7852" s="7" t="n">
        <v>2</v>
      </c>
      <c r="R7852" s="7" t="n">
        <v>3</v>
      </c>
      <c r="S7852" s="7" t="n">
        <v>17</v>
      </c>
      <c r="T7852" s="7" t="n">
        <v>63658</v>
      </c>
      <c r="U7852" s="7" t="s">
        <v>563</v>
      </c>
      <c r="V7852" s="7" t="n">
        <v>2</v>
      </c>
      <c r="W7852" s="7" t="n">
        <v>0</v>
      </c>
    </row>
    <row r="7853" spans="1:10">
      <c r="A7853" t="s">
        <v>4</v>
      </c>
      <c r="B7853" s="4" t="s">
        <v>5</v>
      </c>
    </row>
    <row r="7854" spans="1:10">
      <c r="A7854" t="n">
        <v>64190</v>
      </c>
      <c r="B7854" s="29" t="n">
        <v>28</v>
      </c>
    </row>
    <row r="7855" spans="1:10">
      <c r="A7855" t="s">
        <v>4</v>
      </c>
      <c r="B7855" s="4" t="s">
        <v>5</v>
      </c>
      <c r="C7855" s="4" t="s">
        <v>10</v>
      </c>
      <c r="D7855" s="4" t="s">
        <v>16</v>
      </c>
      <c r="E7855" s="4" t="s">
        <v>30</v>
      </c>
      <c r="F7855" s="4" t="s">
        <v>10</v>
      </c>
    </row>
    <row r="7856" spans="1:10">
      <c r="A7856" t="n">
        <v>64191</v>
      </c>
      <c r="B7856" s="53" t="n">
        <v>59</v>
      </c>
      <c r="C7856" s="7" t="n">
        <v>30</v>
      </c>
      <c r="D7856" s="7" t="n">
        <v>1</v>
      </c>
      <c r="E7856" s="7" t="n">
        <v>0.150000005960464</v>
      </c>
      <c r="F7856" s="7" t="n">
        <v>0</v>
      </c>
    </row>
    <row r="7857" spans="1:23">
      <c r="A7857" t="s">
        <v>4</v>
      </c>
      <c r="B7857" s="4" t="s">
        <v>5</v>
      </c>
      <c r="C7857" s="4" t="s">
        <v>10</v>
      </c>
    </row>
    <row r="7858" spans="1:23">
      <c r="A7858" t="n">
        <v>64201</v>
      </c>
      <c r="B7858" s="31" t="n">
        <v>16</v>
      </c>
      <c r="C7858" s="7" t="n">
        <v>1300</v>
      </c>
    </row>
    <row r="7859" spans="1:23">
      <c r="A7859" t="s">
        <v>4</v>
      </c>
      <c r="B7859" s="4" t="s">
        <v>5</v>
      </c>
      <c r="C7859" s="4" t="s">
        <v>16</v>
      </c>
      <c r="D7859" s="4" t="s">
        <v>10</v>
      </c>
      <c r="E7859" s="4" t="s">
        <v>10</v>
      </c>
      <c r="F7859" s="4" t="s">
        <v>16</v>
      </c>
    </row>
    <row r="7860" spans="1:23">
      <c r="A7860" t="n">
        <v>64204</v>
      </c>
      <c r="B7860" s="27" t="n">
        <v>25</v>
      </c>
      <c r="C7860" s="7" t="n">
        <v>1</v>
      </c>
      <c r="D7860" s="7" t="n">
        <v>60</v>
      </c>
      <c r="E7860" s="7" t="n">
        <v>640</v>
      </c>
      <c r="F7860" s="7" t="n">
        <v>1</v>
      </c>
    </row>
    <row r="7861" spans="1:23">
      <c r="A7861" t="s">
        <v>4</v>
      </c>
      <c r="B7861" s="4" t="s">
        <v>5</v>
      </c>
      <c r="C7861" s="4" t="s">
        <v>16</v>
      </c>
      <c r="D7861" s="4" t="s">
        <v>10</v>
      </c>
      <c r="E7861" s="4" t="s">
        <v>6</v>
      </c>
    </row>
    <row r="7862" spans="1:23">
      <c r="A7862" t="n">
        <v>64211</v>
      </c>
      <c r="B7862" s="54" t="n">
        <v>51</v>
      </c>
      <c r="C7862" s="7" t="n">
        <v>4</v>
      </c>
      <c r="D7862" s="7" t="n">
        <v>13</v>
      </c>
      <c r="E7862" s="7" t="s">
        <v>240</v>
      </c>
    </row>
    <row r="7863" spans="1:23">
      <c r="A7863" t="s">
        <v>4</v>
      </c>
      <c r="B7863" s="4" t="s">
        <v>5</v>
      </c>
      <c r="C7863" s="4" t="s">
        <v>10</v>
      </c>
    </row>
    <row r="7864" spans="1:23">
      <c r="A7864" t="n">
        <v>64224</v>
      </c>
      <c r="B7864" s="31" t="n">
        <v>16</v>
      </c>
      <c r="C7864" s="7" t="n">
        <v>0</v>
      </c>
    </row>
    <row r="7865" spans="1:23">
      <c r="A7865" t="s">
        <v>4</v>
      </c>
      <c r="B7865" s="4" t="s">
        <v>5</v>
      </c>
      <c r="C7865" s="4" t="s">
        <v>10</v>
      </c>
      <c r="D7865" s="4" t="s">
        <v>16</v>
      </c>
      <c r="E7865" s="4" t="s">
        <v>9</v>
      </c>
      <c r="F7865" s="4" t="s">
        <v>69</v>
      </c>
      <c r="G7865" s="4" t="s">
        <v>16</v>
      </c>
      <c r="H7865" s="4" t="s">
        <v>16</v>
      </c>
    </row>
    <row r="7866" spans="1:23">
      <c r="A7866" t="n">
        <v>64227</v>
      </c>
      <c r="B7866" s="55" t="n">
        <v>26</v>
      </c>
      <c r="C7866" s="7" t="n">
        <v>13</v>
      </c>
      <c r="D7866" s="7" t="n">
        <v>17</v>
      </c>
      <c r="E7866" s="7" t="n">
        <v>63659</v>
      </c>
      <c r="F7866" s="7" t="s">
        <v>564</v>
      </c>
      <c r="G7866" s="7" t="n">
        <v>2</v>
      </c>
      <c r="H7866" s="7" t="n">
        <v>0</v>
      </c>
    </row>
    <row r="7867" spans="1:23">
      <c r="A7867" t="s">
        <v>4</v>
      </c>
      <c r="B7867" s="4" t="s">
        <v>5</v>
      </c>
    </row>
    <row r="7868" spans="1:23">
      <c r="A7868" t="n">
        <v>64251</v>
      </c>
      <c r="B7868" s="29" t="n">
        <v>28</v>
      </c>
    </row>
    <row r="7869" spans="1:23">
      <c r="A7869" t="s">
        <v>4</v>
      </c>
      <c r="B7869" s="4" t="s">
        <v>5</v>
      </c>
      <c r="C7869" s="4" t="s">
        <v>16</v>
      </c>
      <c r="D7869" s="4" t="s">
        <v>10</v>
      </c>
      <c r="E7869" s="4" t="s">
        <v>10</v>
      </c>
      <c r="F7869" s="4" t="s">
        <v>16</v>
      </c>
    </row>
    <row r="7870" spans="1:23">
      <c r="A7870" t="n">
        <v>64252</v>
      </c>
      <c r="B7870" s="27" t="n">
        <v>25</v>
      </c>
      <c r="C7870" s="7" t="n">
        <v>1</v>
      </c>
      <c r="D7870" s="7" t="n">
        <v>65535</v>
      </c>
      <c r="E7870" s="7" t="n">
        <v>65535</v>
      </c>
      <c r="F7870" s="7" t="n">
        <v>0</v>
      </c>
    </row>
    <row r="7871" spans="1:23">
      <c r="A7871" t="s">
        <v>4</v>
      </c>
      <c r="B7871" s="4" t="s">
        <v>5</v>
      </c>
      <c r="C7871" s="4" t="s">
        <v>16</v>
      </c>
      <c r="D7871" s="4" t="s">
        <v>10</v>
      </c>
      <c r="E7871" s="4" t="s">
        <v>6</v>
      </c>
    </row>
    <row r="7872" spans="1:23">
      <c r="A7872" t="n">
        <v>64259</v>
      </c>
      <c r="B7872" s="54" t="n">
        <v>51</v>
      </c>
      <c r="C7872" s="7" t="n">
        <v>4</v>
      </c>
      <c r="D7872" s="7" t="n">
        <v>30</v>
      </c>
      <c r="E7872" s="7" t="s">
        <v>565</v>
      </c>
    </row>
    <row r="7873" spans="1:8">
      <c r="A7873" t="s">
        <v>4</v>
      </c>
      <c r="B7873" s="4" t="s">
        <v>5</v>
      </c>
      <c r="C7873" s="4" t="s">
        <v>10</v>
      </c>
    </row>
    <row r="7874" spans="1:8">
      <c r="A7874" t="n">
        <v>64274</v>
      </c>
      <c r="B7874" s="31" t="n">
        <v>16</v>
      </c>
      <c r="C7874" s="7" t="n">
        <v>0</v>
      </c>
    </row>
    <row r="7875" spans="1:8">
      <c r="A7875" t="s">
        <v>4</v>
      </c>
      <c r="B7875" s="4" t="s">
        <v>5</v>
      </c>
      <c r="C7875" s="4" t="s">
        <v>10</v>
      </c>
      <c r="D7875" s="4" t="s">
        <v>69</v>
      </c>
      <c r="E7875" s="4" t="s">
        <v>16</v>
      </c>
      <c r="F7875" s="4" t="s">
        <v>9</v>
      </c>
      <c r="G7875" s="4" t="s">
        <v>69</v>
      </c>
      <c r="H7875" s="4" t="s">
        <v>16</v>
      </c>
      <c r="I7875" s="4" t="s">
        <v>16</v>
      </c>
      <c r="J7875" s="4" t="s">
        <v>16</v>
      </c>
      <c r="K7875" s="4" t="s">
        <v>9</v>
      </c>
      <c r="L7875" s="4" t="s">
        <v>69</v>
      </c>
      <c r="M7875" s="4" t="s">
        <v>16</v>
      </c>
      <c r="N7875" s="4" t="s">
        <v>16</v>
      </c>
    </row>
    <row r="7876" spans="1:8">
      <c r="A7876" t="n">
        <v>64277</v>
      </c>
      <c r="B7876" s="55" t="n">
        <v>26</v>
      </c>
      <c r="C7876" s="7" t="n">
        <v>30</v>
      </c>
      <c r="D7876" s="7" t="s">
        <v>566</v>
      </c>
      <c r="E7876" s="7" t="n">
        <v>17</v>
      </c>
      <c r="F7876" s="7" t="n">
        <v>65309</v>
      </c>
      <c r="G7876" s="7" t="s">
        <v>556</v>
      </c>
      <c r="H7876" s="7" t="n">
        <v>2</v>
      </c>
      <c r="I7876" s="7" t="n">
        <v>3</v>
      </c>
      <c r="J7876" s="7" t="n">
        <v>17</v>
      </c>
      <c r="K7876" s="7" t="n">
        <v>63660</v>
      </c>
      <c r="L7876" s="7" t="s">
        <v>567</v>
      </c>
      <c r="M7876" s="7" t="n">
        <v>2</v>
      </c>
      <c r="N7876" s="7" t="n">
        <v>0</v>
      </c>
    </row>
    <row r="7877" spans="1:8">
      <c r="A7877" t="s">
        <v>4</v>
      </c>
      <c r="B7877" s="4" t="s">
        <v>5</v>
      </c>
    </row>
    <row r="7878" spans="1:8">
      <c r="A7878" t="n">
        <v>64374</v>
      </c>
      <c r="B7878" s="29" t="n">
        <v>28</v>
      </c>
    </row>
    <row r="7879" spans="1:8">
      <c r="A7879" t="s">
        <v>4</v>
      </c>
      <c r="B7879" s="4" t="s">
        <v>5</v>
      </c>
      <c r="C7879" s="4" t="s">
        <v>10</v>
      </c>
      <c r="D7879" s="4" t="s">
        <v>16</v>
      </c>
    </row>
    <row r="7880" spans="1:8">
      <c r="A7880" t="n">
        <v>64375</v>
      </c>
      <c r="B7880" s="66" t="n">
        <v>89</v>
      </c>
      <c r="C7880" s="7" t="n">
        <v>65533</v>
      </c>
      <c r="D7880" s="7" t="n">
        <v>1</v>
      </c>
    </row>
    <row r="7881" spans="1:8">
      <c r="A7881" t="s">
        <v>4</v>
      </c>
      <c r="B7881" s="4" t="s">
        <v>5</v>
      </c>
      <c r="C7881" s="4" t="s">
        <v>16</v>
      </c>
      <c r="D7881" s="4" t="s">
        <v>10</v>
      </c>
      <c r="E7881" s="4" t="s">
        <v>16</v>
      </c>
    </row>
    <row r="7882" spans="1:8">
      <c r="A7882" t="n">
        <v>64379</v>
      </c>
      <c r="B7882" s="20" t="n">
        <v>49</v>
      </c>
      <c r="C7882" s="7" t="n">
        <v>1</v>
      </c>
      <c r="D7882" s="7" t="n">
        <v>4000</v>
      </c>
      <c r="E7882" s="7" t="n">
        <v>0</v>
      </c>
    </row>
    <row r="7883" spans="1:8">
      <c r="A7883" t="s">
        <v>4</v>
      </c>
      <c r="B7883" s="4" t="s">
        <v>5</v>
      </c>
      <c r="C7883" s="4" t="s">
        <v>16</v>
      </c>
      <c r="D7883" s="4" t="s">
        <v>10</v>
      </c>
      <c r="E7883" s="4" t="s">
        <v>6</v>
      </c>
      <c r="F7883" s="4" t="s">
        <v>6</v>
      </c>
      <c r="G7883" s="4" t="s">
        <v>6</v>
      </c>
      <c r="H7883" s="4" t="s">
        <v>6</v>
      </c>
    </row>
    <row r="7884" spans="1:8">
      <c r="A7884" t="n">
        <v>64384</v>
      </c>
      <c r="B7884" s="54" t="n">
        <v>51</v>
      </c>
      <c r="C7884" s="7" t="n">
        <v>3</v>
      </c>
      <c r="D7884" s="7" t="n">
        <v>30</v>
      </c>
      <c r="E7884" s="7" t="s">
        <v>234</v>
      </c>
      <c r="F7884" s="7" t="s">
        <v>226</v>
      </c>
      <c r="G7884" s="7" t="s">
        <v>225</v>
      </c>
      <c r="H7884" s="7" t="s">
        <v>226</v>
      </c>
    </row>
    <row r="7885" spans="1:8">
      <c r="A7885" t="s">
        <v>4</v>
      </c>
      <c r="B7885" s="4" t="s">
        <v>5</v>
      </c>
      <c r="C7885" s="4" t="s">
        <v>10</v>
      </c>
      <c r="D7885" s="4" t="s">
        <v>16</v>
      </c>
      <c r="E7885" s="4" t="s">
        <v>6</v>
      </c>
      <c r="F7885" s="4" t="s">
        <v>30</v>
      </c>
      <c r="G7885" s="4" t="s">
        <v>30</v>
      </c>
      <c r="H7885" s="4" t="s">
        <v>30</v>
      </c>
    </row>
    <row r="7886" spans="1:8">
      <c r="A7886" t="n">
        <v>64397</v>
      </c>
      <c r="B7886" s="45" t="n">
        <v>48</v>
      </c>
      <c r="C7886" s="7" t="n">
        <v>0</v>
      </c>
      <c r="D7886" s="7" t="n">
        <v>0</v>
      </c>
      <c r="E7886" s="7" t="s">
        <v>448</v>
      </c>
      <c r="F7886" s="7" t="n">
        <v>-1</v>
      </c>
      <c r="G7886" s="7" t="n">
        <v>1</v>
      </c>
      <c r="H7886" s="7" t="n">
        <v>0</v>
      </c>
    </row>
    <row r="7887" spans="1:8">
      <c r="A7887" t="s">
        <v>4</v>
      </c>
      <c r="B7887" s="4" t="s">
        <v>5</v>
      </c>
      <c r="C7887" s="4" t="s">
        <v>10</v>
      </c>
      <c r="D7887" s="4" t="s">
        <v>16</v>
      </c>
      <c r="E7887" s="4" t="s">
        <v>6</v>
      </c>
      <c r="F7887" s="4" t="s">
        <v>30</v>
      </c>
      <c r="G7887" s="4" t="s">
        <v>30</v>
      </c>
      <c r="H7887" s="4" t="s">
        <v>30</v>
      </c>
    </row>
    <row r="7888" spans="1:8">
      <c r="A7888" t="n">
        <v>64423</v>
      </c>
      <c r="B7888" s="45" t="n">
        <v>48</v>
      </c>
      <c r="C7888" s="7" t="n">
        <v>30</v>
      </c>
      <c r="D7888" s="7" t="n">
        <v>0</v>
      </c>
      <c r="E7888" s="7" t="s">
        <v>453</v>
      </c>
      <c r="F7888" s="7" t="n">
        <v>-1</v>
      </c>
      <c r="G7888" s="7" t="n">
        <v>1</v>
      </c>
      <c r="H7888" s="7" t="n">
        <v>0</v>
      </c>
    </row>
    <row r="7889" spans="1:14">
      <c r="A7889" t="s">
        <v>4</v>
      </c>
      <c r="B7889" s="4" t="s">
        <v>5</v>
      </c>
      <c r="C7889" s="4" t="s">
        <v>16</v>
      </c>
      <c r="D7889" s="4" t="s">
        <v>16</v>
      </c>
      <c r="E7889" s="4" t="s">
        <v>30</v>
      </c>
      <c r="F7889" s="4" t="s">
        <v>30</v>
      </c>
      <c r="G7889" s="4" t="s">
        <v>30</v>
      </c>
      <c r="H7889" s="4" t="s">
        <v>10</v>
      </c>
    </row>
    <row r="7890" spans="1:14">
      <c r="A7890" t="n">
        <v>64449</v>
      </c>
      <c r="B7890" s="38" t="n">
        <v>45</v>
      </c>
      <c r="C7890" s="7" t="n">
        <v>2</v>
      </c>
      <c r="D7890" s="7" t="n">
        <v>3</v>
      </c>
      <c r="E7890" s="7" t="n">
        <v>-0.119999997317791</v>
      </c>
      <c r="F7890" s="7" t="n">
        <v>1.0900000333786</v>
      </c>
      <c r="G7890" s="7" t="n">
        <v>-5.75</v>
      </c>
      <c r="H7890" s="7" t="n">
        <v>4500</v>
      </c>
    </row>
    <row r="7891" spans="1:14">
      <c r="A7891" t="s">
        <v>4</v>
      </c>
      <c r="B7891" s="4" t="s">
        <v>5</v>
      </c>
      <c r="C7891" s="4" t="s">
        <v>16</v>
      </c>
      <c r="D7891" s="4" t="s">
        <v>16</v>
      </c>
      <c r="E7891" s="4" t="s">
        <v>30</v>
      </c>
      <c r="F7891" s="4" t="s">
        <v>30</v>
      </c>
      <c r="G7891" s="4" t="s">
        <v>30</v>
      </c>
      <c r="H7891" s="4" t="s">
        <v>10</v>
      </c>
      <c r="I7891" s="4" t="s">
        <v>16</v>
      </c>
    </row>
    <row r="7892" spans="1:14">
      <c r="A7892" t="n">
        <v>64466</v>
      </c>
      <c r="B7892" s="38" t="n">
        <v>45</v>
      </c>
      <c r="C7892" s="7" t="n">
        <v>4</v>
      </c>
      <c r="D7892" s="7" t="n">
        <v>3</v>
      </c>
      <c r="E7892" s="7" t="n">
        <v>1.61000001430511</v>
      </c>
      <c r="F7892" s="7" t="n">
        <v>49.7799987792969</v>
      </c>
      <c r="G7892" s="7" t="n">
        <v>0</v>
      </c>
      <c r="H7892" s="7" t="n">
        <v>4500</v>
      </c>
      <c r="I7892" s="7" t="n">
        <v>1</v>
      </c>
    </row>
    <row r="7893" spans="1:14">
      <c r="A7893" t="s">
        <v>4</v>
      </c>
      <c r="B7893" s="4" t="s">
        <v>5</v>
      </c>
      <c r="C7893" s="4" t="s">
        <v>16</v>
      </c>
      <c r="D7893" s="4" t="s">
        <v>16</v>
      </c>
      <c r="E7893" s="4" t="s">
        <v>30</v>
      </c>
      <c r="F7893" s="4" t="s">
        <v>10</v>
      </c>
    </row>
    <row r="7894" spans="1:14">
      <c r="A7894" t="n">
        <v>64484</v>
      </c>
      <c r="B7894" s="38" t="n">
        <v>45</v>
      </c>
      <c r="C7894" s="7" t="n">
        <v>5</v>
      </c>
      <c r="D7894" s="7" t="n">
        <v>3</v>
      </c>
      <c r="E7894" s="7" t="n">
        <v>1.5</v>
      </c>
      <c r="F7894" s="7" t="n">
        <v>4500</v>
      </c>
    </row>
    <row r="7895" spans="1:14">
      <c r="A7895" t="s">
        <v>4</v>
      </c>
      <c r="B7895" s="4" t="s">
        <v>5</v>
      </c>
      <c r="C7895" s="4" t="s">
        <v>16</v>
      </c>
      <c r="D7895" s="4" t="s">
        <v>16</v>
      </c>
      <c r="E7895" s="4" t="s">
        <v>30</v>
      </c>
      <c r="F7895" s="4" t="s">
        <v>10</v>
      </c>
    </row>
    <row r="7896" spans="1:14">
      <c r="A7896" t="n">
        <v>64493</v>
      </c>
      <c r="B7896" s="38" t="n">
        <v>45</v>
      </c>
      <c r="C7896" s="7" t="n">
        <v>11</v>
      </c>
      <c r="D7896" s="7" t="n">
        <v>3</v>
      </c>
      <c r="E7896" s="7" t="n">
        <v>38</v>
      </c>
      <c r="F7896" s="7" t="n">
        <v>4500</v>
      </c>
    </row>
    <row r="7897" spans="1:14">
      <c r="A7897" t="s">
        <v>4</v>
      </c>
      <c r="B7897" s="4" t="s">
        <v>5</v>
      </c>
      <c r="C7897" s="4" t="s">
        <v>10</v>
      </c>
    </row>
    <row r="7898" spans="1:14">
      <c r="A7898" t="n">
        <v>64502</v>
      </c>
      <c r="B7898" s="31" t="n">
        <v>16</v>
      </c>
      <c r="C7898" s="7" t="n">
        <v>500</v>
      </c>
    </row>
    <row r="7899" spans="1:14">
      <c r="A7899" t="s">
        <v>4</v>
      </c>
      <c r="B7899" s="4" t="s">
        <v>5</v>
      </c>
      <c r="C7899" s="4" t="s">
        <v>16</v>
      </c>
      <c r="D7899" s="4" t="s">
        <v>10</v>
      </c>
      <c r="E7899" s="4" t="s">
        <v>30</v>
      </c>
      <c r="F7899" s="4" t="s">
        <v>10</v>
      </c>
      <c r="G7899" s="4" t="s">
        <v>9</v>
      </c>
      <c r="H7899" s="4" t="s">
        <v>9</v>
      </c>
      <c r="I7899" s="4" t="s">
        <v>10</v>
      </c>
      <c r="J7899" s="4" t="s">
        <v>10</v>
      </c>
      <c r="K7899" s="4" t="s">
        <v>9</v>
      </c>
      <c r="L7899" s="4" t="s">
        <v>9</v>
      </c>
      <c r="M7899" s="4" t="s">
        <v>9</v>
      </c>
      <c r="N7899" s="4" t="s">
        <v>9</v>
      </c>
      <c r="O7899" s="4" t="s">
        <v>6</v>
      </c>
    </row>
    <row r="7900" spans="1:14">
      <c r="A7900" t="n">
        <v>64505</v>
      </c>
      <c r="B7900" s="18" t="n">
        <v>50</v>
      </c>
      <c r="C7900" s="7" t="n">
        <v>0</v>
      </c>
      <c r="D7900" s="7" t="n">
        <v>2000</v>
      </c>
      <c r="E7900" s="7" t="n">
        <v>0.699999988079071</v>
      </c>
      <c r="F7900" s="7" t="n">
        <v>0</v>
      </c>
      <c r="G7900" s="7" t="n">
        <v>0</v>
      </c>
      <c r="H7900" s="7" t="n">
        <v>-1069547520</v>
      </c>
      <c r="I7900" s="7" t="n">
        <v>0</v>
      </c>
      <c r="J7900" s="7" t="n">
        <v>65533</v>
      </c>
      <c r="K7900" s="7" t="n">
        <v>0</v>
      </c>
      <c r="L7900" s="7" t="n">
        <v>0</v>
      </c>
      <c r="M7900" s="7" t="n">
        <v>0</v>
      </c>
      <c r="N7900" s="7" t="n">
        <v>0</v>
      </c>
      <c r="O7900" s="7" t="s">
        <v>15</v>
      </c>
    </row>
    <row r="7901" spans="1:14">
      <c r="A7901" t="s">
        <v>4</v>
      </c>
      <c r="B7901" s="4" t="s">
        <v>5</v>
      </c>
      <c r="C7901" s="4" t="s">
        <v>10</v>
      </c>
    </row>
    <row r="7902" spans="1:14">
      <c r="A7902" t="n">
        <v>64544</v>
      </c>
      <c r="B7902" s="31" t="n">
        <v>16</v>
      </c>
      <c r="C7902" s="7" t="n">
        <v>500</v>
      </c>
    </row>
    <row r="7903" spans="1:14">
      <c r="A7903" t="s">
        <v>4</v>
      </c>
      <c r="B7903" s="4" t="s">
        <v>5</v>
      </c>
      <c r="C7903" s="4" t="s">
        <v>16</v>
      </c>
      <c r="D7903" s="4" t="s">
        <v>10</v>
      </c>
      <c r="E7903" s="4" t="s">
        <v>30</v>
      </c>
      <c r="F7903" s="4" t="s">
        <v>10</v>
      </c>
      <c r="G7903" s="4" t="s">
        <v>9</v>
      </c>
      <c r="H7903" s="4" t="s">
        <v>9</v>
      </c>
      <c r="I7903" s="4" t="s">
        <v>10</v>
      </c>
      <c r="J7903" s="4" t="s">
        <v>10</v>
      </c>
      <c r="K7903" s="4" t="s">
        <v>9</v>
      </c>
      <c r="L7903" s="4" t="s">
        <v>9</v>
      </c>
      <c r="M7903" s="4" t="s">
        <v>9</v>
      </c>
      <c r="N7903" s="4" t="s">
        <v>9</v>
      </c>
      <c r="O7903" s="4" t="s">
        <v>6</v>
      </c>
    </row>
    <row r="7904" spans="1:14">
      <c r="A7904" t="n">
        <v>64547</v>
      </c>
      <c r="B7904" s="18" t="n">
        <v>50</v>
      </c>
      <c r="C7904" s="7" t="n">
        <v>0</v>
      </c>
      <c r="D7904" s="7" t="n">
        <v>2004</v>
      </c>
      <c r="E7904" s="7" t="n">
        <v>0.699999988079071</v>
      </c>
      <c r="F7904" s="7" t="n">
        <v>0</v>
      </c>
      <c r="G7904" s="7" t="n">
        <v>0</v>
      </c>
      <c r="H7904" s="7" t="n">
        <v>-1069547520</v>
      </c>
      <c r="I7904" s="7" t="n">
        <v>0</v>
      </c>
      <c r="J7904" s="7" t="n">
        <v>65533</v>
      </c>
      <c r="K7904" s="7" t="n">
        <v>0</v>
      </c>
      <c r="L7904" s="7" t="n">
        <v>0</v>
      </c>
      <c r="M7904" s="7" t="n">
        <v>0</v>
      </c>
      <c r="N7904" s="7" t="n">
        <v>0</v>
      </c>
      <c r="O7904" s="7" t="s">
        <v>15</v>
      </c>
    </row>
    <row r="7905" spans="1:15">
      <c r="A7905" t="s">
        <v>4</v>
      </c>
      <c r="B7905" s="4" t="s">
        <v>5</v>
      </c>
      <c r="C7905" s="4" t="s">
        <v>16</v>
      </c>
      <c r="D7905" s="4" t="s">
        <v>10</v>
      </c>
    </row>
    <row r="7906" spans="1:15">
      <c r="A7906" t="n">
        <v>64586</v>
      </c>
      <c r="B7906" s="38" t="n">
        <v>45</v>
      </c>
      <c r="C7906" s="7" t="n">
        <v>7</v>
      </c>
      <c r="D7906" s="7" t="n">
        <v>255</v>
      </c>
    </row>
    <row r="7907" spans="1:15">
      <c r="A7907" t="s">
        <v>4</v>
      </c>
      <c r="B7907" s="4" t="s">
        <v>5</v>
      </c>
      <c r="C7907" s="4" t="s">
        <v>16</v>
      </c>
      <c r="D7907" s="4" t="s">
        <v>10</v>
      </c>
      <c r="E7907" s="4" t="s">
        <v>6</v>
      </c>
      <c r="F7907" s="4" t="s">
        <v>6</v>
      </c>
      <c r="G7907" s="4" t="s">
        <v>6</v>
      </c>
      <c r="H7907" s="4" t="s">
        <v>6</v>
      </c>
    </row>
    <row r="7908" spans="1:15">
      <c r="A7908" t="n">
        <v>64590</v>
      </c>
      <c r="B7908" s="54" t="n">
        <v>51</v>
      </c>
      <c r="C7908" s="7" t="n">
        <v>3</v>
      </c>
      <c r="D7908" s="7" t="n">
        <v>30</v>
      </c>
      <c r="E7908" s="7" t="s">
        <v>226</v>
      </c>
      <c r="F7908" s="7" t="s">
        <v>236</v>
      </c>
      <c r="G7908" s="7" t="s">
        <v>225</v>
      </c>
      <c r="H7908" s="7" t="s">
        <v>226</v>
      </c>
    </row>
    <row r="7909" spans="1:15">
      <c r="A7909" t="s">
        <v>4</v>
      </c>
      <c r="B7909" s="4" t="s">
        <v>5</v>
      </c>
      <c r="C7909" s="4" t="s">
        <v>10</v>
      </c>
    </row>
    <row r="7910" spans="1:15">
      <c r="A7910" t="n">
        <v>64603</v>
      </c>
      <c r="B7910" s="31" t="n">
        <v>16</v>
      </c>
      <c r="C7910" s="7" t="n">
        <v>1000</v>
      </c>
    </row>
    <row r="7911" spans="1:15">
      <c r="A7911" t="s">
        <v>4</v>
      </c>
      <c r="B7911" s="4" t="s">
        <v>5</v>
      </c>
      <c r="C7911" s="4" t="s">
        <v>16</v>
      </c>
      <c r="D7911" s="4" t="s">
        <v>16</v>
      </c>
    </row>
    <row r="7912" spans="1:15">
      <c r="A7912" t="n">
        <v>64606</v>
      </c>
      <c r="B7912" s="20" t="n">
        <v>49</v>
      </c>
      <c r="C7912" s="7" t="n">
        <v>2</v>
      </c>
      <c r="D7912" s="7" t="n">
        <v>0</v>
      </c>
    </row>
    <row r="7913" spans="1:15">
      <c r="A7913" t="s">
        <v>4</v>
      </c>
      <c r="B7913" s="4" t="s">
        <v>5</v>
      </c>
      <c r="C7913" s="4" t="s">
        <v>16</v>
      </c>
      <c r="D7913" s="4" t="s">
        <v>10</v>
      </c>
      <c r="E7913" s="4" t="s">
        <v>9</v>
      </c>
      <c r="F7913" s="4" t="s">
        <v>10</v>
      </c>
      <c r="G7913" s="4" t="s">
        <v>9</v>
      </c>
      <c r="H7913" s="4" t="s">
        <v>16</v>
      </c>
    </row>
    <row r="7914" spans="1:15">
      <c r="A7914" t="n">
        <v>64609</v>
      </c>
      <c r="B7914" s="20" t="n">
        <v>49</v>
      </c>
      <c r="C7914" s="7" t="n">
        <v>0</v>
      </c>
      <c r="D7914" s="7" t="n">
        <v>10</v>
      </c>
      <c r="E7914" s="7" t="n">
        <v>1065353216</v>
      </c>
      <c r="F7914" s="7" t="n">
        <v>0</v>
      </c>
      <c r="G7914" s="7" t="n">
        <v>0</v>
      </c>
      <c r="H7914" s="7" t="n">
        <v>0</v>
      </c>
    </row>
    <row r="7915" spans="1:15">
      <c r="A7915" t="s">
        <v>4</v>
      </c>
      <c r="B7915" s="4" t="s">
        <v>5</v>
      </c>
      <c r="C7915" s="4" t="s">
        <v>16</v>
      </c>
      <c r="D7915" s="4" t="s">
        <v>10</v>
      </c>
      <c r="E7915" s="4" t="s">
        <v>30</v>
      </c>
    </row>
    <row r="7916" spans="1:15">
      <c r="A7916" t="n">
        <v>64624</v>
      </c>
      <c r="B7916" s="37" t="n">
        <v>58</v>
      </c>
      <c r="C7916" s="7" t="n">
        <v>101</v>
      </c>
      <c r="D7916" s="7" t="n">
        <v>500</v>
      </c>
      <c r="E7916" s="7" t="n">
        <v>1</v>
      </c>
    </row>
    <row r="7917" spans="1:15">
      <c r="A7917" t="s">
        <v>4</v>
      </c>
      <c r="B7917" s="4" t="s">
        <v>5</v>
      </c>
      <c r="C7917" s="4" t="s">
        <v>16</v>
      </c>
      <c r="D7917" s="4" t="s">
        <v>10</v>
      </c>
    </row>
    <row r="7918" spans="1:15">
      <c r="A7918" t="n">
        <v>64632</v>
      </c>
      <c r="B7918" s="37" t="n">
        <v>58</v>
      </c>
      <c r="C7918" s="7" t="n">
        <v>254</v>
      </c>
      <c r="D7918" s="7" t="n">
        <v>0</v>
      </c>
    </row>
    <row r="7919" spans="1:15">
      <c r="A7919" t="s">
        <v>4</v>
      </c>
      <c r="B7919" s="4" t="s">
        <v>5</v>
      </c>
      <c r="C7919" s="4" t="s">
        <v>16</v>
      </c>
      <c r="D7919" s="4" t="s">
        <v>10</v>
      </c>
      <c r="E7919" s="4" t="s">
        <v>10</v>
      </c>
      <c r="F7919" s="4" t="s">
        <v>9</v>
      </c>
    </row>
    <row r="7920" spans="1:15">
      <c r="A7920" t="n">
        <v>64636</v>
      </c>
      <c r="B7920" s="70" t="n">
        <v>84</v>
      </c>
      <c r="C7920" s="7" t="n">
        <v>0</v>
      </c>
      <c r="D7920" s="7" t="n">
        <v>0</v>
      </c>
      <c r="E7920" s="7" t="n">
        <v>0</v>
      </c>
      <c r="F7920" s="7" t="n">
        <v>1036831949</v>
      </c>
    </row>
    <row r="7921" spans="1:8">
      <c r="A7921" t="s">
        <v>4</v>
      </c>
      <c r="B7921" s="4" t="s">
        <v>5</v>
      </c>
      <c r="C7921" s="4" t="s">
        <v>10</v>
      </c>
      <c r="D7921" s="4" t="s">
        <v>30</v>
      </c>
      <c r="E7921" s="4" t="s">
        <v>30</v>
      </c>
      <c r="F7921" s="4" t="s">
        <v>30</v>
      </c>
      <c r="G7921" s="4" t="s">
        <v>30</v>
      </c>
    </row>
    <row r="7922" spans="1:8">
      <c r="A7922" t="n">
        <v>64646</v>
      </c>
      <c r="B7922" s="43" t="n">
        <v>46</v>
      </c>
      <c r="C7922" s="7" t="n">
        <v>0</v>
      </c>
      <c r="D7922" s="7" t="n">
        <v>-0.300000011920929</v>
      </c>
      <c r="E7922" s="7" t="n">
        <v>-0.25</v>
      </c>
      <c r="F7922" s="7" t="n">
        <v>-4.07999992370605</v>
      </c>
      <c r="G7922" s="7" t="n">
        <v>180</v>
      </c>
    </row>
    <row r="7923" spans="1:8">
      <c r="A7923" t="s">
        <v>4</v>
      </c>
      <c r="B7923" s="4" t="s">
        <v>5</v>
      </c>
      <c r="C7923" s="4" t="s">
        <v>10</v>
      </c>
      <c r="D7923" s="4" t="s">
        <v>30</v>
      </c>
      <c r="E7923" s="4" t="s">
        <v>30</v>
      </c>
      <c r="F7923" s="4" t="s">
        <v>30</v>
      </c>
      <c r="G7923" s="4" t="s">
        <v>30</v>
      </c>
    </row>
    <row r="7924" spans="1:8">
      <c r="A7924" t="n">
        <v>64665</v>
      </c>
      <c r="B7924" s="43" t="n">
        <v>46</v>
      </c>
      <c r="C7924" s="7" t="n">
        <v>100</v>
      </c>
      <c r="D7924" s="7" t="n">
        <v>-6.98000001907349</v>
      </c>
      <c r="E7924" s="7" t="n">
        <v>-0.25</v>
      </c>
      <c r="F7924" s="7" t="n">
        <v>-6.36999988555908</v>
      </c>
      <c r="G7924" s="7" t="n">
        <v>91.3000030517578</v>
      </c>
    </row>
    <row r="7925" spans="1:8">
      <c r="A7925" t="s">
        <v>4</v>
      </c>
      <c r="B7925" s="4" t="s">
        <v>5</v>
      </c>
      <c r="C7925" s="4" t="s">
        <v>10</v>
      </c>
      <c r="D7925" s="4" t="s">
        <v>30</v>
      </c>
      <c r="E7925" s="4" t="s">
        <v>30</v>
      </c>
      <c r="F7925" s="4" t="s">
        <v>30</v>
      </c>
      <c r="G7925" s="4" t="s">
        <v>30</v>
      </c>
    </row>
    <row r="7926" spans="1:8">
      <c r="A7926" t="n">
        <v>64684</v>
      </c>
      <c r="B7926" s="43" t="n">
        <v>46</v>
      </c>
      <c r="C7926" s="7" t="n">
        <v>88</v>
      </c>
      <c r="D7926" s="7" t="n">
        <v>-7.46999979019165</v>
      </c>
      <c r="E7926" s="7" t="n">
        <v>-0.25</v>
      </c>
      <c r="F7926" s="7" t="n">
        <v>-5.71000003814697</v>
      </c>
      <c r="G7926" s="7" t="n">
        <v>91.9000015258789</v>
      </c>
    </row>
    <row r="7927" spans="1:8">
      <c r="A7927" t="s">
        <v>4</v>
      </c>
      <c r="B7927" s="4" t="s">
        <v>5</v>
      </c>
      <c r="C7927" s="4" t="s">
        <v>10</v>
      </c>
      <c r="D7927" s="4" t="s">
        <v>30</v>
      </c>
      <c r="E7927" s="4" t="s">
        <v>30</v>
      </c>
      <c r="F7927" s="4" t="s">
        <v>30</v>
      </c>
      <c r="G7927" s="4" t="s">
        <v>30</v>
      </c>
    </row>
    <row r="7928" spans="1:8">
      <c r="A7928" t="n">
        <v>64703</v>
      </c>
      <c r="B7928" s="43" t="n">
        <v>46</v>
      </c>
      <c r="C7928" s="7" t="n">
        <v>61509</v>
      </c>
      <c r="D7928" s="7" t="n">
        <v>-7.15000009536743</v>
      </c>
      <c r="E7928" s="7" t="n">
        <v>-0.25</v>
      </c>
      <c r="F7928" s="7" t="n">
        <v>-4.80000019073486</v>
      </c>
      <c r="G7928" s="7" t="n">
        <v>97.4000015258789</v>
      </c>
    </row>
    <row r="7929" spans="1:8">
      <c r="A7929" t="s">
        <v>4</v>
      </c>
      <c r="B7929" s="4" t="s">
        <v>5</v>
      </c>
      <c r="C7929" s="4" t="s">
        <v>10</v>
      </c>
      <c r="D7929" s="4" t="s">
        <v>30</v>
      </c>
      <c r="E7929" s="4" t="s">
        <v>30</v>
      </c>
      <c r="F7929" s="4" t="s">
        <v>30</v>
      </c>
      <c r="G7929" s="4" t="s">
        <v>30</v>
      </c>
    </row>
    <row r="7930" spans="1:8">
      <c r="A7930" t="n">
        <v>64722</v>
      </c>
      <c r="B7930" s="43" t="n">
        <v>46</v>
      </c>
      <c r="C7930" s="7" t="n">
        <v>61510</v>
      </c>
      <c r="D7930" s="7" t="n">
        <v>-6.69999980926514</v>
      </c>
      <c r="E7930" s="7" t="n">
        <v>-0.25</v>
      </c>
      <c r="F7930" s="7" t="n">
        <v>-3.77999997138977</v>
      </c>
      <c r="G7930" s="7" t="n">
        <v>109.900001525879</v>
      </c>
    </row>
    <row r="7931" spans="1:8">
      <c r="A7931" t="s">
        <v>4</v>
      </c>
      <c r="B7931" s="4" t="s">
        <v>5</v>
      </c>
      <c r="C7931" s="4" t="s">
        <v>10</v>
      </c>
      <c r="D7931" s="4" t="s">
        <v>30</v>
      </c>
      <c r="E7931" s="4" t="s">
        <v>30</v>
      </c>
      <c r="F7931" s="4" t="s">
        <v>30</v>
      </c>
      <c r="G7931" s="4" t="s">
        <v>30</v>
      </c>
    </row>
    <row r="7932" spans="1:8">
      <c r="A7932" t="n">
        <v>64741</v>
      </c>
      <c r="B7932" s="43" t="n">
        <v>46</v>
      </c>
      <c r="C7932" s="7" t="n">
        <v>84</v>
      </c>
      <c r="D7932" s="7" t="n">
        <v>-6.94999980926514</v>
      </c>
      <c r="E7932" s="7" t="n">
        <v>-0.25</v>
      </c>
      <c r="F7932" s="7" t="n">
        <v>-8.10000038146973</v>
      </c>
      <c r="G7932" s="7" t="n">
        <v>81.6999969482422</v>
      </c>
    </row>
    <row r="7933" spans="1:8">
      <c r="A7933" t="s">
        <v>4</v>
      </c>
      <c r="B7933" s="4" t="s">
        <v>5</v>
      </c>
      <c r="C7933" s="4" t="s">
        <v>10</v>
      </c>
      <c r="D7933" s="4" t="s">
        <v>30</v>
      </c>
      <c r="E7933" s="4" t="s">
        <v>30</v>
      </c>
      <c r="F7933" s="4" t="s">
        <v>30</v>
      </c>
      <c r="G7933" s="4" t="s">
        <v>30</v>
      </c>
    </row>
    <row r="7934" spans="1:8">
      <c r="A7934" t="n">
        <v>64760</v>
      </c>
      <c r="B7934" s="43" t="n">
        <v>46</v>
      </c>
      <c r="C7934" s="7" t="n">
        <v>87</v>
      </c>
      <c r="D7934" s="7" t="n">
        <v>-6.98000001907349</v>
      </c>
      <c r="E7934" s="7" t="n">
        <v>-0.25</v>
      </c>
      <c r="F7934" s="7" t="n">
        <v>-9.27999973297119</v>
      </c>
      <c r="G7934" s="7" t="n">
        <v>79</v>
      </c>
    </row>
    <row r="7935" spans="1:8">
      <c r="A7935" t="s">
        <v>4</v>
      </c>
      <c r="B7935" s="4" t="s">
        <v>5</v>
      </c>
      <c r="C7935" s="4" t="s">
        <v>10</v>
      </c>
      <c r="D7935" s="4" t="s">
        <v>30</v>
      </c>
      <c r="E7935" s="4" t="s">
        <v>30</v>
      </c>
      <c r="F7935" s="4" t="s">
        <v>30</v>
      </c>
      <c r="G7935" s="4" t="s">
        <v>30</v>
      </c>
    </row>
    <row r="7936" spans="1:8">
      <c r="A7936" t="n">
        <v>64779</v>
      </c>
      <c r="B7936" s="43" t="n">
        <v>46</v>
      </c>
      <c r="C7936" s="7" t="n">
        <v>12</v>
      </c>
      <c r="D7936" s="7" t="n">
        <v>-7.78999996185303</v>
      </c>
      <c r="E7936" s="7" t="n">
        <v>-0.25</v>
      </c>
      <c r="F7936" s="7" t="n">
        <v>-7.28999996185303</v>
      </c>
      <c r="G7936" s="7" t="n">
        <v>88.5</v>
      </c>
    </row>
    <row r="7937" spans="1:7">
      <c r="A7937" t="s">
        <v>4</v>
      </c>
      <c r="B7937" s="4" t="s">
        <v>5</v>
      </c>
      <c r="C7937" s="4" t="s">
        <v>10</v>
      </c>
      <c r="D7937" s="4" t="s">
        <v>30</v>
      </c>
      <c r="E7937" s="4" t="s">
        <v>30</v>
      </c>
      <c r="F7937" s="4" t="s">
        <v>30</v>
      </c>
      <c r="G7937" s="4" t="s">
        <v>30</v>
      </c>
    </row>
    <row r="7938" spans="1:7">
      <c r="A7938" t="n">
        <v>64798</v>
      </c>
      <c r="B7938" s="43" t="n">
        <v>46</v>
      </c>
      <c r="C7938" s="7" t="n">
        <v>61497</v>
      </c>
      <c r="D7938" s="7" t="n">
        <v>-9.07999992370605</v>
      </c>
      <c r="E7938" s="7" t="n">
        <v>-0.25</v>
      </c>
      <c r="F7938" s="7" t="n">
        <v>-5.75</v>
      </c>
      <c r="G7938" s="7" t="n">
        <v>101</v>
      </c>
    </row>
    <row r="7939" spans="1:7">
      <c r="A7939" t="s">
        <v>4</v>
      </c>
      <c r="B7939" s="4" t="s">
        <v>5</v>
      </c>
      <c r="C7939" s="4" t="s">
        <v>10</v>
      </c>
      <c r="D7939" s="4" t="s">
        <v>30</v>
      </c>
      <c r="E7939" s="4" t="s">
        <v>30</v>
      </c>
      <c r="F7939" s="4" t="s">
        <v>30</v>
      </c>
      <c r="G7939" s="4" t="s">
        <v>30</v>
      </c>
    </row>
    <row r="7940" spans="1:7">
      <c r="A7940" t="n">
        <v>64817</v>
      </c>
      <c r="B7940" s="43" t="n">
        <v>46</v>
      </c>
      <c r="C7940" s="7" t="n">
        <v>61498</v>
      </c>
      <c r="D7940" s="7" t="n">
        <v>-8.44999980926514</v>
      </c>
      <c r="E7940" s="7" t="n">
        <v>-0.25</v>
      </c>
      <c r="F7940" s="7" t="n">
        <v>-4.8600001335144</v>
      </c>
      <c r="G7940" s="7" t="n">
        <v>98.9000015258789</v>
      </c>
    </row>
    <row r="7941" spans="1:7">
      <c r="A7941" t="s">
        <v>4</v>
      </c>
      <c r="B7941" s="4" t="s">
        <v>5</v>
      </c>
      <c r="C7941" s="4" t="s">
        <v>10</v>
      </c>
      <c r="D7941" s="4" t="s">
        <v>30</v>
      </c>
      <c r="E7941" s="4" t="s">
        <v>30</v>
      </c>
      <c r="F7941" s="4" t="s">
        <v>30</v>
      </c>
      <c r="G7941" s="4" t="s">
        <v>30</v>
      </c>
    </row>
    <row r="7942" spans="1:7">
      <c r="A7942" t="n">
        <v>64836</v>
      </c>
      <c r="B7942" s="43" t="n">
        <v>46</v>
      </c>
      <c r="C7942" s="7" t="n">
        <v>61499</v>
      </c>
      <c r="D7942" s="7" t="n">
        <v>-8.27000045776367</v>
      </c>
      <c r="E7942" s="7" t="n">
        <v>-0.25</v>
      </c>
      <c r="F7942" s="7" t="n">
        <v>-3.90000009536743</v>
      </c>
      <c r="G7942" s="7" t="n">
        <v>98.3000030517578</v>
      </c>
    </row>
    <row r="7943" spans="1:7">
      <c r="A7943" t="s">
        <v>4</v>
      </c>
      <c r="B7943" s="4" t="s">
        <v>5</v>
      </c>
      <c r="C7943" s="4" t="s">
        <v>10</v>
      </c>
      <c r="D7943" s="4" t="s">
        <v>30</v>
      </c>
      <c r="E7943" s="4" t="s">
        <v>30</v>
      </c>
      <c r="F7943" s="4" t="s">
        <v>30</v>
      </c>
      <c r="G7943" s="4" t="s">
        <v>30</v>
      </c>
    </row>
    <row r="7944" spans="1:7">
      <c r="A7944" t="n">
        <v>64855</v>
      </c>
      <c r="B7944" s="43" t="n">
        <v>46</v>
      </c>
      <c r="C7944" s="7" t="n">
        <v>61500</v>
      </c>
      <c r="D7944" s="7" t="n">
        <v>-8.3100004196167</v>
      </c>
      <c r="E7944" s="7" t="n">
        <v>-0.25</v>
      </c>
      <c r="F7944" s="7" t="n">
        <v>-8.88000011444092</v>
      </c>
      <c r="G7944" s="7" t="n">
        <v>83</v>
      </c>
    </row>
    <row r="7945" spans="1:7">
      <c r="A7945" t="s">
        <v>4</v>
      </c>
      <c r="B7945" s="4" t="s">
        <v>5</v>
      </c>
      <c r="C7945" s="4" t="s">
        <v>10</v>
      </c>
      <c r="D7945" s="4" t="s">
        <v>30</v>
      </c>
      <c r="E7945" s="4" t="s">
        <v>30</v>
      </c>
      <c r="F7945" s="4" t="s">
        <v>30</v>
      </c>
      <c r="G7945" s="4" t="s">
        <v>30</v>
      </c>
    </row>
    <row r="7946" spans="1:7">
      <c r="A7946" t="n">
        <v>64874</v>
      </c>
      <c r="B7946" s="43" t="n">
        <v>46</v>
      </c>
      <c r="C7946" s="7" t="n">
        <v>61501</v>
      </c>
      <c r="D7946" s="7" t="n">
        <v>-9.02000045776367</v>
      </c>
      <c r="E7946" s="7" t="n">
        <v>-0.25</v>
      </c>
      <c r="F7946" s="7" t="n">
        <v>-8.51000022888184</v>
      </c>
      <c r="G7946" s="7" t="n">
        <v>86.8000030517578</v>
      </c>
    </row>
    <row r="7947" spans="1:7">
      <c r="A7947" t="s">
        <v>4</v>
      </c>
      <c r="B7947" s="4" t="s">
        <v>5</v>
      </c>
      <c r="C7947" s="4" t="s">
        <v>16</v>
      </c>
      <c r="D7947" s="14" t="s">
        <v>26</v>
      </c>
      <c r="E7947" s="4" t="s">
        <v>5</v>
      </c>
      <c r="F7947" s="4" t="s">
        <v>16</v>
      </c>
      <c r="G7947" s="4" t="s">
        <v>10</v>
      </c>
      <c r="H7947" s="14" t="s">
        <v>27</v>
      </c>
      <c r="I7947" s="4" t="s">
        <v>16</v>
      </c>
      <c r="J7947" s="4" t="s">
        <v>16</v>
      </c>
      <c r="K7947" s="4" t="s">
        <v>25</v>
      </c>
    </row>
    <row r="7948" spans="1:7">
      <c r="A7948" t="n">
        <v>64893</v>
      </c>
      <c r="B7948" s="10" t="n">
        <v>5</v>
      </c>
      <c r="C7948" s="7" t="n">
        <v>28</v>
      </c>
      <c r="D7948" s="14" t="s">
        <v>3</v>
      </c>
      <c r="E7948" s="58" t="n">
        <v>64</v>
      </c>
      <c r="F7948" s="7" t="n">
        <v>5</v>
      </c>
      <c r="G7948" s="7" t="n">
        <v>5</v>
      </c>
      <c r="H7948" s="14" t="s">
        <v>3</v>
      </c>
      <c r="I7948" s="7" t="n">
        <v>8</v>
      </c>
      <c r="J7948" s="7" t="n">
        <v>1</v>
      </c>
      <c r="K7948" s="11" t="n">
        <f t="normal" ca="1">A7956</f>
        <v>0</v>
      </c>
    </row>
    <row r="7949" spans="1:7">
      <c r="A7949" t="s">
        <v>4</v>
      </c>
      <c r="B7949" s="4" t="s">
        <v>5</v>
      </c>
      <c r="C7949" s="4" t="s">
        <v>10</v>
      </c>
      <c r="D7949" s="4" t="s">
        <v>9</v>
      </c>
    </row>
    <row r="7950" spans="1:7">
      <c r="A7950" t="n">
        <v>64905</v>
      </c>
      <c r="B7950" s="62" t="n">
        <v>44</v>
      </c>
      <c r="C7950" s="7" t="n">
        <v>7032</v>
      </c>
      <c r="D7950" s="7" t="n">
        <v>128</v>
      </c>
    </row>
    <row r="7951" spans="1:7">
      <c r="A7951" t="s">
        <v>4</v>
      </c>
      <c r="B7951" s="4" t="s">
        <v>5</v>
      </c>
      <c r="C7951" s="4" t="s">
        <v>10</v>
      </c>
      <c r="D7951" s="4" t="s">
        <v>9</v>
      </c>
    </row>
    <row r="7952" spans="1:7">
      <c r="A7952" t="n">
        <v>64912</v>
      </c>
      <c r="B7952" s="62" t="n">
        <v>44</v>
      </c>
      <c r="C7952" s="7" t="n">
        <v>7032</v>
      </c>
      <c r="D7952" s="7" t="n">
        <v>32</v>
      </c>
    </row>
    <row r="7953" spans="1:11">
      <c r="A7953" t="s">
        <v>4</v>
      </c>
      <c r="B7953" s="4" t="s">
        <v>5</v>
      </c>
      <c r="C7953" s="4" t="s">
        <v>10</v>
      </c>
      <c r="D7953" s="4" t="s">
        <v>30</v>
      </c>
      <c r="E7953" s="4" t="s">
        <v>30</v>
      </c>
      <c r="F7953" s="4" t="s">
        <v>30</v>
      </c>
      <c r="G7953" s="4" t="s">
        <v>30</v>
      </c>
    </row>
    <row r="7954" spans="1:11">
      <c r="A7954" t="n">
        <v>64919</v>
      </c>
      <c r="B7954" s="43" t="n">
        <v>46</v>
      </c>
      <c r="C7954" s="7" t="n">
        <v>7032</v>
      </c>
      <c r="D7954" s="7" t="n">
        <v>-7.71999979019165</v>
      </c>
      <c r="E7954" s="7" t="n">
        <v>-0.25</v>
      </c>
      <c r="F7954" s="7" t="n">
        <v>-6.84000015258789</v>
      </c>
      <c r="G7954" s="7" t="n">
        <v>91.5</v>
      </c>
    </row>
    <row r="7955" spans="1:11">
      <c r="A7955" t="s">
        <v>4</v>
      </c>
      <c r="B7955" s="4" t="s">
        <v>5</v>
      </c>
      <c r="C7955" s="4" t="s">
        <v>16</v>
      </c>
      <c r="D7955" s="4" t="s">
        <v>16</v>
      </c>
      <c r="E7955" s="4" t="s">
        <v>30</v>
      </c>
      <c r="F7955" s="4" t="s">
        <v>30</v>
      </c>
      <c r="G7955" s="4" t="s">
        <v>30</v>
      </c>
      <c r="H7955" s="4" t="s">
        <v>10</v>
      </c>
    </row>
    <row r="7956" spans="1:11">
      <c r="A7956" t="n">
        <v>64938</v>
      </c>
      <c r="B7956" s="38" t="n">
        <v>45</v>
      </c>
      <c r="C7956" s="7" t="n">
        <v>2</v>
      </c>
      <c r="D7956" s="7" t="n">
        <v>3</v>
      </c>
      <c r="E7956" s="7" t="n">
        <v>-0.300000011920929</v>
      </c>
      <c r="F7956" s="7" t="n">
        <v>1.16999995708466</v>
      </c>
      <c r="G7956" s="7" t="n">
        <v>-6.63000011444092</v>
      </c>
      <c r="H7956" s="7" t="n">
        <v>0</v>
      </c>
    </row>
    <row r="7957" spans="1:11">
      <c r="A7957" t="s">
        <v>4</v>
      </c>
      <c r="B7957" s="4" t="s">
        <v>5</v>
      </c>
      <c r="C7957" s="4" t="s">
        <v>16</v>
      </c>
      <c r="D7957" s="4" t="s">
        <v>16</v>
      </c>
      <c r="E7957" s="4" t="s">
        <v>30</v>
      </c>
      <c r="F7957" s="4" t="s">
        <v>30</v>
      </c>
      <c r="G7957" s="4" t="s">
        <v>30</v>
      </c>
      <c r="H7957" s="4" t="s">
        <v>10</v>
      </c>
      <c r="I7957" s="4" t="s">
        <v>16</v>
      </c>
    </row>
    <row r="7958" spans="1:11">
      <c r="A7958" t="n">
        <v>64955</v>
      </c>
      <c r="B7958" s="38" t="n">
        <v>45</v>
      </c>
      <c r="C7958" s="7" t="n">
        <v>4</v>
      </c>
      <c r="D7958" s="7" t="n">
        <v>3</v>
      </c>
      <c r="E7958" s="7" t="n">
        <v>3.17000007629395</v>
      </c>
      <c r="F7958" s="7" t="n">
        <v>6.61999988555908</v>
      </c>
      <c r="G7958" s="7" t="n">
        <v>0</v>
      </c>
      <c r="H7958" s="7" t="n">
        <v>0</v>
      </c>
      <c r="I7958" s="7" t="n">
        <v>0</v>
      </c>
    </row>
    <row r="7959" spans="1:11">
      <c r="A7959" t="s">
        <v>4</v>
      </c>
      <c r="B7959" s="4" t="s">
        <v>5</v>
      </c>
      <c r="C7959" s="4" t="s">
        <v>16</v>
      </c>
      <c r="D7959" s="4" t="s">
        <v>16</v>
      </c>
      <c r="E7959" s="4" t="s">
        <v>30</v>
      </c>
      <c r="F7959" s="4" t="s">
        <v>10</v>
      </c>
    </row>
    <row r="7960" spans="1:11">
      <c r="A7960" t="n">
        <v>64973</v>
      </c>
      <c r="B7960" s="38" t="n">
        <v>45</v>
      </c>
      <c r="C7960" s="7" t="n">
        <v>5</v>
      </c>
      <c r="D7960" s="7" t="n">
        <v>3</v>
      </c>
      <c r="E7960" s="7" t="n">
        <v>1.60000002384186</v>
      </c>
      <c r="F7960" s="7" t="n">
        <v>0</v>
      </c>
    </row>
    <row r="7961" spans="1:11">
      <c r="A7961" t="s">
        <v>4</v>
      </c>
      <c r="B7961" s="4" t="s">
        <v>5</v>
      </c>
      <c r="C7961" s="4" t="s">
        <v>16</v>
      </c>
      <c r="D7961" s="4" t="s">
        <v>16</v>
      </c>
      <c r="E7961" s="4" t="s">
        <v>30</v>
      </c>
      <c r="F7961" s="4" t="s">
        <v>10</v>
      </c>
    </row>
    <row r="7962" spans="1:11">
      <c r="A7962" t="n">
        <v>64982</v>
      </c>
      <c r="B7962" s="38" t="n">
        <v>45</v>
      </c>
      <c r="C7962" s="7" t="n">
        <v>11</v>
      </c>
      <c r="D7962" s="7" t="n">
        <v>3</v>
      </c>
      <c r="E7962" s="7" t="n">
        <v>38</v>
      </c>
      <c r="F7962" s="7" t="n">
        <v>0</v>
      </c>
    </row>
    <row r="7963" spans="1:11">
      <c r="A7963" t="s">
        <v>4</v>
      </c>
      <c r="B7963" s="4" t="s">
        <v>5</v>
      </c>
      <c r="C7963" s="4" t="s">
        <v>10</v>
      </c>
      <c r="D7963" s="4" t="s">
        <v>10</v>
      </c>
      <c r="E7963" s="4" t="s">
        <v>10</v>
      </c>
    </row>
    <row r="7964" spans="1:11">
      <c r="A7964" t="n">
        <v>64991</v>
      </c>
      <c r="B7964" s="34" t="n">
        <v>61</v>
      </c>
      <c r="C7964" s="7" t="n">
        <v>0</v>
      </c>
      <c r="D7964" s="7" t="n">
        <v>65533</v>
      </c>
      <c r="E7964" s="7" t="n">
        <v>0</v>
      </c>
    </row>
    <row r="7965" spans="1:11">
      <c r="A7965" t="s">
        <v>4</v>
      </c>
      <c r="B7965" s="4" t="s">
        <v>5</v>
      </c>
      <c r="C7965" s="4" t="s">
        <v>10</v>
      </c>
      <c r="D7965" s="4" t="s">
        <v>10</v>
      </c>
      <c r="E7965" s="4" t="s">
        <v>10</v>
      </c>
    </row>
    <row r="7966" spans="1:11">
      <c r="A7966" t="n">
        <v>64998</v>
      </c>
      <c r="B7966" s="34" t="n">
        <v>61</v>
      </c>
      <c r="C7966" s="7" t="n">
        <v>81</v>
      </c>
      <c r="D7966" s="7" t="n">
        <v>65533</v>
      </c>
      <c r="E7966" s="7" t="n">
        <v>0</v>
      </c>
    </row>
    <row r="7967" spans="1:11">
      <c r="A7967" t="s">
        <v>4</v>
      </c>
      <c r="B7967" s="4" t="s">
        <v>5</v>
      </c>
      <c r="C7967" s="4" t="s">
        <v>10</v>
      </c>
      <c r="D7967" s="4" t="s">
        <v>10</v>
      </c>
      <c r="E7967" s="4" t="s">
        <v>10</v>
      </c>
    </row>
    <row r="7968" spans="1:11">
      <c r="A7968" t="n">
        <v>65005</v>
      </c>
      <c r="B7968" s="34" t="n">
        <v>61</v>
      </c>
      <c r="C7968" s="7" t="n">
        <v>30</v>
      </c>
      <c r="D7968" s="7" t="n">
        <v>65533</v>
      </c>
      <c r="E7968" s="7" t="n">
        <v>0</v>
      </c>
    </row>
    <row r="7969" spans="1:9">
      <c r="A7969" t="s">
        <v>4</v>
      </c>
      <c r="B7969" s="4" t="s">
        <v>5</v>
      </c>
      <c r="C7969" s="4" t="s">
        <v>16</v>
      </c>
      <c r="D7969" s="4" t="s">
        <v>10</v>
      </c>
      <c r="E7969" s="4" t="s">
        <v>6</v>
      </c>
      <c r="F7969" s="4" t="s">
        <v>6</v>
      </c>
      <c r="G7969" s="4" t="s">
        <v>6</v>
      </c>
      <c r="H7969" s="4" t="s">
        <v>6</v>
      </c>
    </row>
    <row r="7970" spans="1:9">
      <c r="A7970" t="n">
        <v>65012</v>
      </c>
      <c r="B7970" s="54" t="n">
        <v>51</v>
      </c>
      <c r="C7970" s="7" t="n">
        <v>3</v>
      </c>
      <c r="D7970" s="7" t="n">
        <v>30</v>
      </c>
      <c r="E7970" s="7" t="s">
        <v>234</v>
      </c>
      <c r="F7970" s="7" t="s">
        <v>227</v>
      </c>
      <c r="G7970" s="7" t="s">
        <v>225</v>
      </c>
      <c r="H7970" s="7" t="s">
        <v>226</v>
      </c>
    </row>
    <row r="7971" spans="1:9">
      <c r="A7971" t="s">
        <v>4</v>
      </c>
      <c r="B7971" s="4" t="s">
        <v>5</v>
      </c>
      <c r="C7971" s="4" t="s">
        <v>16</v>
      </c>
      <c r="D7971" s="4" t="s">
        <v>10</v>
      </c>
    </row>
    <row r="7972" spans="1:9">
      <c r="A7972" t="n">
        <v>65025</v>
      </c>
      <c r="B7972" s="37" t="n">
        <v>58</v>
      </c>
      <c r="C7972" s="7" t="n">
        <v>255</v>
      </c>
      <c r="D7972" s="7" t="n">
        <v>0</v>
      </c>
    </row>
    <row r="7973" spans="1:9">
      <c r="A7973" t="s">
        <v>4</v>
      </c>
      <c r="B7973" s="4" t="s">
        <v>5</v>
      </c>
      <c r="C7973" s="4" t="s">
        <v>10</v>
      </c>
    </row>
    <row r="7974" spans="1:9">
      <c r="A7974" t="n">
        <v>65029</v>
      </c>
      <c r="B7974" s="31" t="n">
        <v>16</v>
      </c>
      <c r="C7974" s="7" t="n">
        <v>500</v>
      </c>
    </row>
    <row r="7975" spans="1:9">
      <c r="A7975" t="s">
        <v>4</v>
      </c>
      <c r="B7975" s="4" t="s">
        <v>5</v>
      </c>
      <c r="C7975" s="4" t="s">
        <v>16</v>
      </c>
      <c r="D7975" s="4" t="s">
        <v>10</v>
      </c>
      <c r="E7975" s="4" t="s">
        <v>6</v>
      </c>
      <c r="F7975" s="4" t="s">
        <v>6</v>
      </c>
      <c r="G7975" s="4" t="s">
        <v>6</v>
      </c>
      <c r="H7975" s="4" t="s">
        <v>6</v>
      </c>
    </row>
    <row r="7976" spans="1:9">
      <c r="A7976" t="n">
        <v>65032</v>
      </c>
      <c r="B7976" s="54" t="n">
        <v>51</v>
      </c>
      <c r="C7976" s="7" t="n">
        <v>3</v>
      </c>
      <c r="D7976" s="7" t="n">
        <v>30</v>
      </c>
      <c r="E7976" s="7" t="s">
        <v>568</v>
      </c>
      <c r="F7976" s="7" t="s">
        <v>226</v>
      </c>
      <c r="G7976" s="7" t="s">
        <v>225</v>
      </c>
      <c r="H7976" s="7" t="s">
        <v>226</v>
      </c>
    </row>
    <row r="7977" spans="1:9">
      <c r="A7977" t="s">
        <v>4</v>
      </c>
      <c r="B7977" s="4" t="s">
        <v>5</v>
      </c>
      <c r="C7977" s="4" t="s">
        <v>10</v>
      </c>
      <c r="D7977" s="4" t="s">
        <v>10</v>
      </c>
      <c r="E7977" s="4" t="s">
        <v>10</v>
      </c>
    </row>
    <row r="7978" spans="1:9">
      <c r="A7978" t="n">
        <v>65045</v>
      </c>
      <c r="B7978" s="34" t="n">
        <v>61</v>
      </c>
      <c r="C7978" s="7" t="n">
        <v>30</v>
      </c>
      <c r="D7978" s="7" t="n">
        <v>89</v>
      </c>
      <c r="E7978" s="7" t="n">
        <v>1000</v>
      </c>
    </row>
    <row r="7979" spans="1:9">
      <c r="A7979" t="s">
        <v>4</v>
      </c>
      <c r="B7979" s="4" t="s">
        <v>5</v>
      </c>
      <c r="C7979" s="4" t="s">
        <v>16</v>
      </c>
      <c r="D7979" s="4" t="s">
        <v>16</v>
      </c>
      <c r="E7979" s="4" t="s">
        <v>30</v>
      </c>
      <c r="F7979" s="4" t="s">
        <v>30</v>
      </c>
      <c r="G7979" s="4" t="s">
        <v>30</v>
      </c>
      <c r="H7979" s="4" t="s">
        <v>10</v>
      </c>
    </row>
    <row r="7980" spans="1:9">
      <c r="A7980" t="n">
        <v>65052</v>
      </c>
      <c r="B7980" s="38" t="n">
        <v>45</v>
      </c>
      <c r="C7980" s="7" t="n">
        <v>2</v>
      </c>
      <c r="D7980" s="7" t="n">
        <v>3</v>
      </c>
      <c r="E7980" s="7" t="n">
        <v>-0.100000001490116</v>
      </c>
      <c r="F7980" s="7" t="n">
        <v>1.16999995708466</v>
      </c>
      <c r="G7980" s="7" t="n">
        <v>-6.63000011444092</v>
      </c>
      <c r="H7980" s="7" t="n">
        <v>3000</v>
      </c>
    </row>
    <row r="7981" spans="1:9">
      <c r="A7981" t="s">
        <v>4</v>
      </c>
      <c r="B7981" s="4" t="s">
        <v>5</v>
      </c>
      <c r="C7981" s="4" t="s">
        <v>16</v>
      </c>
      <c r="D7981" s="4" t="s">
        <v>16</v>
      </c>
      <c r="E7981" s="4" t="s">
        <v>30</v>
      </c>
      <c r="F7981" s="4" t="s">
        <v>30</v>
      </c>
      <c r="G7981" s="4" t="s">
        <v>30</v>
      </c>
      <c r="H7981" s="4" t="s">
        <v>10</v>
      </c>
      <c r="I7981" s="4" t="s">
        <v>16</v>
      </c>
    </row>
    <row r="7982" spans="1:9">
      <c r="A7982" t="n">
        <v>65069</v>
      </c>
      <c r="B7982" s="38" t="n">
        <v>45</v>
      </c>
      <c r="C7982" s="7" t="n">
        <v>4</v>
      </c>
      <c r="D7982" s="7" t="n">
        <v>3</v>
      </c>
      <c r="E7982" s="7" t="n">
        <v>3.17000007629395</v>
      </c>
      <c r="F7982" s="7" t="n">
        <v>6.61999988555908</v>
      </c>
      <c r="G7982" s="7" t="n">
        <v>0</v>
      </c>
      <c r="H7982" s="7" t="n">
        <v>3000</v>
      </c>
      <c r="I7982" s="7" t="n">
        <v>0</v>
      </c>
    </row>
    <row r="7983" spans="1:9">
      <c r="A7983" t="s">
        <v>4</v>
      </c>
      <c r="B7983" s="4" t="s">
        <v>5</v>
      </c>
      <c r="C7983" s="4" t="s">
        <v>16</v>
      </c>
      <c r="D7983" s="4" t="s">
        <v>16</v>
      </c>
      <c r="E7983" s="4" t="s">
        <v>30</v>
      </c>
      <c r="F7983" s="4" t="s">
        <v>10</v>
      </c>
    </row>
    <row r="7984" spans="1:9">
      <c r="A7984" t="n">
        <v>65087</v>
      </c>
      <c r="B7984" s="38" t="n">
        <v>45</v>
      </c>
      <c r="C7984" s="7" t="n">
        <v>5</v>
      </c>
      <c r="D7984" s="7" t="n">
        <v>3</v>
      </c>
      <c r="E7984" s="7" t="n">
        <v>1.60000002384186</v>
      </c>
      <c r="F7984" s="7" t="n">
        <v>3000</v>
      </c>
    </row>
    <row r="7985" spans="1:9">
      <c r="A7985" t="s">
        <v>4</v>
      </c>
      <c r="B7985" s="4" t="s">
        <v>5</v>
      </c>
      <c r="C7985" s="4" t="s">
        <v>16</v>
      </c>
      <c r="D7985" s="4" t="s">
        <v>16</v>
      </c>
      <c r="E7985" s="4" t="s">
        <v>30</v>
      </c>
      <c r="F7985" s="4" t="s">
        <v>10</v>
      </c>
    </row>
    <row r="7986" spans="1:9">
      <c r="A7986" t="n">
        <v>65096</v>
      </c>
      <c r="B7986" s="38" t="n">
        <v>45</v>
      </c>
      <c r="C7986" s="7" t="n">
        <v>11</v>
      </c>
      <c r="D7986" s="7" t="n">
        <v>3</v>
      </c>
      <c r="E7986" s="7" t="n">
        <v>38</v>
      </c>
      <c r="F7986" s="7" t="n">
        <v>3000</v>
      </c>
    </row>
    <row r="7987" spans="1:9">
      <c r="A7987" t="s">
        <v>4</v>
      </c>
      <c r="B7987" s="4" t="s">
        <v>5</v>
      </c>
      <c r="C7987" s="4" t="s">
        <v>10</v>
      </c>
    </row>
    <row r="7988" spans="1:9">
      <c r="A7988" t="n">
        <v>65105</v>
      </c>
      <c r="B7988" s="31" t="n">
        <v>16</v>
      </c>
      <c r="C7988" s="7" t="n">
        <v>1500</v>
      </c>
    </row>
    <row r="7989" spans="1:9">
      <c r="A7989" t="s">
        <v>4</v>
      </c>
      <c r="B7989" s="4" t="s">
        <v>5</v>
      </c>
      <c r="C7989" s="4" t="s">
        <v>16</v>
      </c>
      <c r="D7989" s="4" t="s">
        <v>10</v>
      </c>
      <c r="E7989" s="4" t="s">
        <v>30</v>
      </c>
    </row>
    <row r="7990" spans="1:9">
      <c r="A7990" t="n">
        <v>65108</v>
      </c>
      <c r="B7990" s="37" t="n">
        <v>58</v>
      </c>
      <c r="C7990" s="7" t="n">
        <v>101</v>
      </c>
      <c r="D7990" s="7" t="n">
        <v>500</v>
      </c>
      <c r="E7990" s="7" t="n">
        <v>1</v>
      </c>
    </row>
    <row r="7991" spans="1:9">
      <c r="A7991" t="s">
        <v>4</v>
      </c>
      <c r="B7991" s="4" t="s">
        <v>5</v>
      </c>
      <c r="C7991" s="4" t="s">
        <v>16</v>
      </c>
      <c r="D7991" s="4" t="s">
        <v>10</v>
      </c>
    </row>
    <row r="7992" spans="1:9">
      <c r="A7992" t="n">
        <v>65116</v>
      </c>
      <c r="B7992" s="37" t="n">
        <v>58</v>
      </c>
      <c r="C7992" s="7" t="n">
        <v>254</v>
      </c>
      <c r="D7992" s="7" t="n">
        <v>0</v>
      </c>
    </row>
    <row r="7993" spans="1:9">
      <c r="A7993" t="s">
        <v>4</v>
      </c>
      <c r="B7993" s="4" t="s">
        <v>5</v>
      </c>
      <c r="C7993" s="4" t="s">
        <v>16</v>
      </c>
    </row>
    <row r="7994" spans="1:9">
      <c r="A7994" t="n">
        <v>65120</v>
      </c>
      <c r="B7994" s="38" t="n">
        <v>45</v>
      </c>
      <c r="C7994" s="7" t="n">
        <v>0</v>
      </c>
    </row>
    <row r="7995" spans="1:9">
      <c r="A7995" t="s">
        <v>4</v>
      </c>
      <c r="B7995" s="4" t="s">
        <v>5</v>
      </c>
      <c r="C7995" s="4" t="s">
        <v>16</v>
      </c>
      <c r="D7995" s="4" t="s">
        <v>16</v>
      </c>
      <c r="E7995" s="4" t="s">
        <v>30</v>
      </c>
      <c r="F7995" s="4" t="s">
        <v>30</v>
      </c>
      <c r="G7995" s="4" t="s">
        <v>30</v>
      </c>
      <c r="H7995" s="4" t="s">
        <v>10</v>
      </c>
    </row>
    <row r="7996" spans="1:9">
      <c r="A7996" t="n">
        <v>65122</v>
      </c>
      <c r="B7996" s="38" t="n">
        <v>45</v>
      </c>
      <c r="C7996" s="7" t="n">
        <v>2</v>
      </c>
      <c r="D7996" s="7" t="n">
        <v>3</v>
      </c>
      <c r="E7996" s="7" t="n">
        <v>3.82999992370605</v>
      </c>
      <c r="F7996" s="7" t="n">
        <v>1.11000001430511</v>
      </c>
      <c r="G7996" s="7" t="n">
        <v>-8.17000007629395</v>
      </c>
      <c r="H7996" s="7" t="n">
        <v>0</v>
      </c>
    </row>
    <row r="7997" spans="1:9">
      <c r="A7997" t="s">
        <v>4</v>
      </c>
      <c r="B7997" s="4" t="s">
        <v>5</v>
      </c>
      <c r="C7997" s="4" t="s">
        <v>16</v>
      </c>
      <c r="D7997" s="4" t="s">
        <v>16</v>
      </c>
      <c r="E7997" s="4" t="s">
        <v>30</v>
      </c>
      <c r="F7997" s="4" t="s">
        <v>30</v>
      </c>
      <c r="G7997" s="4" t="s">
        <v>30</v>
      </c>
      <c r="H7997" s="4" t="s">
        <v>10</v>
      </c>
      <c r="I7997" s="4" t="s">
        <v>16</v>
      </c>
    </row>
    <row r="7998" spans="1:9">
      <c r="A7998" t="n">
        <v>65139</v>
      </c>
      <c r="B7998" s="38" t="n">
        <v>45</v>
      </c>
      <c r="C7998" s="7" t="n">
        <v>4</v>
      </c>
      <c r="D7998" s="7" t="n">
        <v>3</v>
      </c>
      <c r="E7998" s="7" t="n">
        <v>358.170013427734</v>
      </c>
      <c r="F7998" s="7" t="n">
        <v>283.190002441406</v>
      </c>
      <c r="G7998" s="7" t="n">
        <v>0</v>
      </c>
      <c r="H7998" s="7" t="n">
        <v>0</v>
      </c>
      <c r="I7998" s="7" t="n">
        <v>0</v>
      </c>
    </row>
    <row r="7999" spans="1:9">
      <c r="A7999" t="s">
        <v>4</v>
      </c>
      <c r="B7999" s="4" t="s">
        <v>5</v>
      </c>
      <c r="C7999" s="4" t="s">
        <v>16</v>
      </c>
      <c r="D7999" s="4" t="s">
        <v>16</v>
      </c>
      <c r="E7999" s="4" t="s">
        <v>30</v>
      </c>
      <c r="F7999" s="4" t="s">
        <v>10</v>
      </c>
    </row>
    <row r="8000" spans="1:9">
      <c r="A8000" t="n">
        <v>65157</v>
      </c>
      <c r="B8000" s="38" t="n">
        <v>45</v>
      </c>
      <c r="C8000" s="7" t="n">
        <v>5</v>
      </c>
      <c r="D8000" s="7" t="n">
        <v>3</v>
      </c>
      <c r="E8000" s="7" t="n">
        <v>2.29999995231628</v>
      </c>
      <c r="F8000" s="7" t="n">
        <v>0</v>
      </c>
    </row>
    <row r="8001" spans="1:9">
      <c r="A8001" t="s">
        <v>4</v>
      </c>
      <c r="B8001" s="4" t="s">
        <v>5</v>
      </c>
      <c r="C8001" s="4" t="s">
        <v>16</v>
      </c>
      <c r="D8001" s="4" t="s">
        <v>16</v>
      </c>
      <c r="E8001" s="4" t="s">
        <v>30</v>
      </c>
      <c r="F8001" s="4" t="s">
        <v>10</v>
      </c>
    </row>
    <row r="8002" spans="1:9">
      <c r="A8002" t="n">
        <v>65166</v>
      </c>
      <c r="B8002" s="38" t="n">
        <v>45</v>
      </c>
      <c r="C8002" s="7" t="n">
        <v>11</v>
      </c>
      <c r="D8002" s="7" t="n">
        <v>3</v>
      </c>
      <c r="E8002" s="7" t="n">
        <v>30</v>
      </c>
      <c r="F8002" s="7" t="n">
        <v>0</v>
      </c>
    </row>
    <row r="8003" spans="1:9">
      <c r="A8003" t="s">
        <v>4</v>
      </c>
      <c r="B8003" s="4" t="s">
        <v>5</v>
      </c>
      <c r="C8003" s="4" t="s">
        <v>16</v>
      </c>
      <c r="D8003" s="4" t="s">
        <v>16</v>
      </c>
      <c r="E8003" s="4" t="s">
        <v>30</v>
      </c>
      <c r="F8003" s="4" t="s">
        <v>30</v>
      </c>
      <c r="G8003" s="4" t="s">
        <v>30</v>
      </c>
      <c r="H8003" s="4" t="s">
        <v>10</v>
      </c>
    </row>
    <row r="8004" spans="1:9">
      <c r="A8004" t="n">
        <v>65175</v>
      </c>
      <c r="B8004" s="38" t="n">
        <v>45</v>
      </c>
      <c r="C8004" s="7" t="n">
        <v>2</v>
      </c>
      <c r="D8004" s="7" t="n">
        <v>3</v>
      </c>
      <c r="E8004" s="7" t="n">
        <v>4.19999980926514</v>
      </c>
      <c r="F8004" s="7" t="n">
        <v>1.11000001430511</v>
      </c>
      <c r="G8004" s="7" t="n">
        <v>-6.1399998664856</v>
      </c>
      <c r="H8004" s="7" t="n">
        <v>4500</v>
      </c>
    </row>
    <row r="8005" spans="1:9">
      <c r="A8005" t="s">
        <v>4</v>
      </c>
      <c r="B8005" s="4" t="s">
        <v>5</v>
      </c>
      <c r="C8005" s="4" t="s">
        <v>16</v>
      </c>
      <c r="D8005" s="4" t="s">
        <v>16</v>
      </c>
      <c r="E8005" s="4" t="s">
        <v>30</v>
      </c>
      <c r="F8005" s="4" t="s">
        <v>30</v>
      </c>
      <c r="G8005" s="4" t="s">
        <v>30</v>
      </c>
      <c r="H8005" s="4" t="s">
        <v>10</v>
      </c>
      <c r="I8005" s="4" t="s">
        <v>16</v>
      </c>
    </row>
    <row r="8006" spans="1:9">
      <c r="A8006" t="n">
        <v>65192</v>
      </c>
      <c r="B8006" s="38" t="n">
        <v>45</v>
      </c>
      <c r="C8006" s="7" t="n">
        <v>4</v>
      </c>
      <c r="D8006" s="7" t="n">
        <v>3</v>
      </c>
      <c r="E8006" s="7" t="n">
        <v>358.170013427734</v>
      </c>
      <c r="F8006" s="7" t="n">
        <v>260.299987792969</v>
      </c>
      <c r="G8006" s="7" t="n">
        <v>0</v>
      </c>
      <c r="H8006" s="7" t="n">
        <v>4500</v>
      </c>
      <c r="I8006" s="7" t="n">
        <v>1</v>
      </c>
    </row>
    <row r="8007" spans="1:9">
      <c r="A8007" t="s">
        <v>4</v>
      </c>
      <c r="B8007" s="4" t="s">
        <v>5</v>
      </c>
      <c r="C8007" s="4" t="s">
        <v>16</v>
      </c>
      <c r="D8007" s="4" t="s">
        <v>16</v>
      </c>
      <c r="E8007" s="4" t="s">
        <v>30</v>
      </c>
      <c r="F8007" s="4" t="s">
        <v>10</v>
      </c>
    </row>
    <row r="8008" spans="1:9">
      <c r="A8008" t="n">
        <v>65210</v>
      </c>
      <c r="B8008" s="38" t="n">
        <v>45</v>
      </c>
      <c r="C8008" s="7" t="n">
        <v>5</v>
      </c>
      <c r="D8008" s="7" t="n">
        <v>3</v>
      </c>
      <c r="E8008" s="7" t="n">
        <v>2.29999995231628</v>
      </c>
      <c r="F8008" s="7" t="n">
        <v>4500</v>
      </c>
    </row>
    <row r="8009" spans="1:9">
      <c r="A8009" t="s">
        <v>4</v>
      </c>
      <c r="B8009" s="4" t="s">
        <v>5</v>
      </c>
      <c r="C8009" s="4" t="s">
        <v>16</v>
      </c>
      <c r="D8009" s="4" t="s">
        <v>16</v>
      </c>
      <c r="E8009" s="4" t="s">
        <v>30</v>
      </c>
      <c r="F8009" s="4" t="s">
        <v>10</v>
      </c>
    </row>
    <row r="8010" spans="1:9">
      <c r="A8010" t="n">
        <v>65219</v>
      </c>
      <c r="B8010" s="38" t="n">
        <v>45</v>
      </c>
      <c r="C8010" s="7" t="n">
        <v>11</v>
      </c>
      <c r="D8010" s="7" t="n">
        <v>3</v>
      </c>
      <c r="E8010" s="7" t="n">
        <v>30</v>
      </c>
      <c r="F8010" s="7" t="n">
        <v>4500</v>
      </c>
    </row>
    <row r="8011" spans="1:9">
      <c r="A8011" t="s">
        <v>4</v>
      </c>
      <c r="B8011" s="4" t="s">
        <v>5</v>
      </c>
      <c r="C8011" s="4" t="s">
        <v>16</v>
      </c>
      <c r="D8011" s="4" t="s">
        <v>10</v>
      </c>
    </row>
    <row r="8012" spans="1:9">
      <c r="A8012" t="n">
        <v>65228</v>
      </c>
      <c r="B8012" s="37" t="n">
        <v>58</v>
      </c>
      <c r="C8012" s="7" t="n">
        <v>255</v>
      </c>
      <c r="D8012" s="7" t="n">
        <v>0</v>
      </c>
    </row>
    <row r="8013" spans="1:9">
      <c r="A8013" t="s">
        <v>4</v>
      </c>
      <c r="B8013" s="4" t="s">
        <v>5</v>
      </c>
      <c r="C8013" s="4" t="s">
        <v>16</v>
      </c>
      <c r="D8013" s="4" t="s">
        <v>10</v>
      </c>
    </row>
    <row r="8014" spans="1:9">
      <c r="A8014" t="n">
        <v>65232</v>
      </c>
      <c r="B8014" s="38" t="n">
        <v>45</v>
      </c>
      <c r="C8014" s="7" t="n">
        <v>7</v>
      </c>
      <c r="D8014" s="7" t="n">
        <v>255</v>
      </c>
    </row>
    <row r="8015" spans="1:9">
      <c r="A8015" t="s">
        <v>4</v>
      </c>
      <c r="B8015" s="4" t="s">
        <v>5</v>
      </c>
      <c r="C8015" s="4" t="s">
        <v>16</v>
      </c>
      <c r="D8015" s="4" t="s">
        <v>10</v>
      </c>
      <c r="E8015" s="4" t="s">
        <v>30</v>
      </c>
    </row>
    <row r="8016" spans="1:9">
      <c r="A8016" t="n">
        <v>65236</v>
      </c>
      <c r="B8016" s="37" t="n">
        <v>58</v>
      </c>
      <c r="C8016" s="7" t="n">
        <v>101</v>
      </c>
      <c r="D8016" s="7" t="n">
        <v>500</v>
      </c>
      <c r="E8016" s="7" t="n">
        <v>1</v>
      </c>
    </row>
    <row r="8017" spans="1:9">
      <c r="A8017" t="s">
        <v>4</v>
      </c>
      <c r="B8017" s="4" t="s">
        <v>5</v>
      </c>
      <c r="C8017" s="4" t="s">
        <v>16</v>
      </c>
      <c r="D8017" s="4" t="s">
        <v>10</v>
      </c>
    </row>
    <row r="8018" spans="1:9">
      <c r="A8018" t="n">
        <v>65244</v>
      </c>
      <c r="B8018" s="37" t="n">
        <v>58</v>
      </c>
      <c r="C8018" s="7" t="n">
        <v>254</v>
      </c>
      <c r="D8018" s="7" t="n">
        <v>0</v>
      </c>
    </row>
    <row r="8019" spans="1:9">
      <c r="A8019" t="s">
        <v>4</v>
      </c>
      <c r="B8019" s="4" t="s">
        <v>5</v>
      </c>
      <c r="C8019" s="4" t="s">
        <v>16</v>
      </c>
    </row>
    <row r="8020" spans="1:9">
      <c r="A8020" t="n">
        <v>65248</v>
      </c>
      <c r="B8020" s="38" t="n">
        <v>45</v>
      </c>
      <c r="C8020" s="7" t="n">
        <v>0</v>
      </c>
    </row>
    <row r="8021" spans="1:9">
      <c r="A8021" t="s">
        <v>4</v>
      </c>
      <c r="B8021" s="4" t="s">
        <v>5</v>
      </c>
      <c r="C8021" s="4" t="s">
        <v>10</v>
      </c>
      <c r="D8021" s="4" t="s">
        <v>10</v>
      </c>
      <c r="E8021" s="4" t="s">
        <v>10</v>
      </c>
    </row>
    <row r="8022" spans="1:9">
      <c r="A8022" t="n">
        <v>65250</v>
      </c>
      <c r="B8022" s="34" t="n">
        <v>61</v>
      </c>
      <c r="C8022" s="7" t="n">
        <v>30</v>
      </c>
      <c r="D8022" s="7" t="n">
        <v>100</v>
      </c>
      <c r="E8022" s="7" t="n">
        <v>0</v>
      </c>
    </row>
    <row r="8023" spans="1:9">
      <c r="A8023" t="s">
        <v>4</v>
      </c>
      <c r="B8023" s="4" t="s">
        <v>5</v>
      </c>
      <c r="C8023" s="4" t="s">
        <v>16</v>
      </c>
      <c r="D8023" s="4" t="s">
        <v>16</v>
      </c>
      <c r="E8023" s="4" t="s">
        <v>30</v>
      </c>
      <c r="F8023" s="4" t="s">
        <v>30</v>
      </c>
      <c r="G8023" s="4" t="s">
        <v>30</v>
      </c>
      <c r="H8023" s="4" t="s">
        <v>10</v>
      </c>
    </row>
    <row r="8024" spans="1:9">
      <c r="A8024" t="n">
        <v>65257</v>
      </c>
      <c r="B8024" s="38" t="n">
        <v>45</v>
      </c>
      <c r="C8024" s="7" t="n">
        <v>2</v>
      </c>
      <c r="D8024" s="7" t="n">
        <v>3</v>
      </c>
      <c r="E8024" s="7" t="n">
        <v>-6.69999980926514</v>
      </c>
      <c r="F8024" s="7" t="n">
        <v>1.0900000333786</v>
      </c>
      <c r="G8024" s="7" t="n">
        <v>-3.78999996185303</v>
      </c>
      <c r="H8024" s="7" t="n">
        <v>0</v>
      </c>
    </row>
    <row r="8025" spans="1:9">
      <c r="A8025" t="s">
        <v>4</v>
      </c>
      <c r="B8025" s="4" t="s">
        <v>5</v>
      </c>
      <c r="C8025" s="4" t="s">
        <v>16</v>
      </c>
      <c r="D8025" s="4" t="s">
        <v>16</v>
      </c>
      <c r="E8025" s="4" t="s">
        <v>30</v>
      </c>
      <c r="F8025" s="4" t="s">
        <v>30</v>
      </c>
      <c r="G8025" s="4" t="s">
        <v>30</v>
      </c>
      <c r="H8025" s="4" t="s">
        <v>10</v>
      </c>
      <c r="I8025" s="4" t="s">
        <v>16</v>
      </c>
    </row>
    <row r="8026" spans="1:9">
      <c r="A8026" t="n">
        <v>65274</v>
      </c>
      <c r="B8026" s="38" t="n">
        <v>45</v>
      </c>
      <c r="C8026" s="7" t="n">
        <v>4</v>
      </c>
      <c r="D8026" s="7" t="n">
        <v>3</v>
      </c>
      <c r="E8026" s="7" t="n">
        <v>0.769999980926514</v>
      </c>
      <c r="F8026" s="7" t="n">
        <v>105.849998474121</v>
      </c>
      <c r="G8026" s="7" t="n">
        <v>0</v>
      </c>
      <c r="H8026" s="7" t="n">
        <v>0</v>
      </c>
      <c r="I8026" s="7" t="n">
        <v>0</v>
      </c>
    </row>
    <row r="8027" spans="1:9">
      <c r="A8027" t="s">
        <v>4</v>
      </c>
      <c r="B8027" s="4" t="s">
        <v>5</v>
      </c>
      <c r="C8027" s="4" t="s">
        <v>16</v>
      </c>
      <c r="D8027" s="4" t="s">
        <v>16</v>
      </c>
      <c r="E8027" s="4" t="s">
        <v>30</v>
      </c>
      <c r="F8027" s="4" t="s">
        <v>10</v>
      </c>
    </row>
    <row r="8028" spans="1:9">
      <c r="A8028" t="n">
        <v>65292</v>
      </c>
      <c r="B8028" s="38" t="n">
        <v>45</v>
      </c>
      <c r="C8028" s="7" t="n">
        <v>5</v>
      </c>
      <c r="D8028" s="7" t="n">
        <v>3</v>
      </c>
      <c r="E8028" s="7" t="n">
        <v>2.29999995231628</v>
      </c>
      <c r="F8028" s="7" t="n">
        <v>0</v>
      </c>
    </row>
    <row r="8029" spans="1:9">
      <c r="A8029" t="s">
        <v>4</v>
      </c>
      <c r="B8029" s="4" t="s">
        <v>5</v>
      </c>
      <c r="C8029" s="4" t="s">
        <v>16</v>
      </c>
      <c r="D8029" s="4" t="s">
        <v>16</v>
      </c>
      <c r="E8029" s="4" t="s">
        <v>30</v>
      </c>
      <c r="F8029" s="4" t="s">
        <v>10</v>
      </c>
    </row>
    <row r="8030" spans="1:9">
      <c r="A8030" t="n">
        <v>65301</v>
      </c>
      <c r="B8030" s="38" t="n">
        <v>45</v>
      </c>
      <c r="C8030" s="7" t="n">
        <v>11</v>
      </c>
      <c r="D8030" s="7" t="n">
        <v>3</v>
      </c>
      <c r="E8030" s="7" t="n">
        <v>30</v>
      </c>
      <c r="F8030" s="7" t="n">
        <v>0</v>
      </c>
    </row>
    <row r="8031" spans="1:9">
      <c r="A8031" t="s">
        <v>4</v>
      </c>
      <c r="B8031" s="4" t="s">
        <v>5</v>
      </c>
      <c r="C8031" s="4" t="s">
        <v>16</v>
      </c>
      <c r="D8031" s="4" t="s">
        <v>16</v>
      </c>
      <c r="E8031" s="4" t="s">
        <v>30</v>
      </c>
      <c r="F8031" s="4" t="s">
        <v>30</v>
      </c>
      <c r="G8031" s="4" t="s">
        <v>30</v>
      </c>
      <c r="H8031" s="4" t="s">
        <v>10</v>
      </c>
    </row>
    <row r="8032" spans="1:9">
      <c r="A8032" t="n">
        <v>65310</v>
      </c>
      <c r="B8032" s="38" t="n">
        <v>45</v>
      </c>
      <c r="C8032" s="7" t="n">
        <v>2</v>
      </c>
      <c r="D8032" s="7" t="n">
        <v>3</v>
      </c>
      <c r="E8032" s="7" t="n">
        <v>-7.03999996185303</v>
      </c>
      <c r="F8032" s="7" t="n">
        <v>1.12999999523163</v>
      </c>
      <c r="G8032" s="7" t="n">
        <v>-6.36999988555908</v>
      </c>
      <c r="H8032" s="7" t="n">
        <v>4000</v>
      </c>
    </row>
    <row r="8033" spans="1:9">
      <c r="A8033" t="s">
        <v>4</v>
      </c>
      <c r="B8033" s="4" t="s">
        <v>5</v>
      </c>
      <c r="C8033" s="4" t="s">
        <v>16</v>
      </c>
      <c r="D8033" s="4" t="s">
        <v>16</v>
      </c>
      <c r="E8033" s="4" t="s">
        <v>30</v>
      </c>
      <c r="F8033" s="4" t="s">
        <v>30</v>
      </c>
      <c r="G8033" s="4" t="s">
        <v>30</v>
      </c>
      <c r="H8033" s="4" t="s">
        <v>10</v>
      </c>
      <c r="I8033" s="4" t="s">
        <v>16</v>
      </c>
    </row>
    <row r="8034" spans="1:9">
      <c r="A8034" t="n">
        <v>65327</v>
      </c>
      <c r="B8034" s="38" t="n">
        <v>45</v>
      </c>
      <c r="C8034" s="7" t="n">
        <v>4</v>
      </c>
      <c r="D8034" s="7" t="n">
        <v>3</v>
      </c>
      <c r="E8034" s="7" t="n">
        <v>0.769999980926514</v>
      </c>
      <c r="F8034" s="7" t="n">
        <v>69.8399963378906</v>
      </c>
      <c r="G8034" s="7" t="n">
        <v>0</v>
      </c>
      <c r="H8034" s="7" t="n">
        <v>4000</v>
      </c>
      <c r="I8034" s="7" t="n">
        <v>0</v>
      </c>
    </row>
    <row r="8035" spans="1:9">
      <c r="A8035" t="s">
        <v>4</v>
      </c>
      <c r="B8035" s="4" t="s">
        <v>5</v>
      </c>
      <c r="C8035" s="4" t="s">
        <v>16</v>
      </c>
      <c r="D8035" s="4" t="s">
        <v>16</v>
      </c>
      <c r="E8035" s="4" t="s">
        <v>30</v>
      </c>
      <c r="F8035" s="4" t="s">
        <v>10</v>
      </c>
    </row>
    <row r="8036" spans="1:9">
      <c r="A8036" t="n">
        <v>65345</v>
      </c>
      <c r="B8036" s="38" t="n">
        <v>45</v>
      </c>
      <c r="C8036" s="7" t="n">
        <v>5</v>
      </c>
      <c r="D8036" s="7" t="n">
        <v>3</v>
      </c>
      <c r="E8036" s="7" t="n">
        <v>1.89999997615814</v>
      </c>
      <c r="F8036" s="7" t="n">
        <v>4000</v>
      </c>
    </row>
    <row r="8037" spans="1:9">
      <c r="A8037" t="s">
        <v>4</v>
      </c>
      <c r="B8037" s="4" t="s">
        <v>5</v>
      </c>
      <c r="C8037" s="4" t="s">
        <v>16</v>
      </c>
      <c r="D8037" s="4" t="s">
        <v>16</v>
      </c>
      <c r="E8037" s="4" t="s">
        <v>30</v>
      </c>
      <c r="F8037" s="4" t="s">
        <v>10</v>
      </c>
    </row>
    <row r="8038" spans="1:9">
      <c r="A8038" t="n">
        <v>65354</v>
      </c>
      <c r="B8038" s="38" t="n">
        <v>45</v>
      </c>
      <c r="C8038" s="7" t="n">
        <v>11</v>
      </c>
      <c r="D8038" s="7" t="n">
        <v>3</v>
      </c>
      <c r="E8038" s="7" t="n">
        <v>30</v>
      </c>
      <c r="F8038" s="7" t="n">
        <v>4000</v>
      </c>
    </row>
    <row r="8039" spans="1:9">
      <c r="A8039" t="s">
        <v>4</v>
      </c>
      <c r="B8039" s="4" t="s">
        <v>5</v>
      </c>
      <c r="C8039" s="4" t="s">
        <v>16</v>
      </c>
      <c r="D8039" s="4" t="s">
        <v>10</v>
      </c>
    </row>
    <row r="8040" spans="1:9">
      <c r="A8040" t="n">
        <v>65363</v>
      </c>
      <c r="B8040" s="37" t="n">
        <v>58</v>
      </c>
      <c r="C8040" s="7" t="n">
        <v>255</v>
      </c>
      <c r="D8040" s="7" t="n">
        <v>0</v>
      </c>
    </row>
    <row r="8041" spans="1:9">
      <c r="A8041" t="s">
        <v>4</v>
      </c>
      <c r="B8041" s="4" t="s">
        <v>5</v>
      </c>
      <c r="C8041" s="4" t="s">
        <v>16</v>
      </c>
      <c r="D8041" s="4" t="s">
        <v>10</v>
      </c>
    </row>
    <row r="8042" spans="1:9">
      <c r="A8042" t="n">
        <v>65367</v>
      </c>
      <c r="B8042" s="38" t="n">
        <v>45</v>
      </c>
      <c r="C8042" s="7" t="n">
        <v>7</v>
      </c>
      <c r="D8042" s="7" t="n">
        <v>255</v>
      </c>
    </row>
    <row r="8043" spans="1:9">
      <c r="A8043" t="s">
        <v>4</v>
      </c>
      <c r="B8043" s="4" t="s">
        <v>5</v>
      </c>
      <c r="C8043" s="4" t="s">
        <v>16</v>
      </c>
      <c r="D8043" s="4" t="s">
        <v>10</v>
      </c>
      <c r="E8043" s="4" t="s">
        <v>6</v>
      </c>
      <c r="F8043" s="4" t="s">
        <v>6</v>
      </c>
      <c r="G8043" s="4" t="s">
        <v>6</v>
      </c>
      <c r="H8043" s="4" t="s">
        <v>6</v>
      </c>
    </row>
    <row r="8044" spans="1:9">
      <c r="A8044" t="n">
        <v>65371</v>
      </c>
      <c r="B8044" s="54" t="n">
        <v>51</v>
      </c>
      <c r="C8044" s="7" t="n">
        <v>3</v>
      </c>
      <c r="D8044" s="7" t="n">
        <v>100</v>
      </c>
      <c r="E8044" s="7" t="s">
        <v>281</v>
      </c>
      <c r="F8044" s="7" t="s">
        <v>226</v>
      </c>
      <c r="G8044" s="7" t="s">
        <v>225</v>
      </c>
      <c r="H8044" s="7" t="s">
        <v>226</v>
      </c>
    </row>
    <row r="8045" spans="1:9">
      <c r="A8045" t="s">
        <v>4</v>
      </c>
      <c r="B8045" s="4" t="s">
        <v>5</v>
      </c>
      <c r="C8045" s="4" t="s">
        <v>10</v>
      </c>
      <c r="D8045" s="4" t="s">
        <v>16</v>
      </c>
      <c r="E8045" s="4" t="s">
        <v>16</v>
      </c>
      <c r="F8045" s="4" t="s">
        <v>6</v>
      </c>
    </row>
    <row r="8046" spans="1:9">
      <c r="A8046" t="n">
        <v>65384</v>
      </c>
      <c r="B8046" s="25" t="n">
        <v>20</v>
      </c>
      <c r="C8046" s="7" t="n">
        <v>100</v>
      </c>
      <c r="D8046" s="7" t="n">
        <v>2</v>
      </c>
      <c r="E8046" s="7" t="n">
        <v>10</v>
      </c>
      <c r="F8046" s="7" t="s">
        <v>282</v>
      </c>
    </row>
    <row r="8047" spans="1:9">
      <c r="A8047" t="s">
        <v>4</v>
      </c>
      <c r="B8047" s="4" t="s">
        <v>5</v>
      </c>
      <c r="C8047" s="4" t="s">
        <v>10</v>
      </c>
    </row>
    <row r="8048" spans="1:9">
      <c r="A8048" t="n">
        <v>65405</v>
      </c>
      <c r="B8048" s="31" t="n">
        <v>16</v>
      </c>
      <c r="C8048" s="7" t="n">
        <v>500</v>
      </c>
    </row>
    <row r="8049" spans="1:9">
      <c r="A8049" t="s">
        <v>4</v>
      </c>
      <c r="B8049" s="4" t="s">
        <v>5</v>
      </c>
      <c r="C8049" s="4" t="s">
        <v>16</v>
      </c>
      <c r="D8049" s="4" t="s">
        <v>10</v>
      </c>
      <c r="E8049" s="4" t="s">
        <v>6</v>
      </c>
      <c r="F8049" s="4" t="s">
        <v>6</v>
      </c>
      <c r="G8049" s="4" t="s">
        <v>6</v>
      </c>
      <c r="H8049" s="4" t="s">
        <v>6</v>
      </c>
    </row>
    <row r="8050" spans="1:9">
      <c r="A8050" t="n">
        <v>65408</v>
      </c>
      <c r="B8050" s="54" t="n">
        <v>51</v>
      </c>
      <c r="C8050" s="7" t="n">
        <v>3</v>
      </c>
      <c r="D8050" s="7" t="n">
        <v>100</v>
      </c>
      <c r="E8050" s="7" t="s">
        <v>223</v>
      </c>
      <c r="F8050" s="7" t="s">
        <v>226</v>
      </c>
      <c r="G8050" s="7" t="s">
        <v>225</v>
      </c>
      <c r="H8050" s="7" t="s">
        <v>226</v>
      </c>
    </row>
    <row r="8051" spans="1:9">
      <c r="A8051" t="s">
        <v>4</v>
      </c>
      <c r="B8051" s="4" t="s">
        <v>5</v>
      </c>
      <c r="C8051" s="4" t="s">
        <v>10</v>
      </c>
    </row>
    <row r="8052" spans="1:9">
      <c r="A8052" t="n">
        <v>65421</v>
      </c>
      <c r="B8052" s="31" t="n">
        <v>16</v>
      </c>
      <c r="C8052" s="7" t="n">
        <v>1000</v>
      </c>
    </row>
    <row r="8053" spans="1:9">
      <c r="A8053" t="s">
        <v>4</v>
      </c>
      <c r="B8053" s="4" t="s">
        <v>5</v>
      </c>
      <c r="C8053" s="4" t="s">
        <v>16</v>
      </c>
      <c r="D8053" s="4" t="s">
        <v>10</v>
      </c>
      <c r="E8053" s="4" t="s">
        <v>30</v>
      </c>
    </row>
    <row r="8054" spans="1:9">
      <c r="A8054" t="n">
        <v>65424</v>
      </c>
      <c r="B8054" s="37" t="n">
        <v>58</v>
      </c>
      <c r="C8054" s="7" t="n">
        <v>101</v>
      </c>
      <c r="D8054" s="7" t="n">
        <v>500</v>
      </c>
      <c r="E8054" s="7" t="n">
        <v>1</v>
      </c>
    </row>
    <row r="8055" spans="1:9">
      <c r="A8055" t="s">
        <v>4</v>
      </c>
      <c r="B8055" s="4" t="s">
        <v>5</v>
      </c>
      <c r="C8055" s="4" t="s">
        <v>16</v>
      </c>
      <c r="D8055" s="4" t="s">
        <v>10</v>
      </c>
    </row>
    <row r="8056" spans="1:9">
      <c r="A8056" t="n">
        <v>65432</v>
      </c>
      <c r="B8056" s="37" t="n">
        <v>58</v>
      </c>
      <c r="C8056" s="7" t="n">
        <v>254</v>
      </c>
      <c r="D8056" s="7" t="n">
        <v>0</v>
      </c>
    </row>
    <row r="8057" spans="1:9">
      <c r="A8057" t="s">
        <v>4</v>
      </c>
      <c r="B8057" s="4" t="s">
        <v>5</v>
      </c>
      <c r="C8057" s="4" t="s">
        <v>16</v>
      </c>
      <c r="D8057" s="4" t="s">
        <v>16</v>
      </c>
      <c r="E8057" s="4" t="s">
        <v>30</v>
      </c>
      <c r="F8057" s="4" t="s">
        <v>30</v>
      </c>
      <c r="G8057" s="4" t="s">
        <v>30</v>
      </c>
      <c r="H8057" s="4" t="s">
        <v>10</v>
      </c>
    </row>
    <row r="8058" spans="1:9">
      <c r="A8058" t="n">
        <v>65436</v>
      </c>
      <c r="B8058" s="38" t="n">
        <v>45</v>
      </c>
      <c r="C8058" s="7" t="n">
        <v>2</v>
      </c>
      <c r="D8058" s="7" t="n">
        <v>3</v>
      </c>
      <c r="E8058" s="7" t="n">
        <v>-0.239999994635582</v>
      </c>
      <c r="F8058" s="7" t="n">
        <v>1.29999995231628</v>
      </c>
      <c r="G8058" s="7" t="n">
        <v>-6.8899998664856</v>
      </c>
      <c r="H8058" s="7" t="n">
        <v>0</v>
      </c>
    </row>
    <row r="8059" spans="1:9">
      <c r="A8059" t="s">
        <v>4</v>
      </c>
      <c r="B8059" s="4" t="s">
        <v>5</v>
      </c>
      <c r="C8059" s="4" t="s">
        <v>16</v>
      </c>
      <c r="D8059" s="4" t="s">
        <v>16</v>
      </c>
      <c r="E8059" s="4" t="s">
        <v>30</v>
      </c>
      <c r="F8059" s="4" t="s">
        <v>30</v>
      </c>
      <c r="G8059" s="4" t="s">
        <v>30</v>
      </c>
      <c r="H8059" s="4" t="s">
        <v>10</v>
      </c>
      <c r="I8059" s="4" t="s">
        <v>16</v>
      </c>
    </row>
    <row r="8060" spans="1:9">
      <c r="A8060" t="n">
        <v>65453</v>
      </c>
      <c r="B8060" s="38" t="n">
        <v>45</v>
      </c>
      <c r="C8060" s="7" t="n">
        <v>4</v>
      </c>
      <c r="D8060" s="7" t="n">
        <v>3</v>
      </c>
      <c r="E8060" s="7" t="n">
        <v>354.630004882813</v>
      </c>
      <c r="F8060" s="7" t="n">
        <v>349.359985351563</v>
      </c>
      <c r="G8060" s="7" t="n">
        <v>0</v>
      </c>
      <c r="H8060" s="7" t="n">
        <v>0</v>
      </c>
      <c r="I8060" s="7" t="n">
        <v>0</v>
      </c>
    </row>
    <row r="8061" spans="1:9">
      <c r="A8061" t="s">
        <v>4</v>
      </c>
      <c r="B8061" s="4" t="s">
        <v>5</v>
      </c>
      <c r="C8061" s="4" t="s">
        <v>16</v>
      </c>
      <c r="D8061" s="4" t="s">
        <v>16</v>
      </c>
      <c r="E8061" s="4" t="s">
        <v>30</v>
      </c>
      <c r="F8061" s="4" t="s">
        <v>10</v>
      </c>
    </row>
    <row r="8062" spans="1:9">
      <c r="A8062" t="n">
        <v>65471</v>
      </c>
      <c r="B8062" s="38" t="n">
        <v>45</v>
      </c>
      <c r="C8062" s="7" t="n">
        <v>5</v>
      </c>
      <c r="D8062" s="7" t="n">
        <v>3</v>
      </c>
      <c r="E8062" s="7" t="n">
        <v>1.60000002384186</v>
      </c>
      <c r="F8062" s="7" t="n">
        <v>0</v>
      </c>
    </row>
    <row r="8063" spans="1:9">
      <c r="A8063" t="s">
        <v>4</v>
      </c>
      <c r="B8063" s="4" t="s">
        <v>5</v>
      </c>
      <c r="C8063" s="4" t="s">
        <v>16</v>
      </c>
      <c r="D8063" s="4" t="s">
        <v>16</v>
      </c>
      <c r="E8063" s="4" t="s">
        <v>30</v>
      </c>
      <c r="F8063" s="4" t="s">
        <v>10</v>
      </c>
    </row>
    <row r="8064" spans="1:9">
      <c r="A8064" t="n">
        <v>65480</v>
      </c>
      <c r="B8064" s="38" t="n">
        <v>45</v>
      </c>
      <c r="C8064" s="7" t="n">
        <v>11</v>
      </c>
      <c r="D8064" s="7" t="n">
        <v>3</v>
      </c>
      <c r="E8064" s="7" t="n">
        <v>38</v>
      </c>
      <c r="F8064" s="7" t="n">
        <v>0</v>
      </c>
    </row>
    <row r="8065" spans="1:9">
      <c r="A8065" t="s">
        <v>4</v>
      </c>
      <c r="B8065" s="4" t="s">
        <v>5</v>
      </c>
      <c r="C8065" s="4" t="s">
        <v>16</v>
      </c>
      <c r="D8065" s="4" t="s">
        <v>10</v>
      </c>
      <c r="E8065" s="4" t="s">
        <v>6</v>
      </c>
      <c r="F8065" s="4" t="s">
        <v>6</v>
      </c>
      <c r="G8065" s="4" t="s">
        <v>6</v>
      </c>
      <c r="H8065" s="4" t="s">
        <v>6</v>
      </c>
    </row>
    <row r="8066" spans="1:9">
      <c r="A8066" t="n">
        <v>65489</v>
      </c>
      <c r="B8066" s="54" t="n">
        <v>51</v>
      </c>
      <c r="C8066" s="7" t="n">
        <v>3</v>
      </c>
      <c r="D8066" s="7" t="n">
        <v>30</v>
      </c>
      <c r="E8066" s="7" t="s">
        <v>569</v>
      </c>
      <c r="F8066" s="7" t="s">
        <v>226</v>
      </c>
      <c r="G8066" s="7" t="s">
        <v>225</v>
      </c>
      <c r="H8066" s="7" t="s">
        <v>226</v>
      </c>
    </row>
    <row r="8067" spans="1:9">
      <c r="A8067" t="s">
        <v>4</v>
      </c>
      <c r="B8067" s="4" t="s">
        <v>5</v>
      </c>
      <c r="C8067" s="4" t="s">
        <v>16</v>
      </c>
      <c r="D8067" s="4" t="s">
        <v>10</v>
      </c>
      <c r="E8067" s="4" t="s">
        <v>6</v>
      </c>
      <c r="F8067" s="4" t="s">
        <v>6</v>
      </c>
      <c r="G8067" s="4" t="s">
        <v>6</v>
      </c>
      <c r="H8067" s="4" t="s">
        <v>6</v>
      </c>
    </row>
    <row r="8068" spans="1:9">
      <c r="A8068" t="n">
        <v>65502</v>
      </c>
      <c r="B8068" s="54" t="n">
        <v>51</v>
      </c>
      <c r="C8068" s="7" t="n">
        <v>3</v>
      </c>
      <c r="D8068" s="7" t="n">
        <v>81</v>
      </c>
      <c r="E8068" s="7" t="s">
        <v>226</v>
      </c>
      <c r="F8068" s="7" t="s">
        <v>236</v>
      </c>
      <c r="G8068" s="7" t="s">
        <v>225</v>
      </c>
      <c r="H8068" s="7" t="s">
        <v>226</v>
      </c>
    </row>
    <row r="8069" spans="1:9">
      <c r="A8069" t="s">
        <v>4</v>
      </c>
      <c r="B8069" s="4" t="s">
        <v>5</v>
      </c>
      <c r="C8069" s="4" t="s">
        <v>16</v>
      </c>
      <c r="D8069" s="4" t="s">
        <v>10</v>
      </c>
    </row>
    <row r="8070" spans="1:9">
      <c r="A8070" t="n">
        <v>65515</v>
      </c>
      <c r="B8070" s="37" t="n">
        <v>58</v>
      </c>
      <c r="C8070" s="7" t="n">
        <v>255</v>
      </c>
      <c r="D8070" s="7" t="n">
        <v>0</v>
      </c>
    </row>
    <row r="8071" spans="1:9">
      <c r="A8071" t="s">
        <v>4</v>
      </c>
      <c r="B8071" s="4" t="s">
        <v>5</v>
      </c>
      <c r="C8071" s="4" t="s">
        <v>10</v>
      </c>
    </row>
    <row r="8072" spans="1:9">
      <c r="A8072" t="n">
        <v>65519</v>
      </c>
      <c r="B8072" s="31" t="n">
        <v>16</v>
      </c>
      <c r="C8072" s="7" t="n">
        <v>500</v>
      </c>
    </row>
    <row r="8073" spans="1:9">
      <c r="A8073" t="s">
        <v>4</v>
      </c>
      <c r="B8073" s="4" t="s">
        <v>5</v>
      </c>
      <c r="C8073" s="4" t="s">
        <v>16</v>
      </c>
      <c r="D8073" s="4" t="s">
        <v>10</v>
      </c>
      <c r="E8073" s="4" t="s">
        <v>6</v>
      </c>
      <c r="F8073" s="4" t="s">
        <v>6</v>
      </c>
      <c r="G8073" s="4" t="s">
        <v>6</v>
      </c>
      <c r="H8073" s="4" t="s">
        <v>6</v>
      </c>
    </row>
    <row r="8074" spans="1:9">
      <c r="A8074" t="n">
        <v>65522</v>
      </c>
      <c r="B8074" s="54" t="n">
        <v>51</v>
      </c>
      <c r="C8074" s="7" t="n">
        <v>3</v>
      </c>
      <c r="D8074" s="7" t="n">
        <v>30</v>
      </c>
      <c r="E8074" s="7" t="s">
        <v>234</v>
      </c>
      <c r="F8074" s="7" t="s">
        <v>236</v>
      </c>
      <c r="G8074" s="7" t="s">
        <v>225</v>
      </c>
      <c r="H8074" s="7" t="s">
        <v>226</v>
      </c>
    </row>
    <row r="8075" spans="1:9">
      <c r="A8075" t="s">
        <v>4</v>
      </c>
      <c r="B8075" s="4" t="s">
        <v>5</v>
      </c>
      <c r="C8075" s="4" t="s">
        <v>10</v>
      </c>
      <c r="D8075" s="4" t="s">
        <v>16</v>
      </c>
      <c r="E8075" s="4" t="s">
        <v>16</v>
      </c>
      <c r="F8075" s="4" t="s">
        <v>6</v>
      </c>
    </row>
    <row r="8076" spans="1:9">
      <c r="A8076" t="n">
        <v>65535</v>
      </c>
      <c r="B8076" s="25" t="n">
        <v>20</v>
      </c>
      <c r="C8076" s="7" t="n">
        <v>30</v>
      </c>
      <c r="D8076" s="7" t="n">
        <v>2</v>
      </c>
      <c r="E8076" s="7" t="n">
        <v>10</v>
      </c>
      <c r="F8076" s="7" t="s">
        <v>282</v>
      </c>
    </row>
    <row r="8077" spans="1:9">
      <c r="A8077" t="s">
        <v>4</v>
      </c>
      <c r="B8077" s="4" t="s">
        <v>5</v>
      </c>
      <c r="C8077" s="4" t="s">
        <v>10</v>
      </c>
    </row>
    <row r="8078" spans="1:9">
      <c r="A8078" t="n">
        <v>65556</v>
      </c>
      <c r="B8078" s="31" t="n">
        <v>16</v>
      </c>
      <c r="C8078" s="7" t="n">
        <v>500</v>
      </c>
    </row>
    <row r="8079" spans="1:9">
      <c r="A8079" t="s">
        <v>4</v>
      </c>
      <c r="B8079" s="4" t="s">
        <v>5</v>
      </c>
      <c r="C8079" s="4" t="s">
        <v>16</v>
      </c>
      <c r="D8079" s="4" t="s">
        <v>10</v>
      </c>
      <c r="E8079" s="4" t="s">
        <v>6</v>
      </c>
      <c r="F8079" s="4" t="s">
        <v>6</v>
      </c>
      <c r="G8079" s="4" t="s">
        <v>6</v>
      </c>
      <c r="H8079" s="4" t="s">
        <v>6</v>
      </c>
    </row>
    <row r="8080" spans="1:9">
      <c r="A8080" t="n">
        <v>65559</v>
      </c>
      <c r="B8080" s="54" t="n">
        <v>51</v>
      </c>
      <c r="C8080" s="7" t="n">
        <v>3</v>
      </c>
      <c r="D8080" s="7" t="n">
        <v>30</v>
      </c>
      <c r="E8080" s="7" t="s">
        <v>569</v>
      </c>
      <c r="F8080" s="7" t="s">
        <v>236</v>
      </c>
      <c r="G8080" s="7" t="s">
        <v>225</v>
      </c>
      <c r="H8080" s="7" t="s">
        <v>226</v>
      </c>
    </row>
    <row r="8081" spans="1:8">
      <c r="A8081" t="s">
        <v>4</v>
      </c>
      <c r="B8081" s="4" t="s">
        <v>5</v>
      </c>
      <c r="C8081" s="4" t="s">
        <v>10</v>
      </c>
    </row>
    <row r="8082" spans="1:8">
      <c r="A8082" t="n">
        <v>65572</v>
      </c>
      <c r="B8082" s="31" t="n">
        <v>16</v>
      </c>
      <c r="C8082" s="7" t="n">
        <v>1800</v>
      </c>
    </row>
    <row r="8083" spans="1:8">
      <c r="A8083" t="s">
        <v>4</v>
      </c>
      <c r="B8083" s="4" t="s">
        <v>5</v>
      </c>
      <c r="C8083" s="4" t="s">
        <v>16</v>
      </c>
      <c r="D8083" s="4" t="s">
        <v>16</v>
      </c>
      <c r="E8083" s="4" t="s">
        <v>30</v>
      </c>
      <c r="F8083" s="4" t="s">
        <v>30</v>
      </c>
      <c r="G8083" s="4" t="s">
        <v>30</v>
      </c>
      <c r="H8083" s="4" t="s">
        <v>10</v>
      </c>
    </row>
    <row r="8084" spans="1:8">
      <c r="A8084" t="n">
        <v>65575</v>
      </c>
      <c r="B8084" s="38" t="n">
        <v>45</v>
      </c>
      <c r="C8084" s="7" t="n">
        <v>2</v>
      </c>
      <c r="D8084" s="7" t="n">
        <v>3</v>
      </c>
      <c r="E8084" s="7" t="n">
        <v>-0.430000007152557</v>
      </c>
      <c r="F8084" s="7" t="n">
        <v>1.30999994277954</v>
      </c>
      <c r="G8084" s="7" t="n">
        <v>-6.92000007629395</v>
      </c>
      <c r="H8084" s="7" t="n">
        <v>4000</v>
      </c>
    </row>
    <row r="8085" spans="1:8">
      <c r="A8085" t="s">
        <v>4</v>
      </c>
      <c r="B8085" s="4" t="s">
        <v>5</v>
      </c>
      <c r="C8085" s="4" t="s">
        <v>16</v>
      </c>
      <c r="D8085" s="4" t="s">
        <v>16</v>
      </c>
      <c r="E8085" s="4" t="s">
        <v>30</v>
      </c>
      <c r="F8085" s="4" t="s">
        <v>30</v>
      </c>
      <c r="G8085" s="4" t="s">
        <v>30</v>
      </c>
      <c r="H8085" s="4" t="s">
        <v>10</v>
      </c>
      <c r="I8085" s="4" t="s">
        <v>16</v>
      </c>
    </row>
    <row r="8086" spans="1:8">
      <c r="A8086" t="n">
        <v>65592</v>
      </c>
      <c r="B8086" s="38" t="n">
        <v>45</v>
      </c>
      <c r="C8086" s="7" t="n">
        <v>4</v>
      </c>
      <c r="D8086" s="7" t="n">
        <v>3</v>
      </c>
      <c r="E8086" s="7" t="n">
        <v>353.149993896484</v>
      </c>
      <c r="F8086" s="7" t="n">
        <v>368.220001220703</v>
      </c>
      <c r="G8086" s="7" t="n">
        <v>0</v>
      </c>
      <c r="H8086" s="7" t="n">
        <v>4000</v>
      </c>
      <c r="I8086" s="7" t="n">
        <v>0</v>
      </c>
    </row>
    <row r="8087" spans="1:8">
      <c r="A8087" t="s">
        <v>4</v>
      </c>
      <c r="B8087" s="4" t="s">
        <v>5</v>
      </c>
      <c r="C8087" s="4" t="s">
        <v>16</v>
      </c>
      <c r="D8087" s="4" t="s">
        <v>16</v>
      </c>
      <c r="E8087" s="4" t="s">
        <v>30</v>
      </c>
      <c r="F8087" s="4" t="s">
        <v>10</v>
      </c>
    </row>
    <row r="8088" spans="1:8">
      <c r="A8088" t="n">
        <v>65610</v>
      </c>
      <c r="B8088" s="38" t="n">
        <v>45</v>
      </c>
      <c r="C8088" s="7" t="n">
        <v>5</v>
      </c>
      <c r="D8088" s="7" t="n">
        <v>3</v>
      </c>
      <c r="E8088" s="7" t="n">
        <v>1.79999995231628</v>
      </c>
      <c r="F8088" s="7" t="n">
        <v>4000</v>
      </c>
    </row>
    <row r="8089" spans="1:8">
      <c r="A8089" t="s">
        <v>4</v>
      </c>
      <c r="B8089" s="4" t="s">
        <v>5</v>
      </c>
      <c r="C8089" s="4" t="s">
        <v>16</v>
      </c>
      <c r="D8089" s="4" t="s">
        <v>16</v>
      </c>
      <c r="E8089" s="4" t="s">
        <v>30</v>
      </c>
      <c r="F8089" s="4" t="s">
        <v>10</v>
      </c>
    </row>
    <row r="8090" spans="1:8">
      <c r="A8090" t="n">
        <v>65619</v>
      </c>
      <c r="B8090" s="38" t="n">
        <v>45</v>
      </c>
      <c r="C8090" s="7" t="n">
        <v>11</v>
      </c>
      <c r="D8090" s="7" t="n">
        <v>3</v>
      </c>
      <c r="E8090" s="7" t="n">
        <v>38</v>
      </c>
      <c r="F8090" s="7" t="n">
        <v>4000</v>
      </c>
    </row>
    <row r="8091" spans="1:8">
      <c r="A8091" t="s">
        <v>4</v>
      </c>
      <c r="B8091" s="4" t="s">
        <v>5</v>
      </c>
      <c r="C8091" s="4" t="s">
        <v>16</v>
      </c>
      <c r="D8091" s="4" t="s">
        <v>10</v>
      </c>
      <c r="E8091" s="4" t="s">
        <v>6</v>
      </c>
      <c r="F8091" s="4" t="s">
        <v>6</v>
      </c>
      <c r="G8091" s="4" t="s">
        <v>6</v>
      </c>
      <c r="H8091" s="4" t="s">
        <v>6</v>
      </c>
    </row>
    <row r="8092" spans="1:8">
      <c r="A8092" t="n">
        <v>65628</v>
      </c>
      <c r="B8092" s="54" t="n">
        <v>51</v>
      </c>
      <c r="C8092" s="7" t="n">
        <v>3</v>
      </c>
      <c r="D8092" s="7" t="n">
        <v>30</v>
      </c>
      <c r="E8092" s="7" t="s">
        <v>281</v>
      </c>
      <c r="F8092" s="7" t="s">
        <v>226</v>
      </c>
      <c r="G8092" s="7" t="s">
        <v>225</v>
      </c>
      <c r="H8092" s="7" t="s">
        <v>226</v>
      </c>
    </row>
    <row r="8093" spans="1:8">
      <c r="A8093" t="s">
        <v>4</v>
      </c>
      <c r="B8093" s="4" t="s">
        <v>5</v>
      </c>
      <c r="C8093" s="4" t="s">
        <v>10</v>
      </c>
      <c r="D8093" s="4" t="s">
        <v>10</v>
      </c>
      <c r="E8093" s="4" t="s">
        <v>10</v>
      </c>
    </row>
    <row r="8094" spans="1:8">
      <c r="A8094" t="n">
        <v>65641</v>
      </c>
      <c r="B8094" s="34" t="n">
        <v>61</v>
      </c>
      <c r="C8094" s="7" t="n">
        <v>30</v>
      </c>
      <c r="D8094" s="7" t="n">
        <v>65533</v>
      </c>
      <c r="E8094" s="7" t="n">
        <v>1000</v>
      </c>
    </row>
    <row r="8095" spans="1:8">
      <c r="A8095" t="s">
        <v>4</v>
      </c>
      <c r="B8095" s="4" t="s">
        <v>5</v>
      </c>
      <c r="C8095" s="4" t="s">
        <v>10</v>
      </c>
    </row>
    <row r="8096" spans="1:8">
      <c r="A8096" t="n">
        <v>65648</v>
      </c>
      <c r="B8096" s="31" t="n">
        <v>16</v>
      </c>
      <c r="C8096" s="7" t="n">
        <v>1000</v>
      </c>
    </row>
    <row r="8097" spans="1:9">
      <c r="A8097" t="s">
        <v>4</v>
      </c>
      <c r="B8097" s="4" t="s">
        <v>5</v>
      </c>
      <c r="C8097" s="4" t="s">
        <v>10</v>
      </c>
    </row>
    <row r="8098" spans="1:9">
      <c r="A8098" t="n">
        <v>65651</v>
      </c>
      <c r="B8098" s="31" t="n">
        <v>16</v>
      </c>
      <c r="C8098" s="7" t="n">
        <v>2000</v>
      </c>
    </row>
    <row r="8099" spans="1:9">
      <c r="A8099" t="s">
        <v>4</v>
      </c>
      <c r="B8099" s="4" t="s">
        <v>5</v>
      </c>
      <c r="C8099" s="4" t="s">
        <v>16</v>
      </c>
      <c r="D8099" s="4" t="s">
        <v>10</v>
      </c>
      <c r="E8099" s="4" t="s">
        <v>6</v>
      </c>
    </row>
    <row r="8100" spans="1:9">
      <c r="A8100" t="n">
        <v>65654</v>
      </c>
      <c r="B8100" s="54" t="n">
        <v>51</v>
      </c>
      <c r="C8100" s="7" t="n">
        <v>4</v>
      </c>
      <c r="D8100" s="7" t="n">
        <v>30</v>
      </c>
      <c r="E8100" s="7" t="s">
        <v>136</v>
      </c>
    </row>
    <row r="8101" spans="1:9">
      <c r="A8101" t="s">
        <v>4</v>
      </c>
      <c r="B8101" s="4" t="s">
        <v>5</v>
      </c>
      <c r="C8101" s="4" t="s">
        <v>10</v>
      </c>
    </row>
    <row r="8102" spans="1:9">
      <c r="A8102" t="n">
        <v>65668</v>
      </c>
      <c r="B8102" s="31" t="n">
        <v>16</v>
      </c>
      <c r="C8102" s="7" t="n">
        <v>0</v>
      </c>
    </row>
    <row r="8103" spans="1:9">
      <c r="A8103" t="s">
        <v>4</v>
      </c>
      <c r="B8103" s="4" t="s">
        <v>5</v>
      </c>
      <c r="C8103" s="4" t="s">
        <v>10</v>
      </c>
      <c r="D8103" s="4" t="s">
        <v>16</v>
      </c>
      <c r="E8103" s="4" t="s">
        <v>9</v>
      </c>
      <c r="F8103" s="4" t="s">
        <v>69</v>
      </c>
      <c r="G8103" s="4" t="s">
        <v>16</v>
      </c>
      <c r="H8103" s="4" t="s">
        <v>16</v>
      </c>
    </row>
    <row r="8104" spans="1:9">
      <c r="A8104" t="n">
        <v>65671</v>
      </c>
      <c r="B8104" s="55" t="n">
        <v>26</v>
      </c>
      <c r="C8104" s="7" t="n">
        <v>30</v>
      </c>
      <c r="D8104" s="7" t="n">
        <v>17</v>
      </c>
      <c r="E8104" s="7" t="n">
        <v>63661</v>
      </c>
      <c r="F8104" s="7" t="s">
        <v>570</v>
      </c>
      <c r="G8104" s="7" t="n">
        <v>2</v>
      </c>
      <c r="H8104" s="7" t="n">
        <v>0</v>
      </c>
    </row>
    <row r="8105" spans="1:9">
      <c r="A8105" t="s">
        <v>4</v>
      </c>
      <c r="B8105" s="4" t="s">
        <v>5</v>
      </c>
    </row>
    <row r="8106" spans="1:9">
      <c r="A8106" t="n">
        <v>65731</v>
      </c>
      <c r="B8106" s="29" t="n">
        <v>28</v>
      </c>
    </row>
    <row r="8107" spans="1:9">
      <c r="A8107" t="s">
        <v>4</v>
      </c>
      <c r="B8107" s="4" t="s">
        <v>5</v>
      </c>
      <c r="C8107" s="4" t="s">
        <v>10</v>
      </c>
      <c r="D8107" s="4" t="s">
        <v>30</v>
      </c>
      <c r="E8107" s="4" t="s">
        <v>30</v>
      </c>
      <c r="F8107" s="4" t="s">
        <v>30</v>
      </c>
      <c r="G8107" s="4" t="s">
        <v>10</v>
      </c>
      <c r="H8107" s="4" t="s">
        <v>10</v>
      </c>
    </row>
    <row r="8108" spans="1:9">
      <c r="A8108" t="n">
        <v>65732</v>
      </c>
      <c r="B8108" s="33" t="n">
        <v>60</v>
      </c>
      <c r="C8108" s="7" t="n">
        <v>30</v>
      </c>
      <c r="D8108" s="7" t="n">
        <v>0</v>
      </c>
      <c r="E8108" s="7" t="n">
        <v>-10</v>
      </c>
      <c r="F8108" s="7" t="n">
        <v>0</v>
      </c>
      <c r="G8108" s="7" t="n">
        <v>1000</v>
      </c>
      <c r="H8108" s="7" t="n">
        <v>0</v>
      </c>
    </row>
    <row r="8109" spans="1:9">
      <c r="A8109" t="s">
        <v>4</v>
      </c>
      <c r="B8109" s="4" t="s">
        <v>5</v>
      </c>
      <c r="C8109" s="4" t="s">
        <v>10</v>
      </c>
      <c r="D8109" s="4" t="s">
        <v>16</v>
      </c>
      <c r="E8109" s="4" t="s">
        <v>6</v>
      </c>
      <c r="F8109" s="4" t="s">
        <v>30</v>
      </c>
      <c r="G8109" s="4" t="s">
        <v>30</v>
      </c>
      <c r="H8109" s="4" t="s">
        <v>30</v>
      </c>
    </row>
    <row r="8110" spans="1:9">
      <c r="A8110" t="n">
        <v>65751</v>
      </c>
      <c r="B8110" s="45" t="n">
        <v>48</v>
      </c>
      <c r="C8110" s="7" t="n">
        <v>30</v>
      </c>
      <c r="D8110" s="7" t="n">
        <v>0</v>
      </c>
      <c r="E8110" s="7" t="s">
        <v>213</v>
      </c>
      <c r="F8110" s="7" t="n">
        <v>-1</v>
      </c>
      <c r="G8110" s="7" t="n">
        <v>1</v>
      </c>
      <c r="H8110" s="7" t="n">
        <v>0</v>
      </c>
    </row>
    <row r="8111" spans="1:9">
      <c r="A8111" t="s">
        <v>4</v>
      </c>
      <c r="B8111" s="4" t="s">
        <v>5</v>
      </c>
      <c r="C8111" s="4" t="s">
        <v>10</v>
      </c>
    </row>
    <row r="8112" spans="1:9">
      <c r="A8112" t="n">
        <v>65779</v>
      </c>
      <c r="B8112" s="31" t="n">
        <v>16</v>
      </c>
      <c r="C8112" s="7" t="n">
        <v>1000</v>
      </c>
    </row>
    <row r="8113" spans="1:8">
      <c r="A8113" t="s">
        <v>4</v>
      </c>
      <c r="B8113" s="4" t="s">
        <v>5</v>
      </c>
      <c r="C8113" s="4" t="s">
        <v>16</v>
      </c>
      <c r="D8113" s="4" t="s">
        <v>10</v>
      </c>
      <c r="E8113" s="4" t="s">
        <v>30</v>
      </c>
      <c r="F8113" s="4" t="s">
        <v>10</v>
      </c>
      <c r="G8113" s="4" t="s">
        <v>9</v>
      </c>
      <c r="H8113" s="4" t="s">
        <v>9</v>
      </c>
      <c r="I8113" s="4" t="s">
        <v>10</v>
      </c>
      <c r="J8113" s="4" t="s">
        <v>10</v>
      </c>
      <c r="K8113" s="4" t="s">
        <v>9</v>
      </c>
      <c r="L8113" s="4" t="s">
        <v>9</v>
      </c>
      <c r="M8113" s="4" t="s">
        <v>9</v>
      </c>
      <c r="N8113" s="4" t="s">
        <v>9</v>
      </c>
      <c r="O8113" s="4" t="s">
        <v>6</v>
      </c>
    </row>
    <row r="8114" spans="1:8">
      <c r="A8114" t="n">
        <v>65782</v>
      </c>
      <c r="B8114" s="18" t="n">
        <v>50</v>
      </c>
      <c r="C8114" s="7" t="n">
        <v>0</v>
      </c>
      <c r="D8114" s="7" t="n">
        <v>2000</v>
      </c>
      <c r="E8114" s="7" t="n">
        <v>0.600000023841858</v>
      </c>
      <c r="F8114" s="7" t="n">
        <v>0</v>
      </c>
      <c r="G8114" s="7" t="n">
        <v>0</v>
      </c>
      <c r="H8114" s="7" t="n">
        <v>-1082130432</v>
      </c>
      <c r="I8114" s="7" t="n">
        <v>0</v>
      </c>
      <c r="J8114" s="7" t="n">
        <v>65533</v>
      </c>
      <c r="K8114" s="7" t="n">
        <v>0</v>
      </c>
      <c r="L8114" s="7" t="n">
        <v>0</v>
      </c>
      <c r="M8114" s="7" t="n">
        <v>0</v>
      </c>
      <c r="N8114" s="7" t="n">
        <v>0</v>
      </c>
      <c r="O8114" s="7" t="s">
        <v>15</v>
      </c>
    </row>
    <row r="8115" spans="1:8">
      <c r="A8115" t="s">
        <v>4</v>
      </c>
      <c r="B8115" s="4" t="s">
        <v>5</v>
      </c>
      <c r="C8115" s="4" t="s">
        <v>16</v>
      </c>
      <c r="D8115" s="4" t="s">
        <v>10</v>
      </c>
      <c r="E8115" s="4" t="s">
        <v>6</v>
      </c>
    </row>
    <row r="8116" spans="1:8">
      <c r="A8116" t="n">
        <v>65821</v>
      </c>
      <c r="B8116" s="54" t="n">
        <v>51</v>
      </c>
      <c r="C8116" s="7" t="n">
        <v>4</v>
      </c>
      <c r="D8116" s="7" t="n">
        <v>30</v>
      </c>
      <c r="E8116" s="7" t="s">
        <v>136</v>
      </c>
    </row>
    <row r="8117" spans="1:8">
      <c r="A8117" t="s">
        <v>4</v>
      </c>
      <c r="B8117" s="4" t="s">
        <v>5</v>
      </c>
      <c r="C8117" s="4" t="s">
        <v>10</v>
      </c>
    </row>
    <row r="8118" spans="1:8">
      <c r="A8118" t="n">
        <v>65835</v>
      </c>
      <c r="B8118" s="31" t="n">
        <v>16</v>
      </c>
      <c r="C8118" s="7" t="n">
        <v>0</v>
      </c>
    </row>
    <row r="8119" spans="1:8">
      <c r="A8119" t="s">
        <v>4</v>
      </c>
      <c r="B8119" s="4" t="s">
        <v>5</v>
      </c>
      <c r="C8119" s="4" t="s">
        <v>10</v>
      </c>
      <c r="D8119" s="4" t="s">
        <v>16</v>
      </c>
      <c r="E8119" s="4" t="s">
        <v>9</v>
      </c>
      <c r="F8119" s="4" t="s">
        <v>69</v>
      </c>
      <c r="G8119" s="4" t="s">
        <v>16</v>
      </c>
      <c r="H8119" s="4" t="s">
        <v>16</v>
      </c>
    </row>
    <row r="8120" spans="1:8">
      <c r="A8120" t="n">
        <v>65838</v>
      </c>
      <c r="B8120" s="55" t="n">
        <v>26</v>
      </c>
      <c r="C8120" s="7" t="n">
        <v>30</v>
      </c>
      <c r="D8120" s="7" t="n">
        <v>17</v>
      </c>
      <c r="E8120" s="7" t="n">
        <v>63662</v>
      </c>
      <c r="F8120" s="7" t="s">
        <v>571</v>
      </c>
      <c r="G8120" s="7" t="n">
        <v>2</v>
      </c>
      <c r="H8120" s="7" t="n">
        <v>0</v>
      </c>
    </row>
    <row r="8121" spans="1:8">
      <c r="A8121" t="s">
        <v>4</v>
      </c>
      <c r="B8121" s="4" t="s">
        <v>5</v>
      </c>
    </row>
    <row r="8122" spans="1:8">
      <c r="A8122" t="n">
        <v>65946</v>
      </c>
      <c r="B8122" s="29" t="n">
        <v>28</v>
      </c>
    </row>
    <row r="8123" spans="1:8">
      <c r="A8123" t="s">
        <v>4</v>
      </c>
      <c r="B8123" s="4" t="s">
        <v>5</v>
      </c>
      <c r="C8123" s="4" t="s">
        <v>10</v>
      </c>
      <c r="D8123" s="4" t="s">
        <v>30</v>
      </c>
      <c r="E8123" s="4" t="s">
        <v>30</v>
      </c>
      <c r="F8123" s="4" t="s">
        <v>30</v>
      </c>
      <c r="G8123" s="4" t="s">
        <v>10</v>
      </c>
      <c r="H8123" s="4" t="s">
        <v>10</v>
      </c>
    </row>
    <row r="8124" spans="1:8">
      <c r="A8124" t="n">
        <v>65947</v>
      </c>
      <c r="B8124" s="33" t="n">
        <v>60</v>
      </c>
      <c r="C8124" s="7" t="n">
        <v>30</v>
      </c>
      <c r="D8124" s="7" t="n">
        <v>0</v>
      </c>
      <c r="E8124" s="7" t="n">
        <v>0</v>
      </c>
      <c r="F8124" s="7" t="n">
        <v>0</v>
      </c>
      <c r="G8124" s="7" t="n">
        <v>1000</v>
      </c>
      <c r="H8124" s="7" t="n">
        <v>0</v>
      </c>
    </row>
    <row r="8125" spans="1:8">
      <c r="A8125" t="s">
        <v>4</v>
      </c>
      <c r="B8125" s="4" t="s">
        <v>5</v>
      </c>
      <c r="C8125" s="4" t="s">
        <v>10</v>
      </c>
    </row>
    <row r="8126" spans="1:8">
      <c r="A8126" t="n">
        <v>65966</v>
      </c>
      <c r="B8126" s="31" t="n">
        <v>16</v>
      </c>
      <c r="C8126" s="7" t="n">
        <v>1000</v>
      </c>
    </row>
    <row r="8127" spans="1:8">
      <c r="A8127" t="s">
        <v>4</v>
      </c>
      <c r="B8127" s="4" t="s">
        <v>5</v>
      </c>
      <c r="C8127" s="4" t="s">
        <v>16</v>
      </c>
      <c r="D8127" s="4" t="s">
        <v>30</v>
      </c>
      <c r="E8127" s="4" t="s">
        <v>30</v>
      </c>
      <c r="F8127" s="4" t="s">
        <v>30</v>
      </c>
    </row>
    <row r="8128" spans="1:8">
      <c r="A8128" t="n">
        <v>65969</v>
      </c>
      <c r="B8128" s="38" t="n">
        <v>45</v>
      </c>
      <c r="C8128" s="7" t="n">
        <v>9</v>
      </c>
      <c r="D8128" s="7" t="n">
        <v>0.0500000007450581</v>
      </c>
      <c r="E8128" s="7" t="n">
        <v>0.0500000007450581</v>
      </c>
      <c r="F8128" s="7" t="n">
        <v>0.200000002980232</v>
      </c>
    </row>
    <row r="8129" spans="1:15">
      <c r="A8129" t="s">
        <v>4</v>
      </c>
      <c r="B8129" s="4" t="s">
        <v>5</v>
      </c>
      <c r="C8129" s="4" t="s">
        <v>16</v>
      </c>
      <c r="D8129" s="4" t="s">
        <v>10</v>
      </c>
      <c r="E8129" s="4" t="s">
        <v>6</v>
      </c>
    </row>
    <row r="8130" spans="1:15">
      <c r="A8130" t="n">
        <v>65983</v>
      </c>
      <c r="B8130" s="54" t="n">
        <v>51</v>
      </c>
      <c r="C8130" s="7" t="n">
        <v>4</v>
      </c>
      <c r="D8130" s="7" t="n">
        <v>30</v>
      </c>
      <c r="E8130" s="7" t="s">
        <v>237</v>
      </c>
    </row>
    <row r="8131" spans="1:15">
      <c r="A8131" t="s">
        <v>4</v>
      </c>
      <c r="B8131" s="4" t="s">
        <v>5</v>
      </c>
      <c r="C8131" s="4" t="s">
        <v>10</v>
      </c>
    </row>
    <row r="8132" spans="1:15">
      <c r="A8132" t="n">
        <v>65996</v>
      </c>
      <c r="B8132" s="31" t="n">
        <v>16</v>
      </c>
      <c r="C8132" s="7" t="n">
        <v>0</v>
      </c>
    </row>
    <row r="8133" spans="1:15">
      <c r="A8133" t="s">
        <v>4</v>
      </c>
      <c r="B8133" s="4" t="s">
        <v>5</v>
      </c>
      <c r="C8133" s="4" t="s">
        <v>10</v>
      </c>
      <c r="D8133" s="4" t="s">
        <v>16</v>
      </c>
      <c r="E8133" s="4" t="s">
        <v>9</v>
      </c>
      <c r="F8133" s="4" t="s">
        <v>69</v>
      </c>
      <c r="G8133" s="4" t="s">
        <v>16</v>
      </c>
      <c r="H8133" s="4" t="s">
        <v>16</v>
      </c>
    </row>
    <row r="8134" spans="1:15">
      <c r="A8134" t="n">
        <v>65999</v>
      </c>
      <c r="B8134" s="55" t="n">
        <v>26</v>
      </c>
      <c r="C8134" s="7" t="n">
        <v>30</v>
      </c>
      <c r="D8134" s="7" t="n">
        <v>17</v>
      </c>
      <c r="E8134" s="7" t="n">
        <v>63663</v>
      </c>
      <c r="F8134" s="7" t="s">
        <v>572</v>
      </c>
      <c r="G8134" s="7" t="n">
        <v>2</v>
      </c>
      <c r="H8134" s="7" t="n">
        <v>0</v>
      </c>
    </row>
    <row r="8135" spans="1:15">
      <c r="A8135" t="s">
        <v>4</v>
      </c>
      <c r="B8135" s="4" t="s">
        <v>5</v>
      </c>
    </row>
    <row r="8136" spans="1:15">
      <c r="A8136" t="n">
        <v>66128</v>
      </c>
      <c r="B8136" s="29" t="n">
        <v>28</v>
      </c>
    </row>
    <row r="8137" spans="1:15">
      <c r="A8137" t="s">
        <v>4</v>
      </c>
      <c r="B8137" s="4" t="s">
        <v>5</v>
      </c>
      <c r="C8137" s="4" t="s">
        <v>16</v>
      </c>
      <c r="D8137" s="4" t="s">
        <v>10</v>
      </c>
      <c r="E8137" s="4" t="s">
        <v>10</v>
      </c>
      <c r="F8137" s="4" t="s">
        <v>16</v>
      </c>
    </row>
    <row r="8138" spans="1:15">
      <c r="A8138" t="n">
        <v>66129</v>
      </c>
      <c r="B8138" s="27" t="n">
        <v>25</v>
      </c>
      <c r="C8138" s="7" t="n">
        <v>1</v>
      </c>
      <c r="D8138" s="7" t="n">
        <v>60</v>
      </c>
      <c r="E8138" s="7" t="n">
        <v>640</v>
      </c>
      <c r="F8138" s="7" t="n">
        <v>1</v>
      </c>
    </row>
    <row r="8139" spans="1:15">
      <c r="A8139" t="s">
        <v>4</v>
      </c>
      <c r="B8139" s="4" t="s">
        <v>5</v>
      </c>
      <c r="C8139" s="4" t="s">
        <v>16</v>
      </c>
      <c r="D8139" s="4" t="s">
        <v>10</v>
      </c>
      <c r="E8139" s="4" t="s">
        <v>6</v>
      </c>
    </row>
    <row r="8140" spans="1:15">
      <c r="A8140" t="n">
        <v>66136</v>
      </c>
      <c r="B8140" s="54" t="n">
        <v>51</v>
      </c>
      <c r="C8140" s="7" t="n">
        <v>4</v>
      </c>
      <c r="D8140" s="7" t="n">
        <v>13</v>
      </c>
      <c r="E8140" s="7" t="s">
        <v>255</v>
      </c>
    </row>
    <row r="8141" spans="1:15">
      <c r="A8141" t="s">
        <v>4</v>
      </c>
      <c r="B8141" s="4" t="s">
        <v>5</v>
      </c>
      <c r="C8141" s="4" t="s">
        <v>10</v>
      </c>
    </row>
    <row r="8142" spans="1:15">
      <c r="A8142" t="n">
        <v>66149</v>
      </c>
      <c r="B8142" s="31" t="n">
        <v>16</v>
      </c>
      <c r="C8142" s="7" t="n">
        <v>0</v>
      </c>
    </row>
    <row r="8143" spans="1:15">
      <c r="A8143" t="s">
        <v>4</v>
      </c>
      <c r="B8143" s="4" t="s">
        <v>5</v>
      </c>
      <c r="C8143" s="4" t="s">
        <v>10</v>
      </c>
      <c r="D8143" s="4" t="s">
        <v>16</v>
      </c>
      <c r="E8143" s="4" t="s">
        <v>9</v>
      </c>
      <c r="F8143" s="4" t="s">
        <v>69</v>
      </c>
      <c r="G8143" s="4" t="s">
        <v>16</v>
      </c>
      <c r="H8143" s="4" t="s">
        <v>16</v>
      </c>
    </row>
    <row r="8144" spans="1:15">
      <c r="A8144" t="n">
        <v>66152</v>
      </c>
      <c r="B8144" s="55" t="n">
        <v>26</v>
      </c>
      <c r="C8144" s="7" t="n">
        <v>13</v>
      </c>
      <c r="D8144" s="7" t="n">
        <v>17</v>
      </c>
      <c r="E8144" s="7" t="n">
        <v>63664</v>
      </c>
      <c r="F8144" s="7" t="s">
        <v>573</v>
      </c>
      <c r="G8144" s="7" t="n">
        <v>2</v>
      </c>
      <c r="H8144" s="7" t="n">
        <v>0</v>
      </c>
    </row>
    <row r="8145" spans="1:8">
      <c r="A8145" t="s">
        <v>4</v>
      </c>
      <c r="B8145" s="4" t="s">
        <v>5</v>
      </c>
    </row>
    <row r="8146" spans="1:8">
      <c r="A8146" t="n">
        <v>66171</v>
      </c>
      <c r="B8146" s="29" t="n">
        <v>28</v>
      </c>
    </row>
    <row r="8147" spans="1:8">
      <c r="A8147" t="s">
        <v>4</v>
      </c>
      <c r="B8147" s="4" t="s">
        <v>5</v>
      </c>
      <c r="C8147" s="4" t="s">
        <v>16</v>
      </c>
      <c r="D8147" s="4" t="s">
        <v>10</v>
      </c>
      <c r="E8147" s="4" t="s">
        <v>10</v>
      </c>
      <c r="F8147" s="4" t="s">
        <v>16</v>
      </c>
    </row>
    <row r="8148" spans="1:8">
      <c r="A8148" t="n">
        <v>66172</v>
      </c>
      <c r="B8148" s="27" t="n">
        <v>25</v>
      </c>
      <c r="C8148" s="7" t="n">
        <v>1</v>
      </c>
      <c r="D8148" s="7" t="n">
        <v>65535</v>
      </c>
      <c r="E8148" s="7" t="n">
        <v>65535</v>
      </c>
      <c r="F8148" s="7" t="n">
        <v>0</v>
      </c>
    </row>
    <row r="8149" spans="1:8">
      <c r="A8149" t="s">
        <v>4</v>
      </c>
      <c r="B8149" s="4" t="s">
        <v>5</v>
      </c>
      <c r="C8149" s="4" t="s">
        <v>16</v>
      </c>
      <c r="D8149" s="4" t="s">
        <v>10</v>
      </c>
      <c r="E8149" s="4" t="s">
        <v>10</v>
      </c>
      <c r="F8149" s="4" t="s">
        <v>16</v>
      </c>
    </row>
    <row r="8150" spans="1:8">
      <c r="A8150" t="n">
        <v>66179</v>
      </c>
      <c r="B8150" s="27" t="n">
        <v>25</v>
      </c>
      <c r="C8150" s="7" t="n">
        <v>1</v>
      </c>
      <c r="D8150" s="7" t="n">
        <v>260</v>
      </c>
      <c r="E8150" s="7" t="n">
        <v>640</v>
      </c>
      <c r="F8150" s="7" t="n">
        <v>1</v>
      </c>
    </row>
    <row r="8151" spans="1:8">
      <c r="A8151" t="s">
        <v>4</v>
      </c>
      <c r="B8151" s="4" t="s">
        <v>5</v>
      </c>
      <c r="C8151" s="4" t="s">
        <v>16</v>
      </c>
      <c r="D8151" s="4" t="s">
        <v>10</v>
      </c>
      <c r="E8151" s="4" t="s">
        <v>6</v>
      </c>
    </row>
    <row r="8152" spans="1:8">
      <c r="A8152" t="n">
        <v>66186</v>
      </c>
      <c r="B8152" s="54" t="n">
        <v>51</v>
      </c>
      <c r="C8152" s="7" t="n">
        <v>4</v>
      </c>
      <c r="D8152" s="7" t="n">
        <v>0</v>
      </c>
      <c r="E8152" s="7" t="s">
        <v>307</v>
      </c>
    </row>
    <row r="8153" spans="1:8">
      <c r="A8153" t="s">
        <v>4</v>
      </c>
      <c r="B8153" s="4" t="s">
        <v>5</v>
      </c>
      <c r="C8153" s="4" t="s">
        <v>10</v>
      </c>
    </row>
    <row r="8154" spans="1:8">
      <c r="A8154" t="n">
        <v>66199</v>
      </c>
      <c r="B8154" s="31" t="n">
        <v>16</v>
      </c>
      <c r="C8154" s="7" t="n">
        <v>0</v>
      </c>
    </row>
    <row r="8155" spans="1:8">
      <c r="A8155" t="s">
        <v>4</v>
      </c>
      <c r="B8155" s="4" t="s">
        <v>5</v>
      </c>
      <c r="C8155" s="4" t="s">
        <v>10</v>
      </c>
      <c r="D8155" s="4" t="s">
        <v>16</v>
      </c>
      <c r="E8155" s="4" t="s">
        <v>9</v>
      </c>
      <c r="F8155" s="4" t="s">
        <v>69</v>
      </c>
      <c r="G8155" s="4" t="s">
        <v>16</v>
      </c>
      <c r="H8155" s="4" t="s">
        <v>16</v>
      </c>
    </row>
    <row r="8156" spans="1:8">
      <c r="A8156" t="n">
        <v>66202</v>
      </c>
      <c r="B8156" s="55" t="n">
        <v>26</v>
      </c>
      <c r="C8156" s="7" t="n">
        <v>0</v>
      </c>
      <c r="D8156" s="7" t="n">
        <v>17</v>
      </c>
      <c r="E8156" s="7" t="n">
        <v>63665</v>
      </c>
      <c r="F8156" s="7" t="s">
        <v>574</v>
      </c>
      <c r="G8156" s="7" t="n">
        <v>2</v>
      </c>
      <c r="H8156" s="7" t="n">
        <v>0</v>
      </c>
    </row>
    <row r="8157" spans="1:8">
      <c r="A8157" t="s">
        <v>4</v>
      </c>
      <c r="B8157" s="4" t="s">
        <v>5</v>
      </c>
    </row>
    <row r="8158" spans="1:8">
      <c r="A8158" t="n">
        <v>66241</v>
      </c>
      <c r="B8158" s="29" t="n">
        <v>28</v>
      </c>
    </row>
    <row r="8159" spans="1:8">
      <c r="A8159" t="s">
        <v>4</v>
      </c>
      <c r="B8159" s="4" t="s">
        <v>5</v>
      </c>
      <c r="C8159" s="4" t="s">
        <v>16</v>
      </c>
      <c r="D8159" s="4" t="s">
        <v>10</v>
      </c>
      <c r="E8159" s="4" t="s">
        <v>10</v>
      </c>
      <c r="F8159" s="4" t="s">
        <v>16</v>
      </c>
    </row>
    <row r="8160" spans="1:8">
      <c r="A8160" t="n">
        <v>66242</v>
      </c>
      <c r="B8160" s="27" t="n">
        <v>25</v>
      </c>
      <c r="C8160" s="7" t="n">
        <v>1</v>
      </c>
      <c r="D8160" s="7" t="n">
        <v>65535</v>
      </c>
      <c r="E8160" s="7" t="n">
        <v>65535</v>
      </c>
      <c r="F8160" s="7" t="n">
        <v>0</v>
      </c>
    </row>
    <row r="8161" spans="1:8">
      <c r="A8161" t="s">
        <v>4</v>
      </c>
      <c r="B8161" s="4" t="s">
        <v>5</v>
      </c>
      <c r="C8161" s="4" t="s">
        <v>16</v>
      </c>
      <c r="D8161" s="4" t="s">
        <v>30</v>
      </c>
      <c r="E8161" s="4" t="s">
        <v>30</v>
      </c>
      <c r="F8161" s="4" t="s">
        <v>30</v>
      </c>
    </row>
    <row r="8162" spans="1:8">
      <c r="A8162" t="n">
        <v>66249</v>
      </c>
      <c r="B8162" s="38" t="n">
        <v>45</v>
      </c>
      <c r="C8162" s="7" t="n">
        <v>9</v>
      </c>
      <c r="D8162" s="7" t="n">
        <v>0.00100000004749745</v>
      </c>
      <c r="E8162" s="7" t="n">
        <v>0.0020000000949949</v>
      </c>
      <c r="F8162" s="7" t="n">
        <v>4</v>
      </c>
    </row>
    <row r="8163" spans="1:8">
      <c r="A8163" t="s">
        <v>4</v>
      </c>
      <c r="B8163" s="4" t="s">
        <v>5</v>
      </c>
      <c r="C8163" s="4" t="s">
        <v>16</v>
      </c>
      <c r="D8163" s="4" t="s">
        <v>16</v>
      </c>
      <c r="E8163" s="4" t="s">
        <v>30</v>
      </c>
      <c r="F8163" s="4" t="s">
        <v>30</v>
      </c>
      <c r="G8163" s="4" t="s">
        <v>30</v>
      </c>
      <c r="H8163" s="4" t="s">
        <v>10</v>
      </c>
    </row>
    <row r="8164" spans="1:8">
      <c r="A8164" t="n">
        <v>66263</v>
      </c>
      <c r="B8164" s="38" t="n">
        <v>45</v>
      </c>
      <c r="C8164" s="7" t="n">
        <v>2</v>
      </c>
      <c r="D8164" s="7" t="n">
        <v>3</v>
      </c>
      <c r="E8164" s="7" t="n">
        <v>-0.430000007152557</v>
      </c>
      <c r="F8164" s="7" t="n">
        <v>1.30999994277954</v>
      </c>
      <c r="G8164" s="7" t="n">
        <v>-6.92000007629395</v>
      </c>
      <c r="H8164" s="7" t="n">
        <v>4000</v>
      </c>
    </row>
    <row r="8165" spans="1:8">
      <c r="A8165" t="s">
        <v>4</v>
      </c>
      <c r="B8165" s="4" t="s">
        <v>5</v>
      </c>
      <c r="C8165" s="4" t="s">
        <v>16</v>
      </c>
      <c r="D8165" s="4" t="s">
        <v>16</v>
      </c>
      <c r="E8165" s="4" t="s">
        <v>30</v>
      </c>
      <c r="F8165" s="4" t="s">
        <v>30</v>
      </c>
      <c r="G8165" s="4" t="s">
        <v>30</v>
      </c>
      <c r="H8165" s="4" t="s">
        <v>10</v>
      </c>
      <c r="I8165" s="4" t="s">
        <v>16</v>
      </c>
    </row>
    <row r="8166" spans="1:8">
      <c r="A8166" t="n">
        <v>66280</v>
      </c>
      <c r="B8166" s="38" t="n">
        <v>45</v>
      </c>
      <c r="C8166" s="7" t="n">
        <v>4</v>
      </c>
      <c r="D8166" s="7" t="n">
        <v>3</v>
      </c>
      <c r="E8166" s="7" t="n">
        <v>353.160003662109</v>
      </c>
      <c r="F8166" s="7" t="n">
        <v>8.22000026702881</v>
      </c>
      <c r="G8166" s="7" t="n">
        <v>0</v>
      </c>
      <c r="H8166" s="7" t="n">
        <v>4000</v>
      </c>
      <c r="I8166" s="7" t="n">
        <v>1</v>
      </c>
    </row>
    <row r="8167" spans="1:8">
      <c r="A8167" t="s">
        <v>4</v>
      </c>
      <c r="B8167" s="4" t="s">
        <v>5</v>
      </c>
      <c r="C8167" s="4" t="s">
        <v>16</v>
      </c>
      <c r="D8167" s="4" t="s">
        <v>16</v>
      </c>
      <c r="E8167" s="4" t="s">
        <v>30</v>
      </c>
      <c r="F8167" s="4" t="s">
        <v>10</v>
      </c>
    </row>
    <row r="8168" spans="1:8">
      <c r="A8168" t="n">
        <v>66298</v>
      </c>
      <c r="B8168" s="38" t="n">
        <v>45</v>
      </c>
      <c r="C8168" s="7" t="n">
        <v>5</v>
      </c>
      <c r="D8168" s="7" t="n">
        <v>3</v>
      </c>
      <c r="E8168" s="7" t="n">
        <v>2</v>
      </c>
      <c r="F8168" s="7" t="n">
        <v>4000</v>
      </c>
    </row>
    <row r="8169" spans="1:8">
      <c r="A8169" t="s">
        <v>4</v>
      </c>
      <c r="B8169" s="4" t="s">
        <v>5</v>
      </c>
      <c r="C8169" s="4" t="s">
        <v>16</v>
      </c>
      <c r="D8169" s="4" t="s">
        <v>16</v>
      </c>
      <c r="E8169" s="4" t="s">
        <v>30</v>
      </c>
      <c r="F8169" s="4" t="s">
        <v>10</v>
      </c>
    </row>
    <row r="8170" spans="1:8">
      <c r="A8170" t="n">
        <v>66307</v>
      </c>
      <c r="B8170" s="38" t="n">
        <v>45</v>
      </c>
      <c r="C8170" s="7" t="n">
        <v>11</v>
      </c>
      <c r="D8170" s="7" t="n">
        <v>3</v>
      </c>
      <c r="E8170" s="7" t="n">
        <v>38</v>
      </c>
      <c r="F8170" s="7" t="n">
        <v>4000</v>
      </c>
    </row>
    <row r="8171" spans="1:8">
      <c r="A8171" t="s">
        <v>4</v>
      </c>
      <c r="B8171" s="4" t="s">
        <v>5</v>
      </c>
      <c r="C8171" s="4" t="s">
        <v>16</v>
      </c>
      <c r="D8171" s="4" t="s">
        <v>10</v>
      </c>
      <c r="E8171" s="4" t="s">
        <v>30</v>
      </c>
      <c r="F8171" s="4" t="s">
        <v>10</v>
      </c>
      <c r="G8171" s="4" t="s">
        <v>9</v>
      </c>
      <c r="H8171" s="4" t="s">
        <v>9</v>
      </c>
      <c r="I8171" s="4" t="s">
        <v>10</v>
      </c>
      <c r="J8171" s="4" t="s">
        <v>10</v>
      </c>
      <c r="K8171" s="4" t="s">
        <v>9</v>
      </c>
      <c r="L8171" s="4" t="s">
        <v>9</v>
      </c>
      <c r="M8171" s="4" t="s">
        <v>9</v>
      </c>
      <c r="N8171" s="4" t="s">
        <v>9</v>
      </c>
      <c r="O8171" s="4" t="s">
        <v>6</v>
      </c>
    </row>
    <row r="8172" spans="1:8">
      <c r="A8172" t="n">
        <v>66316</v>
      </c>
      <c r="B8172" s="18" t="n">
        <v>50</v>
      </c>
      <c r="C8172" s="7" t="n">
        <v>0</v>
      </c>
      <c r="D8172" s="7" t="n">
        <v>5324</v>
      </c>
      <c r="E8172" s="7" t="n">
        <v>0.800000011920929</v>
      </c>
      <c r="F8172" s="7" t="n">
        <v>500</v>
      </c>
      <c r="G8172" s="7" t="n">
        <v>0</v>
      </c>
      <c r="H8172" s="7" t="n">
        <v>0</v>
      </c>
      <c r="I8172" s="7" t="n">
        <v>0</v>
      </c>
      <c r="J8172" s="7" t="n">
        <v>65533</v>
      </c>
      <c r="K8172" s="7" t="n">
        <v>0</v>
      </c>
      <c r="L8172" s="7" t="n">
        <v>0</v>
      </c>
      <c r="M8172" s="7" t="n">
        <v>0</v>
      </c>
      <c r="N8172" s="7" t="n">
        <v>0</v>
      </c>
      <c r="O8172" s="7" t="s">
        <v>15</v>
      </c>
    </row>
    <row r="8173" spans="1:8">
      <c r="A8173" t="s">
        <v>4</v>
      </c>
      <c r="B8173" s="4" t="s">
        <v>5</v>
      </c>
      <c r="C8173" s="4" t="s">
        <v>10</v>
      </c>
    </row>
    <row r="8174" spans="1:8">
      <c r="A8174" t="n">
        <v>66355</v>
      </c>
      <c r="B8174" s="31" t="n">
        <v>16</v>
      </c>
      <c r="C8174" s="7" t="n">
        <v>500</v>
      </c>
    </row>
    <row r="8175" spans="1:8">
      <c r="A8175" t="s">
        <v>4</v>
      </c>
      <c r="B8175" s="4" t="s">
        <v>5</v>
      </c>
      <c r="C8175" s="4" t="s">
        <v>16</v>
      </c>
      <c r="D8175" s="4" t="s">
        <v>10</v>
      </c>
      <c r="E8175" s="4" t="s">
        <v>6</v>
      </c>
      <c r="F8175" s="4" t="s">
        <v>6</v>
      </c>
      <c r="G8175" s="4" t="s">
        <v>6</v>
      </c>
      <c r="H8175" s="4" t="s">
        <v>6</v>
      </c>
    </row>
    <row r="8176" spans="1:8">
      <c r="A8176" t="n">
        <v>66358</v>
      </c>
      <c r="B8176" s="54" t="n">
        <v>51</v>
      </c>
      <c r="C8176" s="7" t="n">
        <v>3</v>
      </c>
      <c r="D8176" s="7" t="n">
        <v>30</v>
      </c>
      <c r="E8176" s="7" t="s">
        <v>230</v>
      </c>
      <c r="F8176" s="7" t="s">
        <v>226</v>
      </c>
      <c r="G8176" s="7" t="s">
        <v>225</v>
      </c>
      <c r="H8176" s="7" t="s">
        <v>226</v>
      </c>
    </row>
    <row r="8177" spans="1:15">
      <c r="A8177" t="s">
        <v>4</v>
      </c>
      <c r="B8177" s="4" t="s">
        <v>5</v>
      </c>
      <c r="C8177" s="4" t="s">
        <v>10</v>
      </c>
    </row>
    <row r="8178" spans="1:15">
      <c r="A8178" t="n">
        <v>66371</v>
      </c>
      <c r="B8178" s="31" t="n">
        <v>16</v>
      </c>
      <c r="C8178" s="7" t="n">
        <v>2000</v>
      </c>
    </row>
    <row r="8179" spans="1:15">
      <c r="A8179" t="s">
        <v>4</v>
      </c>
      <c r="B8179" s="4" t="s">
        <v>5</v>
      </c>
      <c r="C8179" s="4" t="s">
        <v>16</v>
      </c>
      <c r="D8179" s="4" t="s">
        <v>10</v>
      </c>
      <c r="E8179" s="4" t="s">
        <v>30</v>
      </c>
    </row>
    <row r="8180" spans="1:15">
      <c r="A8180" t="n">
        <v>66374</v>
      </c>
      <c r="B8180" s="37" t="n">
        <v>58</v>
      </c>
      <c r="C8180" s="7" t="n">
        <v>0</v>
      </c>
      <c r="D8180" s="7" t="n">
        <v>1500</v>
      </c>
      <c r="E8180" s="7" t="n">
        <v>1</v>
      </c>
    </row>
    <row r="8181" spans="1:15">
      <c r="A8181" t="s">
        <v>4</v>
      </c>
      <c r="B8181" s="4" t="s">
        <v>5</v>
      </c>
      <c r="C8181" s="4" t="s">
        <v>16</v>
      </c>
      <c r="D8181" s="4" t="s">
        <v>10</v>
      </c>
    </row>
    <row r="8182" spans="1:15">
      <c r="A8182" t="n">
        <v>66382</v>
      </c>
      <c r="B8182" s="37" t="n">
        <v>58</v>
      </c>
      <c r="C8182" s="7" t="n">
        <v>255</v>
      </c>
      <c r="D8182" s="7" t="n">
        <v>0</v>
      </c>
    </row>
    <row r="8183" spans="1:15">
      <c r="A8183" t="s">
        <v>4</v>
      </c>
      <c r="B8183" s="4" t="s">
        <v>5</v>
      </c>
      <c r="C8183" s="4" t="s">
        <v>16</v>
      </c>
      <c r="D8183" s="4" t="s">
        <v>10</v>
      </c>
      <c r="E8183" s="4" t="s">
        <v>10</v>
      </c>
      <c r="F8183" s="4" t="s">
        <v>9</v>
      </c>
    </row>
    <row r="8184" spans="1:15">
      <c r="A8184" t="n">
        <v>66386</v>
      </c>
      <c r="B8184" s="70" t="n">
        <v>84</v>
      </c>
      <c r="C8184" s="7" t="n">
        <v>1</v>
      </c>
      <c r="D8184" s="7" t="n">
        <v>0</v>
      </c>
      <c r="E8184" s="7" t="n">
        <v>0</v>
      </c>
      <c r="F8184" s="7" t="n">
        <v>0</v>
      </c>
    </row>
    <row r="8185" spans="1:15">
      <c r="A8185" t="s">
        <v>4</v>
      </c>
      <c r="B8185" s="4" t="s">
        <v>5</v>
      </c>
      <c r="C8185" s="4" t="s">
        <v>16</v>
      </c>
      <c r="D8185" s="4" t="s">
        <v>10</v>
      </c>
      <c r="E8185" s="4" t="s">
        <v>10</v>
      </c>
      <c r="F8185" s="4" t="s">
        <v>9</v>
      </c>
    </row>
    <row r="8186" spans="1:15">
      <c r="A8186" t="n">
        <v>66396</v>
      </c>
      <c r="B8186" s="70" t="n">
        <v>84</v>
      </c>
      <c r="C8186" s="7" t="n">
        <v>0</v>
      </c>
      <c r="D8186" s="7" t="n">
        <v>0</v>
      </c>
      <c r="E8186" s="7" t="n">
        <v>0</v>
      </c>
      <c r="F8186" s="7" t="n">
        <v>1036831949</v>
      </c>
    </row>
    <row r="8187" spans="1:15">
      <c r="A8187" t="s">
        <v>4</v>
      </c>
      <c r="B8187" s="4" t="s">
        <v>5</v>
      </c>
      <c r="C8187" s="4" t="s">
        <v>10</v>
      </c>
      <c r="D8187" s="4" t="s">
        <v>9</v>
      </c>
    </row>
    <row r="8188" spans="1:15">
      <c r="A8188" t="n">
        <v>66406</v>
      </c>
      <c r="B8188" s="62" t="n">
        <v>44</v>
      </c>
      <c r="C8188" s="7" t="n">
        <v>1032</v>
      </c>
      <c r="D8188" s="7" t="n">
        <v>128</v>
      </c>
    </row>
    <row r="8189" spans="1:15">
      <c r="A8189" t="s">
        <v>4</v>
      </c>
      <c r="B8189" s="4" t="s">
        <v>5</v>
      </c>
      <c r="C8189" s="4" t="s">
        <v>10</v>
      </c>
      <c r="D8189" s="4" t="s">
        <v>9</v>
      </c>
    </row>
    <row r="8190" spans="1:15">
      <c r="A8190" t="n">
        <v>66413</v>
      </c>
      <c r="B8190" s="62" t="n">
        <v>44</v>
      </c>
      <c r="C8190" s="7" t="n">
        <v>1032</v>
      </c>
      <c r="D8190" s="7" t="n">
        <v>32</v>
      </c>
    </row>
    <row r="8191" spans="1:15">
      <c r="A8191" t="s">
        <v>4</v>
      </c>
      <c r="B8191" s="4" t="s">
        <v>5</v>
      </c>
      <c r="C8191" s="4" t="s">
        <v>10</v>
      </c>
      <c r="D8191" s="4" t="s">
        <v>9</v>
      </c>
    </row>
    <row r="8192" spans="1:15">
      <c r="A8192" t="n">
        <v>66420</v>
      </c>
      <c r="B8192" s="62" t="n">
        <v>44</v>
      </c>
      <c r="C8192" s="7" t="n">
        <v>1033</v>
      </c>
      <c r="D8192" s="7" t="n">
        <v>128</v>
      </c>
    </row>
    <row r="8193" spans="1:6">
      <c r="A8193" t="s">
        <v>4</v>
      </c>
      <c r="B8193" s="4" t="s">
        <v>5</v>
      </c>
      <c r="C8193" s="4" t="s">
        <v>10</v>
      </c>
      <c r="D8193" s="4" t="s">
        <v>9</v>
      </c>
    </row>
    <row r="8194" spans="1:6">
      <c r="A8194" t="n">
        <v>66427</v>
      </c>
      <c r="B8194" s="62" t="n">
        <v>44</v>
      </c>
      <c r="C8194" s="7" t="n">
        <v>1033</v>
      </c>
      <c r="D8194" s="7" t="n">
        <v>32</v>
      </c>
    </row>
    <row r="8195" spans="1:6">
      <c r="A8195" t="s">
        <v>4</v>
      </c>
      <c r="B8195" s="4" t="s">
        <v>5</v>
      </c>
      <c r="C8195" s="4" t="s">
        <v>10</v>
      </c>
      <c r="D8195" s="4" t="s">
        <v>9</v>
      </c>
    </row>
    <row r="8196" spans="1:6">
      <c r="A8196" t="n">
        <v>66434</v>
      </c>
      <c r="B8196" s="62" t="n">
        <v>44</v>
      </c>
      <c r="C8196" s="7" t="n">
        <v>1034</v>
      </c>
      <c r="D8196" s="7" t="n">
        <v>128</v>
      </c>
    </row>
    <row r="8197" spans="1:6">
      <c r="A8197" t="s">
        <v>4</v>
      </c>
      <c r="B8197" s="4" t="s">
        <v>5</v>
      </c>
      <c r="C8197" s="4" t="s">
        <v>10</v>
      </c>
      <c r="D8197" s="4" t="s">
        <v>9</v>
      </c>
    </row>
    <row r="8198" spans="1:6">
      <c r="A8198" t="n">
        <v>66441</v>
      </c>
      <c r="B8198" s="62" t="n">
        <v>44</v>
      </c>
      <c r="C8198" s="7" t="n">
        <v>1034</v>
      </c>
      <c r="D8198" s="7" t="n">
        <v>32</v>
      </c>
    </row>
    <row r="8199" spans="1:6">
      <c r="A8199" t="s">
        <v>4</v>
      </c>
      <c r="B8199" s="4" t="s">
        <v>5</v>
      </c>
      <c r="C8199" s="4" t="s">
        <v>10</v>
      </c>
      <c r="D8199" s="4" t="s">
        <v>9</v>
      </c>
    </row>
    <row r="8200" spans="1:6">
      <c r="A8200" t="n">
        <v>66448</v>
      </c>
      <c r="B8200" s="62" t="n">
        <v>44</v>
      </c>
      <c r="C8200" s="7" t="n">
        <v>1035</v>
      </c>
      <c r="D8200" s="7" t="n">
        <v>128</v>
      </c>
    </row>
    <row r="8201" spans="1:6">
      <c r="A8201" t="s">
        <v>4</v>
      </c>
      <c r="B8201" s="4" t="s">
        <v>5</v>
      </c>
      <c r="C8201" s="4" t="s">
        <v>10</v>
      </c>
      <c r="D8201" s="4" t="s">
        <v>9</v>
      </c>
    </row>
    <row r="8202" spans="1:6">
      <c r="A8202" t="n">
        <v>66455</v>
      </c>
      <c r="B8202" s="62" t="n">
        <v>44</v>
      </c>
      <c r="C8202" s="7" t="n">
        <v>1035</v>
      </c>
      <c r="D8202" s="7" t="n">
        <v>32</v>
      </c>
    </row>
    <row r="8203" spans="1:6">
      <c r="A8203" t="s">
        <v>4</v>
      </c>
      <c r="B8203" s="4" t="s">
        <v>5</v>
      </c>
      <c r="C8203" s="4" t="s">
        <v>10</v>
      </c>
      <c r="D8203" s="4" t="s">
        <v>9</v>
      </c>
    </row>
    <row r="8204" spans="1:6">
      <c r="A8204" t="n">
        <v>66462</v>
      </c>
      <c r="B8204" s="62" t="n">
        <v>44</v>
      </c>
      <c r="C8204" s="7" t="n">
        <v>1036</v>
      </c>
      <c r="D8204" s="7" t="n">
        <v>128</v>
      </c>
    </row>
    <row r="8205" spans="1:6">
      <c r="A8205" t="s">
        <v>4</v>
      </c>
      <c r="B8205" s="4" t="s">
        <v>5</v>
      </c>
      <c r="C8205" s="4" t="s">
        <v>10</v>
      </c>
      <c r="D8205" s="4" t="s">
        <v>9</v>
      </c>
    </row>
    <row r="8206" spans="1:6">
      <c r="A8206" t="n">
        <v>66469</v>
      </c>
      <c r="B8206" s="62" t="n">
        <v>44</v>
      </c>
      <c r="C8206" s="7" t="n">
        <v>1036</v>
      </c>
      <c r="D8206" s="7" t="n">
        <v>32</v>
      </c>
    </row>
    <row r="8207" spans="1:6">
      <c r="A8207" t="s">
        <v>4</v>
      </c>
      <c r="B8207" s="4" t="s">
        <v>5</v>
      </c>
      <c r="C8207" s="4" t="s">
        <v>10</v>
      </c>
      <c r="D8207" s="4" t="s">
        <v>9</v>
      </c>
    </row>
    <row r="8208" spans="1:6">
      <c r="A8208" t="n">
        <v>66476</v>
      </c>
      <c r="B8208" s="62" t="n">
        <v>44</v>
      </c>
      <c r="C8208" s="7" t="n">
        <v>1037</v>
      </c>
      <c r="D8208" s="7" t="n">
        <v>128</v>
      </c>
    </row>
    <row r="8209" spans="1:4">
      <c r="A8209" t="s">
        <v>4</v>
      </c>
      <c r="B8209" s="4" t="s">
        <v>5</v>
      </c>
      <c r="C8209" s="4" t="s">
        <v>10</v>
      </c>
      <c r="D8209" s="4" t="s">
        <v>9</v>
      </c>
    </row>
    <row r="8210" spans="1:4">
      <c r="A8210" t="n">
        <v>66483</v>
      </c>
      <c r="B8210" s="62" t="n">
        <v>44</v>
      </c>
      <c r="C8210" s="7" t="n">
        <v>1037</v>
      </c>
      <c r="D8210" s="7" t="n">
        <v>32</v>
      </c>
    </row>
    <row r="8211" spans="1:4">
      <c r="A8211" t="s">
        <v>4</v>
      </c>
      <c r="B8211" s="4" t="s">
        <v>5</v>
      </c>
      <c r="C8211" s="4" t="s">
        <v>10</v>
      </c>
      <c r="D8211" s="4" t="s">
        <v>9</v>
      </c>
    </row>
    <row r="8212" spans="1:4">
      <c r="A8212" t="n">
        <v>66490</v>
      </c>
      <c r="B8212" s="62" t="n">
        <v>44</v>
      </c>
      <c r="C8212" s="7" t="n">
        <v>1038</v>
      </c>
      <c r="D8212" s="7" t="n">
        <v>128</v>
      </c>
    </row>
    <row r="8213" spans="1:4">
      <c r="A8213" t="s">
        <v>4</v>
      </c>
      <c r="B8213" s="4" t="s">
        <v>5</v>
      </c>
      <c r="C8213" s="4" t="s">
        <v>10</v>
      </c>
      <c r="D8213" s="4" t="s">
        <v>9</v>
      </c>
    </row>
    <row r="8214" spans="1:4">
      <c r="A8214" t="n">
        <v>66497</v>
      </c>
      <c r="B8214" s="62" t="n">
        <v>44</v>
      </c>
      <c r="C8214" s="7" t="n">
        <v>1038</v>
      </c>
      <c r="D8214" s="7" t="n">
        <v>32</v>
      </c>
    </row>
    <row r="8215" spans="1:4">
      <c r="A8215" t="s">
        <v>4</v>
      </c>
      <c r="B8215" s="4" t="s">
        <v>5</v>
      </c>
      <c r="C8215" s="4" t="s">
        <v>10</v>
      </c>
      <c r="D8215" s="4" t="s">
        <v>30</v>
      </c>
      <c r="E8215" s="4" t="s">
        <v>30</v>
      </c>
      <c r="F8215" s="4" t="s">
        <v>30</v>
      </c>
      <c r="G8215" s="4" t="s">
        <v>30</v>
      </c>
    </row>
    <row r="8216" spans="1:4">
      <c r="A8216" t="n">
        <v>66504</v>
      </c>
      <c r="B8216" s="43" t="n">
        <v>46</v>
      </c>
      <c r="C8216" s="7" t="n">
        <v>1032</v>
      </c>
      <c r="D8216" s="7" t="n">
        <v>-5.28000020980835</v>
      </c>
      <c r="E8216" s="7" t="n">
        <v>14.25</v>
      </c>
      <c r="F8216" s="7" t="n">
        <v>-29.4599990844727</v>
      </c>
      <c r="G8216" s="7" t="n">
        <v>354.299987792969</v>
      </c>
    </row>
    <row r="8217" spans="1:4">
      <c r="A8217" t="s">
        <v>4</v>
      </c>
      <c r="B8217" s="4" t="s">
        <v>5</v>
      </c>
      <c r="C8217" s="4" t="s">
        <v>10</v>
      </c>
      <c r="D8217" s="4" t="s">
        <v>30</v>
      </c>
      <c r="E8217" s="4" t="s">
        <v>30</v>
      </c>
      <c r="F8217" s="4" t="s">
        <v>30</v>
      </c>
      <c r="G8217" s="4" t="s">
        <v>30</v>
      </c>
    </row>
    <row r="8218" spans="1:4">
      <c r="A8218" t="n">
        <v>66523</v>
      </c>
      <c r="B8218" s="43" t="n">
        <v>46</v>
      </c>
      <c r="C8218" s="7" t="n">
        <v>1033</v>
      </c>
      <c r="D8218" s="7" t="n">
        <v>-6.53999996185303</v>
      </c>
      <c r="E8218" s="7" t="n">
        <v>14.25</v>
      </c>
      <c r="F8218" s="7" t="n">
        <v>-29.0599994659424</v>
      </c>
      <c r="G8218" s="7" t="n">
        <v>359.100006103516</v>
      </c>
    </row>
    <row r="8219" spans="1:4">
      <c r="A8219" t="s">
        <v>4</v>
      </c>
      <c r="B8219" s="4" t="s">
        <v>5</v>
      </c>
      <c r="C8219" s="4" t="s">
        <v>10</v>
      </c>
      <c r="D8219" s="4" t="s">
        <v>30</v>
      </c>
      <c r="E8219" s="4" t="s">
        <v>30</v>
      </c>
      <c r="F8219" s="4" t="s">
        <v>30</v>
      </c>
      <c r="G8219" s="4" t="s">
        <v>30</v>
      </c>
    </row>
    <row r="8220" spans="1:4">
      <c r="A8220" t="n">
        <v>66542</v>
      </c>
      <c r="B8220" s="43" t="n">
        <v>46</v>
      </c>
      <c r="C8220" s="7" t="n">
        <v>1034</v>
      </c>
      <c r="D8220" s="7" t="n">
        <v>-5.6100001335144</v>
      </c>
      <c r="E8220" s="7" t="n">
        <v>14.25</v>
      </c>
      <c r="F8220" s="7" t="n">
        <v>-30.0300006866455</v>
      </c>
      <c r="G8220" s="7" t="n">
        <v>358.799987792969</v>
      </c>
    </row>
    <row r="8221" spans="1:4">
      <c r="A8221" t="s">
        <v>4</v>
      </c>
      <c r="B8221" s="4" t="s">
        <v>5</v>
      </c>
      <c r="C8221" s="4" t="s">
        <v>10</v>
      </c>
      <c r="D8221" s="4" t="s">
        <v>30</v>
      </c>
      <c r="E8221" s="4" t="s">
        <v>30</v>
      </c>
      <c r="F8221" s="4" t="s">
        <v>30</v>
      </c>
      <c r="G8221" s="4" t="s">
        <v>30</v>
      </c>
    </row>
    <row r="8222" spans="1:4">
      <c r="A8222" t="n">
        <v>66561</v>
      </c>
      <c r="B8222" s="43" t="n">
        <v>46</v>
      </c>
      <c r="C8222" s="7" t="n">
        <v>1035</v>
      </c>
      <c r="D8222" s="7" t="n">
        <v>-8.27000045776367</v>
      </c>
      <c r="E8222" s="7" t="n">
        <v>14.25</v>
      </c>
      <c r="F8222" s="7" t="n">
        <v>-28.9899997711182</v>
      </c>
      <c r="G8222" s="7" t="n">
        <v>0</v>
      </c>
    </row>
    <row r="8223" spans="1:4">
      <c r="A8223" t="s">
        <v>4</v>
      </c>
      <c r="B8223" s="4" t="s">
        <v>5</v>
      </c>
      <c r="C8223" s="4" t="s">
        <v>10</v>
      </c>
      <c r="D8223" s="4" t="s">
        <v>30</v>
      </c>
      <c r="E8223" s="4" t="s">
        <v>30</v>
      </c>
      <c r="F8223" s="4" t="s">
        <v>30</v>
      </c>
      <c r="G8223" s="4" t="s">
        <v>30</v>
      </c>
    </row>
    <row r="8224" spans="1:4">
      <c r="A8224" t="n">
        <v>66580</v>
      </c>
      <c r="B8224" s="43" t="n">
        <v>46</v>
      </c>
      <c r="C8224" s="7" t="n">
        <v>1036</v>
      </c>
      <c r="D8224" s="7" t="n">
        <v>-9.06999969482422</v>
      </c>
      <c r="E8224" s="7" t="n">
        <v>14.25</v>
      </c>
      <c r="F8224" s="7" t="n">
        <v>-28.9899997711182</v>
      </c>
      <c r="G8224" s="7" t="n">
        <v>0</v>
      </c>
    </row>
    <row r="8225" spans="1:7">
      <c r="A8225" t="s">
        <v>4</v>
      </c>
      <c r="B8225" s="4" t="s">
        <v>5</v>
      </c>
      <c r="C8225" s="4" t="s">
        <v>10</v>
      </c>
      <c r="D8225" s="4" t="s">
        <v>30</v>
      </c>
      <c r="E8225" s="4" t="s">
        <v>30</v>
      </c>
      <c r="F8225" s="4" t="s">
        <v>30</v>
      </c>
      <c r="G8225" s="4" t="s">
        <v>30</v>
      </c>
    </row>
    <row r="8226" spans="1:7">
      <c r="A8226" t="n">
        <v>66599</v>
      </c>
      <c r="B8226" s="43" t="n">
        <v>46</v>
      </c>
      <c r="C8226" s="7" t="n">
        <v>1037</v>
      </c>
      <c r="D8226" s="7" t="n">
        <v>-6.84000015258789</v>
      </c>
      <c r="E8226" s="7" t="n">
        <v>14.25</v>
      </c>
      <c r="F8226" s="7" t="n">
        <v>-31.8999996185303</v>
      </c>
      <c r="G8226" s="7" t="n">
        <v>0.800000011920929</v>
      </c>
    </row>
    <row r="8227" spans="1:7">
      <c r="A8227" t="s">
        <v>4</v>
      </c>
      <c r="B8227" s="4" t="s">
        <v>5</v>
      </c>
      <c r="C8227" s="4" t="s">
        <v>10</v>
      </c>
      <c r="D8227" s="4" t="s">
        <v>30</v>
      </c>
      <c r="E8227" s="4" t="s">
        <v>30</v>
      </c>
      <c r="F8227" s="4" t="s">
        <v>30</v>
      </c>
      <c r="G8227" s="4" t="s">
        <v>30</v>
      </c>
    </row>
    <row r="8228" spans="1:7">
      <c r="A8228" t="n">
        <v>66618</v>
      </c>
      <c r="B8228" s="43" t="n">
        <v>46</v>
      </c>
      <c r="C8228" s="7" t="n">
        <v>1038</v>
      </c>
      <c r="D8228" s="7" t="n">
        <v>-7.6100001335144</v>
      </c>
      <c r="E8228" s="7" t="n">
        <v>14.25</v>
      </c>
      <c r="F8228" s="7" t="n">
        <v>-31.5799999237061</v>
      </c>
      <c r="G8228" s="7" t="n">
        <v>0.300000011920929</v>
      </c>
    </row>
    <row r="8229" spans="1:7">
      <c r="A8229" t="s">
        <v>4</v>
      </c>
      <c r="B8229" s="4" t="s">
        <v>5</v>
      </c>
      <c r="C8229" s="4" t="s">
        <v>16</v>
      </c>
      <c r="D8229" s="4" t="s">
        <v>10</v>
      </c>
      <c r="E8229" s="4" t="s">
        <v>6</v>
      </c>
      <c r="F8229" s="4" t="s">
        <v>6</v>
      </c>
      <c r="G8229" s="4" t="s">
        <v>6</v>
      </c>
      <c r="H8229" s="4" t="s">
        <v>6</v>
      </c>
    </row>
    <row r="8230" spans="1:7">
      <c r="A8230" t="n">
        <v>66637</v>
      </c>
      <c r="B8230" s="54" t="n">
        <v>51</v>
      </c>
      <c r="C8230" s="7" t="n">
        <v>3</v>
      </c>
      <c r="D8230" s="7" t="n">
        <v>1032</v>
      </c>
      <c r="E8230" s="7" t="s">
        <v>575</v>
      </c>
      <c r="F8230" s="7" t="s">
        <v>226</v>
      </c>
      <c r="G8230" s="7" t="s">
        <v>225</v>
      </c>
      <c r="H8230" s="7" t="s">
        <v>226</v>
      </c>
    </row>
    <row r="8231" spans="1:7">
      <c r="A8231" t="s">
        <v>4</v>
      </c>
      <c r="B8231" s="4" t="s">
        <v>5</v>
      </c>
      <c r="C8231" s="4" t="s">
        <v>16</v>
      </c>
      <c r="D8231" s="4" t="s">
        <v>10</v>
      </c>
      <c r="E8231" s="4" t="s">
        <v>6</v>
      </c>
      <c r="F8231" s="4" t="s">
        <v>6</v>
      </c>
      <c r="G8231" s="4" t="s">
        <v>6</v>
      </c>
      <c r="H8231" s="4" t="s">
        <v>6</v>
      </c>
    </row>
    <row r="8232" spans="1:7">
      <c r="A8232" t="n">
        <v>66650</v>
      </c>
      <c r="B8232" s="54" t="n">
        <v>51</v>
      </c>
      <c r="C8232" s="7" t="n">
        <v>3</v>
      </c>
      <c r="D8232" s="7" t="n">
        <v>1033</v>
      </c>
      <c r="E8232" s="7" t="s">
        <v>236</v>
      </c>
      <c r="F8232" s="7" t="s">
        <v>226</v>
      </c>
      <c r="G8232" s="7" t="s">
        <v>225</v>
      </c>
      <c r="H8232" s="7" t="s">
        <v>226</v>
      </c>
    </row>
    <row r="8233" spans="1:7">
      <c r="A8233" t="s">
        <v>4</v>
      </c>
      <c r="B8233" s="4" t="s">
        <v>5</v>
      </c>
      <c r="C8233" s="4" t="s">
        <v>16</v>
      </c>
      <c r="D8233" s="4" t="s">
        <v>10</v>
      </c>
      <c r="E8233" s="4" t="s">
        <v>6</v>
      </c>
      <c r="F8233" s="4" t="s">
        <v>6</v>
      </c>
      <c r="G8233" s="4" t="s">
        <v>6</v>
      </c>
      <c r="H8233" s="4" t="s">
        <v>6</v>
      </c>
    </row>
    <row r="8234" spans="1:7">
      <c r="A8234" t="n">
        <v>66663</v>
      </c>
      <c r="B8234" s="54" t="n">
        <v>51</v>
      </c>
      <c r="C8234" s="7" t="n">
        <v>3</v>
      </c>
      <c r="D8234" s="7" t="n">
        <v>1034</v>
      </c>
      <c r="E8234" s="7" t="s">
        <v>236</v>
      </c>
      <c r="F8234" s="7" t="s">
        <v>226</v>
      </c>
      <c r="G8234" s="7" t="s">
        <v>225</v>
      </c>
      <c r="H8234" s="7" t="s">
        <v>226</v>
      </c>
    </row>
    <row r="8235" spans="1:7">
      <c r="A8235" t="s">
        <v>4</v>
      </c>
      <c r="B8235" s="4" t="s">
        <v>5</v>
      </c>
      <c r="C8235" s="4" t="s">
        <v>16</v>
      </c>
      <c r="D8235" s="4" t="s">
        <v>10</v>
      </c>
      <c r="E8235" s="4" t="s">
        <v>6</v>
      </c>
      <c r="F8235" s="4" t="s">
        <v>6</v>
      </c>
      <c r="G8235" s="4" t="s">
        <v>6</v>
      </c>
      <c r="H8235" s="4" t="s">
        <v>6</v>
      </c>
    </row>
    <row r="8236" spans="1:7">
      <c r="A8236" t="n">
        <v>66676</v>
      </c>
      <c r="B8236" s="54" t="n">
        <v>51</v>
      </c>
      <c r="C8236" s="7" t="n">
        <v>3</v>
      </c>
      <c r="D8236" s="7" t="n">
        <v>1035</v>
      </c>
      <c r="E8236" s="7" t="s">
        <v>575</v>
      </c>
      <c r="F8236" s="7" t="s">
        <v>226</v>
      </c>
      <c r="G8236" s="7" t="s">
        <v>225</v>
      </c>
      <c r="H8236" s="7" t="s">
        <v>226</v>
      </c>
    </row>
    <row r="8237" spans="1:7">
      <c r="A8237" t="s">
        <v>4</v>
      </c>
      <c r="B8237" s="4" t="s">
        <v>5</v>
      </c>
      <c r="C8237" s="4" t="s">
        <v>16</v>
      </c>
      <c r="D8237" s="4" t="s">
        <v>10</v>
      </c>
      <c r="E8237" s="4" t="s">
        <v>6</v>
      </c>
      <c r="F8237" s="4" t="s">
        <v>6</v>
      </c>
      <c r="G8237" s="4" t="s">
        <v>6</v>
      </c>
      <c r="H8237" s="4" t="s">
        <v>6</v>
      </c>
    </row>
    <row r="8238" spans="1:7">
      <c r="A8238" t="n">
        <v>66689</v>
      </c>
      <c r="B8238" s="54" t="n">
        <v>51</v>
      </c>
      <c r="C8238" s="7" t="n">
        <v>3</v>
      </c>
      <c r="D8238" s="7" t="n">
        <v>1036</v>
      </c>
      <c r="E8238" s="7" t="s">
        <v>236</v>
      </c>
      <c r="F8238" s="7" t="s">
        <v>226</v>
      </c>
      <c r="G8238" s="7" t="s">
        <v>225</v>
      </c>
      <c r="H8238" s="7" t="s">
        <v>226</v>
      </c>
    </row>
    <row r="8239" spans="1:7">
      <c r="A8239" t="s">
        <v>4</v>
      </c>
      <c r="B8239" s="4" t="s">
        <v>5</v>
      </c>
      <c r="C8239" s="4" t="s">
        <v>16</v>
      </c>
      <c r="D8239" s="4" t="s">
        <v>10</v>
      </c>
      <c r="E8239" s="4" t="s">
        <v>6</v>
      </c>
      <c r="F8239" s="4" t="s">
        <v>6</v>
      </c>
      <c r="G8239" s="4" t="s">
        <v>6</v>
      </c>
      <c r="H8239" s="4" t="s">
        <v>6</v>
      </c>
    </row>
    <row r="8240" spans="1:7">
      <c r="A8240" t="n">
        <v>66702</v>
      </c>
      <c r="B8240" s="54" t="n">
        <v>51</v>
      </c>
      <c r="C8240" s="7" t="n">
        <v>3</v>
      </c>
      <c r="D8240" s="7" t="n">
        <v>1037</v>
      </c>
      <c r="E8240" s="7" t="s">
        <v>236</v>
      </c>
      <c r="F8240" s="7" t="s">
        <v>226</v>
      </c>
      <c r="G8240" s="7" t="s">
        <v>225</v>
      </c>
      <c r="H8240" s="7" t="s">
        <v>226</v>
      </c>
    </row>
    <row r="8241" spans="1:8">
      <c r="A8241" t="s">
        <v>4</v>
      </c>
      <c r="B8241" s="4" t="s">
        <v>5</v>
      </c>
      <c r="C8241" s="4" t="s">
        <v>16</v>
      </c>
      <c r="D8241" s="4" t="s">
        <v>10</v>
      </c>
      <c r="E8241" s="4" t="s">
        <v>6</v>
      </c>
      <c r="F8241" s="4" t="s">
        <v>6</v>
      </c>
      <c r="G8241" s="4" t="s">
        <v>6</v>
      </c>
      <c r="H8241" s="4" t="s">
        <v>6</v>
      </c>
    </row>
    <row r="8242" spans="1:8">
      <c r="A8242" t="n">
        <v>66715</v>
      </c>
      <c r="B8242" s="54" t="n">
        <v>51</v>
      </c>
      <c r="C8242" s="7" t="n">
        <v>3</v>
      </c>
      <c r="D8242" s="7" t="n">
        <v>1038</v>
      </c>
      <c r="E8242" s="7" t="s">
        <v>575</v>
      </c>
      <c r="F8242" s="7" t="s">
        <v>226</v>
      </c>
      <c r="G8242" s="7" t="s">
        <v>225</v>
      </c>
      <c r="H8242" s="7" t="s">
        <v>226</v>
      </c>
    </row>
    <row r="8243" spans="1:8">
      <c r="A8243" t="s">
        <v>4</v>
      </c>
      <c r="B8243" s="4" t="s">
        <v>5</v>
      </c>
      <c r="C8243" s="4" t="s">
        <v>10</v>
      </c>
      <c r="D8243" s="4" t="s">
        <v>16</v>
      </c>
      <c r="E8243" s="4" t="s">
        <v>16</v>
      </c>
      <c r="F8243" s="4" t="s">
        <v>6</v>
      </c>
    </row>
    <row r="8244" spans="1:8">
      <c r="A8244" t="n">
        <v>66728</v>
      </c>
      <c r="B8244" s="25" t="n">
        <v>20</v>
      </c>
      <c r="C8244" s="7" t="n">
        <v>1032</v>
      </c>
      <c r="D8244" s="7" t="n">
        <v>2</v>
      </c>
      <c r="E8244" s="7" t="n">
        <v>11</v>
      </c>
      <c r="F8244" s="7" t="s">
        <v>576</v>
      </c>
    </row>
    <row r="8245" spans="1:8">
      <c r="A8245" t="s">
        <v>4</v>
      </c>
      <c r="B8245" s="4" t="s">
        <v>5</v>
      </c>
      <c r="C8245" s="4" t="s">
        <v>10</v>
      </c>
      <c r="D8245" s="4" t="s">
        <v>16</v>
      </c>
      <c r="E8245" s="4" t="s">
        <v>16</v>
      </c>
      <c r="F8245" s="4" t="s">
        <v>6</v>
      </c>
    </row>
    <row r="8246" spans="1:8">
      <c r="A8246" t="n">
        <v>66753</v>
      </c>
      <c r="B8246" s="25" t="n">
        <v>20</v>
      </c>
      <c r="C8246" s="7" t="n">
        <v>1034</v>
      </c>
      <c r="D8246" s="7" t="n">
        <v>2</v>
      </c>
      <c r="E8246" s="7" t="n">
        <v>11</v>
      </c>
      <c r="F8246" s="7" t="s">
        <v>576</v>
      </c>
    </row>
    <row r="8247" spans="1:8">
      <c r="A8247" t="s">
        <v>4</v>
      </c>
      <c r="B8247" s="4" t="s">
        <v>5</v>
      </c>
      <c r="C8247" s="4" t="s">
        <v>10</v>
      </c>
      <c r="D8247" s="4" t="s">
        <v>16</v>
      </c>
      <c r="E8247" s="4" t="s">
        <v>16</v>
      </c>
      <c r="F8247" s="4" t="s">
        <v>6</v>
      </c>
    </row>
    <row r="8248" spans="1:8">
      <c r="A8248" t="n">
        <v>66778</v>
      </c>
      <c r="B8248" s="25" t="n">
        <v>20</v>
      </c>
      <c r="C8248" s="7" t="n">
        <v>1036</v>
      </c>
      <c r="D8248" s="7" t="n">
        <v>2</v>
      </c>
      <c r="E8248" s="7" t="n">
        <v>11</v>
      </c>
      <c r="F8248" s="7" t="s">
        <v>576</v>
      </c>
    </row>
    <row r="8249" spans="1:8">
      <c r="A8249" t="s">
        <v>4</v>
      </c>
      <c r="B8249" s="4" t="s">
        <v>5</v>
      </c>
      <c r="C8249" s="4" t="s">
        <v>10</v>
      </c>
      <c r="D8249" s="4" t="s">
        <v>16</v>
      </c>
      <c r="E8249" s="4" t="s">
        <v>16</v>
      </c>
      <c r="F8249" s="4" t="s">
        <v>6</v>
      </c>
    </row>
    <row r="8250" spans="1:8">
      <c r="A8250" t="n">
        <v>66803</v>
      </c>
      <c r="B8250" s="25" t="n">
        <v>20</v>
      </c>
      <c r="C8250" s="7" t="n">
        <v>1038</v>
      </c>
      <c r="D8250" s="7" t="n">
        <v>2</v>
      </c>
      <c r="E8250" s="7" t="n">
        <v>11</v>
      </c>
      <c r="F8250" s="7" t="s">
        <v>576</v>
      </c>
    </row>
    <row r="8251" spans="1:8">
      <c r="A8251" t="s">
        <v>4</v>
      </c>
      <c r="B8251" s="4" t="s">
        <v>5</v>
      </c>
      <c r="C8251" s="4" t="s">
        <v>10</v>
      </c>
      <c r="D8251" s="4" t="s">
        <v>16</v>
      </c>
      <c r="E8251" s="4" t="s">
        <v>6</v>
      </c>
      <c r="F8251" s="4" t="s">
        <v>30</v>
      </c>
      <c r="G8251" s="4" t="s">
        <v>30</v>
      </c>
      <c r="H8251" s="4" t="s">
        <v>30</v>
      </c>
    </row>
    <row r="8252" spans="1:8">
      <c r="A8252" t="n">
        <v>66828</v>
      </c>
      <c r="B8252" s="45" t="n">
        <v>48</v>
      </c>
      <c r="C8252" s="7" t="n">
        <v>1032</v>
      </c>
      <c r="D8252" s="7" t="n">
        <v>0</v>
      </c>
      <c r="E8252" s="7" t="s">
        <v>100</v>
      </c>
      <c r="F8252" s="7" t="n">
        <v>-1</v>
      </c>
      <c r="G8252" s="7" t="n">
        <v>1</v>
      </c>
      <c r="H8252" s="7" t="n">
        <v>0</v>
      </c>
    </row>
    <row r="8253" spans="1:8">
      <c r="A8253" t="s">
        <v>4</v>
      </c>
      <c r="B8253" s="4" t="s">
        <v>5</v>
      </c>
      <c r="C8253" s="4" t="s">
        <v>10</v>
      </c>
      <c r="D8253" s="4" t="s">
        <v>16</v>
      </c>
      <c r="E8253" s="4" t="s">
        <v>6</v>
      </c>
      <c r="F8253" s="4" t="s">
        <v>30</v>
      </c>
      <c r="G8253" s="4" t="s">
        <v>30</v>
      </c>
      <c r="H8253" s="4" t="s">
        <v>30</v>
      </c>
    </row>
    <row r="8254" spans="1:8">
      <c r="A8254" t="n">
        <v>66860</v>
      </c>
      <c r="B8254" s="45" t="n">
        <v>48</v>
      </c>
      <c r="C8254" s="7" t="n">
        <v>1034</v>
      </c>
      <c r="D8254" s="7" t="n">
        <v>0</v>
      </c>
      <c r="E8254" s="7" t="s">
        <v>459</v>
      </c>
      <c r="F8254" s="7" t="n">
        <v>-1</v>
      </c>
      <c r="G8254" s="7" t="n">
        <v>1</v>
      </c>
      <c r="H8254" s="7" t="n">
        <v>0</v>
      </c>
    </row>
    <row r="8255" spans="1:8">
      <c r="A8255" t="s">
        <v>4</v>
      </c>
      <c r="B8255" s="4" t="s">
        <v>5</v>
      </c>
      <c r="C8255" s="4" t="s">
        <v>10</v>
      </c>
      <c r="D8255" s="4" t="s">
        <v>16</v>
      </c>
      <c r="E8255" s="4" t="s">
        <v>6</v>
      </c>
      <c r="F8255" s="4" t="s">
        <v>30</v>
      </c>
      <c r="G8255" s="4" t="s">
        <v>30</v>
      </c>
      <c r="H8255" s="4" t="s">
        <v>30</v>
      </c>
    </row>
    <row r="8256" spans="1:8">
      <c r="A8256" t="n">
        <v>66891</v>
      </c>
      <c r="B8256" s="45" t="n">
        <v>48</v>
      </c>
      <c r="C8256" s="7" t="n">
        <v>1035</v>
      </c>
      <c r="D8256" s="7" t="n">
        <v>0</v>
      </c>
      <c r="E8256" s="7" t="s">
        <v>460</v>
      </c>
      <c r="F8256" s="7" t="n">
        <v>-1</v>
      </c>
      <c r="G8256" s="7" t="n">
        <v>1</v>
      </c>
      <c r="H8256" s="7" t="n">
        <v>0</v>
      </c>
    </row>
    <row r="8257" spans="1:8">
      <c r="A8257" t="s">
        <v>4</v>
      </c>
      <c r="B8257" s="4" t="s">
        <v>5</v>
      </c>
      <c r="C8257" s="4" t="s">
        <v>10</v>
      </c>
      <c r="D8257" s="4" t="s">
        <v>16</v>
      </c>
      <c r="E8257" s="4" t="s">
        <v>6</v>
      </c>
      <c r="F8257" s="4" t="s">
        <v>30</v>
      </c>
      <c r="G8257" s="4" t="s">
        <v>30</v>
      </c>
      <c r="H8257" s="4" t="s">
        <v>30</v>
      </c>
    </row>
    <row r="8258" spans="1:8">
      <c r="A8258" t="n">
        <v>66917</v>
      </c>
      <c r="B8258" s="45" t="n">
        <v>48</v>
      </c>
      <c r="C8258" s="7" t="n">
        <v>1038</v>
      </c>
      <c r="D8258" s="7" t="n">
        <v>0</v>
      </c>
      <c r="E8258" s="7" t="s">
        <v>461</v>
      </c>
      <c r="F8258" s="7" t="n">
        <v>-1</v>
      </c>
      <c r="G8258" s="7" t="n">
        <v>1</v>
      </c>
      <c r="H8258" s="7" t="n">
        <v>0</v>
      </c>
    </row>
    <row r="8259" spans="1:8">
      <c r="A8259" t="s">
        <v>4</v>
      </c>
      <c r="B8259" s="4" t="s">
        <v>5</v>
      </c>
      <c r="C8259" s="4" t="s">
        <v>10</v>
      </c>
    </row>
    <row r="8260" spans="1:8">
      <c r="A8260" t="n">
        <v>66943</v>
      </c>
      <c r="B8260" s="31" t="n">
        <v>16</v>
      </c>
      <c r="C8260" s="7" t="n">
        <v>0</v>
      </c>
    </row>
    <row r="8261" spans="1:8">
      <c r="A8261" t="s">
        <v>4</v>
      </c>
      <c r="B8261" s="4" t="s">
        <v>5</v>
      </c>
      <c r="C8261" s="4" t="s">
        <v>10</v>
      </c>
      <c r="D8261" s="4" t="s">
        <v>10</v>
      </c>
      <c r="E8261" s="4" t="s">
        <v>10</v>
      </c>
    </row>
    <row r="8262" spans="1:8">
      <c r="A8262" t="n">
        <v>66946</v>
      </c>
      <c r="B8262" s="34" t="n">
        <v>61</v>
      </c>
      <c r="C8262" s="7" t="n">
        <v>1032</v>
      </c>
      <c r="D8262" s="7" t="n">
        <v>1033</v>
      </c>
      <c r="E8262" s="7" t="n">
        <v>0</v>
      </c>
    </row>
    <row r="8263" spans="1:8">
      <c r="A8263" t="s">
        <v>4</v>
      </c>
      <c r="B8263" s="4" t="s">
        <v>5</v>
      </c>
      <c r="C8263" s="4" t="s">
        <v>10</v>
      </c>
      <c r="D8263" s="4" t="s">
        <v>30</v>
      </c>
      <c r="E8263" s="4" t="s">
        <v>30</v>
      </c>
      <c r="F8263" s="4" t="s">
        <v>30</v>
      </c>
      <c r="G8263" s="4" t="s">
        <v>10</v>
      </c>
      <c r="H8263" s="4" t="s">
        <v>10</v>
      </c>
    </row>
    <row r="8264" spans="1:8">
      <c r="A8264" t="n">
        <v>66953</v>
      </c>
      <c r="B8264" s="33" t="n">
        <v>60</v>
      </c>
      <c r="C8264" s="7" t="n">
        <v>1033</v>
      </c>
      <c r="D8264" s="7" t="n">
        <v>0</v>
      </c>
      <c r="E8264" s="7" t="n">
        <v>-8</v>
      </c>
      <c r="F8264" s="7" t="n">
        <v>0</v>
      </c>
      <c r="G8264" s="7" t="n">
        <v>0</v>
      </c>
      <c r="H8264" s="7" t="n">
        <v>0</v>
      </c>
    </row>
    <row r="8265" spans="1:8">
      <c r="A8265" t="s">
        <v>4</v>
      </c>
      <c r="B8265" s="4" t="s">
        <v>5</v>
      </c>
      <c r="C8265" s="4" t="s">
        <v>10</v>
      </c>
      <c r="D8265" s="4" t="s">
        <v>30</v>
      </c>
      <c r="E8265" s="4" t="s">
        <v>30</v>
      </c>
      <c r="F8265" s="4" t="s">
        <v>30</v>
      </c>
      <c r="G8265" s="4" t="s">
        <v>10</v>
      </c>
      <c r="H8265" s="4" t="s">
        <v>10</v>
      </c>
    </row>
    <row r="8266" spans="1:8">
      <c r="A8266" t="n">
        <v>66972</v>
      </c>
      <c r="B8266" s="33" t="n">
        <v>60</v>
      </c>
      <c r="C8266" s="7" t="n">
        <v>1034</v>
      </c>
      <c r="D8266" s="7" t="n">
        <v>0</v>
      </c>
      <c r="E8266" s="7" t="n">
        <v>-8</v>
      </c>
      <c r="F8266" s="7" t="n">
        <v>0</v>
      </c>
      <c r="G8266" s="7" t="n">
        <v>0</v>
      </c>
      <c r="H8266" s="7" t="n">
        <v>0</v>
      </c>
    </row>
    <row r="8267" spans="1:8">
      <c r="A8267" t="s">
        <v>4</v>
      </c>
      <c r="B8267" s="4" t="s">
        <v>5</v>
      </c>
      <c r="C8267" s="4" t="s">
        <v>10</v>
      </c>
      <c r="D8267" s="4" t="s">
        <v>30</v>
      </c>
      <c r="E8267" s="4" t="s">
        <v>30</v>
      </c>
      <c r="F8267" s="4" t="s">
        <v>30</v>
      </c>
      <c r="G8267" s="4" t="s">
        <v>10</v>
      </c>
      <c r="H8267" s="4" t="s">
        <v>10</v>
      </c>
    </row>
    <row r="8268" spans="1:8">
      <c r="A8268" t="n">
        <v>66991</v>
      </c>
      <c r="B8268" s="33" t="n">
        <v>60</v>
      </c>
      <c r="C8268" s="7" t="n">
        <v>1036</v>
      </c>
      <c r="D8268" s="7" t="n">
        <v>0</v>
      </c>
      <c r="E8268" s="7" t="n">
        <v>-8</v>
      </c>
      <c r="F8268" s="7" t="n">
        <v>0</v>
      </c>
      <c r="G8268" s="7" t="n">
        <v>0</v>
      </c>
      <c r="H8268" s="7" t="n">
        <v>0</v>
      </c>
    </row>
    <row r="8269" spans="1:8">
      <c r="A8269" t="s">
        <v>4</v>
      </c>
      <c r="B8269" s="4" t="s">
        <v>5</v>
      </c>
      <c r="C8269" s="4" t="s">
        <v>10</v>
      </c>
      <c r="D8269" s="4" t="s">
        <v>30</v>
      </c>
      <c r="E8269" s="4" t="s">
        <v>30</v>
      </c>
      <c r="F8269" s="4" t="s">
        <v>30</v>
      </c>
      <c r="G8269" s="4" t="s">
        <v>10</v>
      </c>
      <c r="H8269" s="4" t="s">
        <v>10</v>
      </c>
    </row>
    <row r="8270" spans="1:8">
      <c r="A8270" t="n">
        <v>67010</v>
      </c>
      <c r="B8270" s="33" t="n">
        <v>60</v>
      </c>
      <c r="C8270" s="7" t="n">
        <v>1038</v>
      </c>
      <c r="D8270" s="7" t="n">
        <v>0</v>
      </c>
      <c r="E8270" s="7" t="n">
        <v>-8</v>
      </c>
      <c r="F8270" s="7" t="n">
        <v>0</v>
      </c>
      <c r="G8270" s="7" t="n">
        <v>0</v>
      </c>
      <c r="H8270" s="7" t="n">
        <v>0</v>
      </c>
    </row>
    <row r="8271" spans="1:8">
      <c r="A8271" t="s">
        <v>4</v>
      </c>
      <c r="B8271" s="4" t="s">
        <v>5</v>
      </c>
      <c r="C8271" s="4" t="s">
        <v>10</v>
      </c>
      <c r="D8271" s="4" t="s">
        <v>9</v>
      </c>
    </row>
    <row r="8272" spans="1:8">
      <c r="A8272" t="n">
        <v>67029</v>
      </c>
      <c r="B8272" s="62" t="n">
        <v>44</v>
      </c>
      <c r="C8272" s="7" t="n">
        <v>1025</v>
      </c>
      <c r="D8272" s="7" t="n">
        <v>128</v>
      </c>
    </row>
    <row r="8273" spans="1:8">
      <c r="A8273" t="s">
        <v>4</v>
      </c>
      <c r="B8273" s="4" t="s">
        <v>5</v>
      </c>
      <c r="C8273" s="4" t="s">
        <v>10</v>
      </c>
      <c r="D8273" s="4" t="s">
        <v>9</v>
      </c>
    </row>
    <row r="8274" spans="1:8">
      <c r="A8274" t="n">
        <v>67036</v>
      </c>
      <c r="B8274" s="62" t="n">
        <v>44</v>
      </c>
      <c r="C8274" s="7" t="n">
        <v>1025</v>
      </c>
      <c r="D8274" s="7" t="n">
        <v>32</v>
      </c>
    </row>
    <row r="8275" spans="1:8">
      <c r="A8275" t="s">
        <v>4</v>
      </c>
      <c r="B8275" s="4" t="s">
        <v>5</v>
      </c>
      <c r="C8275" s="4" t="s">
        <v>10</v>
      </c>
      <c r="D8275" s="4" t="s">
        <v>9</v>
      </c>
    </row>
    <row r="8276" spans="1:8">
      <c r="A8276" t="n">
        <v>67043</v>
      </c>
      <c r="B8276" s="62" t="n">
        <v>44</v>
      </c>
      <c r="C8276" s="7" t="n">
        <v>1026</v>
      </c>
      <c r="D8276" s="7" t="n">
        <v>128</v>
      </c>
    </row>
    <row r="8277" spans="1:8">
      <c r="A8277" t="s">
        <v>4</v>
      </c>
      <c r="B8277" s="4" t="s">
        <v>5</v>
      </c>
      <c r="C8277" s="4" t="s">
        <v>10</v>
      </c>
      <c r="D8277" s="4" t="s">
        <v>9</v>
      </c>
    </row>
    <row r="8278" spans="1:8">
      <c r="A8278" t="n">
        <v>67050</v>
      </c>
      <c r="B8278" s="62" t="n">
        <v>44</v>
      </c>
      <c r="C8278" s="7" t="n">
        <v>1026</v>
      </c>
      <c r="D8278" s="7" t="n">
        <v>32</v>
      </c>
    </row>
    <row r="8279" spans="1:8">
      <c r="A8279" t="s">
        <v>4</v>
      </c>
      <c r="B8279" s="4" t="s">
        <v>5</v>
      </c>
      <c r="C8279" s="4" t="s">
        <v>10</v>
      </c>
      <c r="D8279" s="4" t="s">
        <v>9</v>
      </c>
    </row>
    <row r="8280" spans="1:8">
      <c r="A8280" t="n">
        <v>67057</v>
      </c>
      <c r="B8280" s="62" t="n">
        <v>44</v>
      </c>
      <c r="C8280" s="7" t="n">
        <v>1027</v>
      </c>
      <c r="D8280" s="7" t="n">
        <v>128</v>
      </c>
    </row>
    <row r="8281" spans="1:8">
      <c r="A8281" t="s">
        <v>4</v>
      </c>
      <c r="B8281" s="4" t="s">
        <v>5</v>
      </c>
      <c r="C8281" s="4" t="s">
        <v>10</v>
      </c>
      <c r="D8281" s="4" t="s">
        <v>9</v>
      </c>
    </row>
    <row r="8282" spans="1:8">
      <c r="A8282" t="n">
        <v>67064</v>
      </c>
      <c r="B8282" s="62" t="n">
        <v>44</v>
      </c>
      <c r="C8282" s="7" t="n">
        <v>1027</v>
      </c>
      <c r="D8282" s="7" t="n">
        <v>32</v>
      </c>
    </row>
    <row r="8283" spans="1:8">
      <c r="A8283" t="s">
        <v>4</v>
      </c>
      <c r="B8283" s="4" t="s">
        <v>5</v>
      </c>
      <c r="C8283" s="4" t="s">
        <v>10</v>
      </c>
      <c r="D8283" s="4" t="s">
        <v>9</v>
      </c>
    </row>
    <row r="8284" spans="1:8">
      <c r="A8284" t="n">
        <v>67071</v>
      </c>
      <c r="B8284" s="62" t="n">
        <v>44</v>
      </c>
      <c r="C8284" s="7" t="n">
        <v>1028</v>
      </c>
      <c r="D8284" s="7" t="n">
        <v>128</v>
      </c>
    </row>
    <row r="8285" spans="1:8">
      <c r="A8285" t="s">
        <v>4</v>
      </c>
      <c r="B8285" s="4" t="s">
        <v>5</v>
      </c>
      <c r="C8285" s="4" t="s">
        <v>10</v>
      </c>
      <c r="D8285" s="4" t="s">
        <v>9</v>
      </c>
    </row>
    <row r="8286" spans="1:8">
      <c r="A8286" t="n">
        <v>67078</v>
      </c>
      <c r="B8286" s="62" t="n">
        <v>44</v>
      </c>
      <c r="C8286" s="7" t="n">
        <v>1028</v>
      </c>
      <c r="D8286" s="7" t="n">
        <v>32</v>
      </c>
    </row>
    <row r="8287" spans="1:8">
      <c r="A8287" t="s">
        <v>4</v>
      </c>
      <c r="B8287" s="4" t="s">
        <v>5</v>
      </c>
      <c r="C8287" s="4" t="s">
        <v>10</v>
      </c>
      <c r="D8287" s="4" t="s">
        <v>9</v>
      </c>
    </row>
    <row r="8288" spans="1:8">
      <c r="A8288" t="n">
        <v>67085</v>
      </c>
      <c r="B8288" s="62" t="n">
        <v>44</v>
      </c>
      <c r="C8288" s="7" t="n">
        <v>1029</v>
      </c>
      <c r="D8288" s="7" t="n">
        <v>128</v>
      </c>
    </row>
    <row r="8289" spans="1:4">
      <c r="A8289" t="s">
        <v>4</v>
      </c>
      <c r="B8289" s="4" t="s">
        <v>5</v>
      </c>
      <c r="C8289" s="4" t="s">
        <v>10</v>
      </c>
      <c r="D8289" s="4" t="s">
        <v>9</v>
      </c>
    </row>
    <row r="8290" spans="1:4">
      <c r="A8290" t="n">
        <v>67092</v>
      </c>
      <c r="B8290" s="62" t="n">
        <v>44</v>
      </c>
      <c r="C8290" s="7" t="n">
        <v>1029</v>
      </c>
      <c r="D8290" s="7" t="n">
        <v>32</v>
      </c>
    </row>
    <row r="8291" spans="1:4">
      <c r="A8291" t="s">
        <v>4</v>
      </c>
      <c r="B8291" s="4" t="s">
        <v>5</v>
      </c>
      <c r="C8291" s="4" t="s">
        <v>10</v>
      </c>
      <c r="D8291" s="4" t="s">
        <v>9</v>
      </c>
    </row>
    <row r="8292" spans="1:4">
      <c r="A8292" t="n">
        <v>67099</v>
      </c>
      <c r="B8292" s="62" t="n">
        <v>44</v>
      </c>
      <c r="C8292" s="7" t="n">
        <v>1030</v>
      </c>
      <c r="D8292" s="7" t="n">
        <v>128</v>
      </c>
    </row>
    <row r="8293" spans="1:4">
      <c r="A8293" t="s">
        <v>4</v>
      </c>
      <c r="B8293" s="4" t="s">
        <v>5</v>
      </c>
      <c r="C8293" s="4" t="s">
        <v>10</v>
      </c>
      <c r="D8293" s="4" t="s">
        <v>9</v>
      </c>
    </row>
    <row r="8294" spans="1:4">
      <c r="A8294" t="n">
        <v>67106</v>
      </c>
      <c r="B8294" s="62" t="n">
        <v>44</v>
      </c>
      <c r="C8294" s="7" t="n">
        <v>1030</v>
      </c>
      <c r="D8294" s="7" t="n">
        <v>32</v>
      </c>
    </row>
    <row r="8295" spans="1:4">
      <c r="A8295" t="s">
        <v>4</v>
      </c>
      <c r="B8295" s="4" t="s">
        <v>5</v>
      </c>
      <c r="C8295" s="4" t="s">
        <v>10</v>
      </c>
      <c r="D8295" s="4" t="s">
        <v>9</v>
      </c>
    </row>
    <row r="8296" spans="1:4">
      <c r="A8296" t="n">
        <v>67113</v>
      </c>
      <c r="B8296" s="62" t="n">
        <v>44</v>
      </c>
      <c r="C8296" s="7" t="n">
        <v>1031</v>
      </c>
      <c r="D8296" s="7" t="n">
        <v>128</v>
      </c>
    </row>
    <row r="8297" spans="1:4">
      <c r="A8297" t="s">
        <v>4</v>
      </c>
      <c r="B8297" s="4" t="s">
        <v>5</v>
      </c>
      <c r="C8297" s="4" t="s">
        <v>10</v>
      </c>
      <c r="D8297" s="4" t="s">
        <v>9</v>
      </c>
    </row>
    <row r="8298" spans="1:4">
      <c r="A8298" t="n">
        <v>67120</v>
      </c>
      <c r="B8298" s="62" t="n">
        <v>44</v>
      </c>
      <c r="C8298" s="7" t="n">
        <v>1031</v>
      </c>
      <c r="D8298" s="7" t="n">
        <v>32</v>
      </c>
    </row>
    <row r="8299" spans="1:4">
      <c r="A8299" t="s">
        <v>4</v>
      </c>
      <c r="B8299" s="4" t="s">
        <v>5</v>
      </c>
      <c r="C8299" s="4" t="s">
        <v>16</v>
      </c>
      <c r="D8299" s="4" t="s">
        <v>10</v>
      </c>
      <c r="E8299" s="4" t="s">
        <v>6</v>
      </c>
      <c r="F8299" s="4" t="s">
        <v>6</v>
      </c>
      <c r="G8299" s="4" t="s">
        <v>6</v>
      </c>
      <c r="H8299" s="4" t="s">
        <v>6</v>
      </c>
    </row>
    <row r="8300" spans="1:4">
      <c r="A8300" t="n">
        <v>67127</v>
      </c>
      <c r="B8300" s="54" t="n">
        <v>51</v>
      </c>
      <c r="C8300" s="7" t="n">
        <v>3</v>
      </c>
      <c r="D8300" s="7" t="n">
        <v>1025</v>
      </c>
      <c r="E8300" s="7" t="s">
        <v>236</v>
      </c>
      <c r="F8300" s="7" t="s">
        <v>226</v>
      </c>
      <c r="G8300" s="7" t="s">
        <v>225</v>
      </c>
      <c r="H8300" s="7" t="s">
        <v>226</v>
      </c>
    </row>
    <row r="8301" spans="1:4">
      <c r="A8301" t="s">
        <v>4</v>
      </c>
      <c r="B8301" s="4" t="s">
        <v>5</v>
      </c>
      <c r="C8301" s="4" t="s">
        <v>16</v>
      </c>
      <c r="D8301" s="4" t="s">
        <v>10</v>
      </c>
      <c r="E8301" s="4" t="s">
        <v>6</v>
      </c>
      <c r="F8301" s="4" t="s">
        <v>6</v>
      </c>
      <c r="G8301" s="4" t="s">
        <v>6</v>
      </c>
      <c r="H8301" s="4" t="s">
        <v>6</v>
      </c>
    </row>
    <row r="8302" spans="1:4">
      <c r="A8302" t="n">
        <v>67140</v>
      </c>
      <c r="B8302" s="54" t="n">
        <v>51</v>
      </c>
      <c r="C8302" s="7" t="n">
        <v>3</v>
      </c>
      <c r="D8302" s="7" t="n">
        <v>1026</v>
      </c>
      <c r="E8302" s="7" t="s">
        <v>236</v>
      </c>
      <c r="F8302" s="7" t="s">
        <v>226</v>
      </c>
      <c r="G8302" s="7" t="s">
        <v>225</v>
      </c>
      <c r="H8302" s="7" t="s">
        <v>226</v>
      </c>
    </row>
    <row r="8303" spans="1:4">
      <c r="A8303" t="s">
        <v>4</v>
      </c>
      <c r="B8303" s="4" t="s">
        <v>5</v>
      </c>
      <c r="C8303" s="4" t="s">
        <v>16</v>
      </c>
      <c r="D8303" s="4" t="s">
        <v>10</v>
      </c>
      <c r="E8303" s="4" t="s">
        <v>6</v>
      </c>
      <c r="F8303" s="4" t="s">
        <v>6</v>
      </c>
      <c r="G8303" s="4" t="s">
        <v>6</v>
      </c>
      <c r="H8303" s="4" t="s">
        <v>6</v>
      </c>
    </row>
    <row r="8304" spans="1:4">
      <c r="A8304" t="n">
        <v>67153</v>
      </c>
      <c r="B8304" s="54" t="n">
        <v>51</v>
      </c>
      <c r="C8304" s="7" t="n">
        <v>3</v>
      </c>
      <c r="D8304" s="7" t="n">
        <v>1027</v>
      </c>
      <c r="E8304" s="7" t="s">
        <v>236</v>
      </c>
      <c r="F8304" s="7" t="s">
        <v>226</v>
      </c>
      <c r="G8304" s="7" t="s">
        <v>225</v>
      </c>
      <c r="H8304" s="7" t="s">
        <v>226</v>
      </c>
    </row>
    <row r="8305" spans="1:8">
      <c r="A8305" t="s">
        <v>4</v>
      </c>
      <c r="B8305" s="4" t="s">
        <v>5</v>
      </c>
      <c r="C8305" s="4" t="s">
        <v>16</v>
      </c>
      <c r="D8305" s="4" t="s">
        <v>10</v>
      </c>
      <c r="E8305" s="4" t="s">
        <v>6</v>
      </c>
      <c r="F8305" s="4" t="s">
        <v>6</v>
      </c>
      <c r="G8305" s="4" t="s">
        <v>6</v>
      </c>
      <c r="H8305" s="4" t="s">
        <v>6</v>
      </c>
    </row>
    <row r="8306" spans="1:8">
      <c r="A8306" t="n">
        <v>67166</v>
      </c>
      <c r="B8306" s="54" t="n">
        <v>51</v>
      </c>
      <c r="C8306" s="7" t="n">
        <v>3</v>
      </c>
      <c r="D8306" s="7" t="n">
        <v>1028</v>
      </c>
      <c r="E8306" s="7" t="s">
        <v>575</v>
      </c>
      <c r="F8306" s="7" t="s">
        <v>226</v>
      </c>
      <c r="G8306" s="7" t="s">
        <v>225</v>
      </c>
      <c r="H8306" s="7" t="s">
        <v>226</v>
      </c>
    </row>
    <row r="8307" spans="1:8">
      <c r="A8307" t="s">
        <v>4</v>
      </c>
      <c r="B8307" s="4" t="s">
        <v>5</v>
      </c>
      <c r="C8307" s="4" t="s">
        <v>16</v>
      </c>
      <c r="D8307" s="4" t="s">
        <v>10</v>
      </c>
      <c r="E8307" s="4" t="s">
        <v>6</v>
      </c>
      <c r="F8307" s="4" t="s">
        <v>6</v>
      </c>
      <c r="G8307" s="4" t="s">
        <v>6</v>
      </c>
      <c r="H8307" s="4" t="s">
        <v>6</v>
      </c>
    </row>
    <row r="8308" spans="1:8">
      <c r="A8308" t="n">
        <v>67179</v>
      </c>
      <c r="B8308" s="54" t="n">
        <v>51</v>
      </c>
      <c r="C8308" s="7" t="n">
        <v>3</v>
      </c>
      <c r="D8308" s="7" t="n">
        <v>1029</v>
      </c>
      <c r="E8308" s="7" t="s">
        <v>236</v>
      </c>
      <c r="F8308" s="7" t="s">
        <v>226</v>
      </c>
      <c r="G8308" s="7" t="s">
        <v>225</v>
      </c>
      <c r="H8308" s="7" t="s">
        <v>226</v>
      </c>
    </row>
    <row r="8309" spans="1:8">
      <c r="A8309" t="s">
        <v>4</v>
      </c>
      <c r="B8309" s="4" t="s">
        <v>5</v>
      </c>
      <c r="C8309" s="4" t="s">
        <v>16</v>
      </c>
      <c r="D8309" s="4" t="s">
        <v>10</v>
      </c>
      <c r="E8309" s="4" t="s">
        <v>6</v>
      </c>
      <c r="F8309" s="4" t="s">
        <v>6</v>
      </c>
      <c r="G8309" s="4" t="s">
        <v>6</v>
      </c>
      <c r="H8309" s="4" t="s">
        <v>6</v>
      </c>
    </row>
    <row r="8310" spans="1:8">
      <c r="A8310" t="n">
        <v>67192</v>
      </c>
      <c r="B8310" s="54" t="n">
        <v>51</v>
      </c>
      <c r="C8310" s="7" t="n">
        <v>3</v>
      </c>
      <c r="D8310" s="7" t="n">
        <v>1030</v>
      </c>
      <c r="E8310" s="7" t="s">
        <v>575</v>
      </c>
      <c r="F8310" s="7" t="s">
        <v>226</v>
      </c>
      <c r="G8310" s="7" t="s">
        <v>225</v>
      </c>
      <c r="H8310" s="7" t="s">
        <v>226</v>
      </c>
    </row>
    <row r="8311" spans="1:8">
      <c r="A8311" t="s">
        <v>4</v>
      </c>
      <c r="B8311" s="4" t="s">
        <v>5</v>
      </c>
      <c r="C8311" s="4" t="s">
        <v>16</v>
      </c>
      <c r="D8311" s="4" t="s">
        <v>10</v>
      </c>
      <c r="E8311" s="4" t="s">
        <v>6</v>
      </c>
      <c r="F8311" s="4" t="s">
        <v>6</v>
      </c>
      <c r="G8311" s="4" t="s">
        <v>6</v>
      </c>
      <c r="H8311" s="4" t="s">
        <v>6</v>
      </c>
    </row>
    <row r="8312" spans="1:8">
      <c r="A8312" t="n">
        <v>67205</v>
      </c>
      <c r="B8312" s="54" t="n">
        <v>51</v>
      </c>
      <c r="C8312" s="7" t="n">
        <v>3</v>
      </c>
      <c r="D8312" s="7" t="n">
        <v>1031</v>
      </c>
      <c r="E8312" s="7" t="s">
        <v>236</v>
      </c>
      <c r="F8312" s="7" t="s">
        <v>226</v>
      </c>
      <c r="G8312" s="7" t="s">
        <v>225</v>
      </c>
      <c r="H8312" s="7" t="s">
        <v>226</v>
      </c>
    </row>
    <row r="8313" spans="1:8">
      <c r="A8313" t="s">
        <v>4</v>
      </c>
      <c r="B8313" s="4" t="s">
        <v>5</v>
      </c>
      <c r="C8313" s="4" t="s">
        <v>10</v>
      </c>
      <c r="D8313" s="4" t="s">
        <v>9</v>
      </c>
    </row>
    <row r="8314" spans="1:8">
      <c r="A8314" t="n">
        <v>67218</v>
      </c>
      <c r="B8314" s="46" t="n">
        <v>43</v>
      </c>
      <c r="C8314" s="7" t="n">
        <v>1025</v>
      </c>
      <c r="D8314" s="7" t="n">
        <v>32</v>
      </c>
    </row>
    <row r="8315" spans="1:8">
      <c r="A8315" t="s">
        <v>4</v>
      </c>
      <c r="B8315" s="4" t="s">
        <v>5</v>
      </c>
      <c r="C8315" s="4" t="s">
        <v>10</v>
      </c>
      <c r="D8315" s="4" t="s">
        <v>9</v>
      </c>
    </row>
    <row r="8316" spans="1:8">
      <c r="A8316" t="n">
        <v>67225</v>
      </c>
      <c r="B8316" s="46" t="n">
        <v>43</v>
      </c>
      <c r="C8316" s="7" t="n">
        <v>1026</v>
      </c>
      <c r="D8316" s="7" t="n">
        <v>32</v>
      </c>
    </row>
    <row r="8317" spans="1:8">
      <c r="A8317" t="s">
        <v>4</v>
      </c>
      <c r="B8317" s="4" t="s">
        <v>5</v>
      </c>
      <c r="C8317" s="4" t="s">
        <v>10</v>
      </c>
      <c r="D8317" s="4" t="s">
        <v>9</v>
      </c>
    </row>
    <row r="8318" spans="1:8">
      <c r="A8318" t="n">
        <v>67232</v>
      </c>
      <c r="B8318" s="46" t="n">
        <v>43</v>
      </c>
      <c r="C8318" s="7" t="n">
        <v>1027</v>
      </c>
      <c r="D8318" s="7" t="n">
        <v>32</v>
      </c>
    </row>
    <row r="8319" spans="1:8">
      <c r="A8319" t="s">
        <v>4</v>
      </c>
      <c r="B8319" s="4" t="s">
        <v>5</v>
      </c>
      <c r="C8319" s="4" t="s">
        <v>10</v>
      </c>
      <c r="D8319" s="4" t="s">
        <v>9</v>
      </c>
    </row>
    <row r="8320" spans="1:8">
      <c r="A8320" t="n">
        <v>67239</v>
      </c>
      <c r="B8320" s="46" t="n">
        <v>43</v>
      </c>
      <c r="C8320" s="7" t="n">
        <v>1028</v>
      </c>
      <c r="D8320" s="7" t="n">
        <v>32</v>
      </c>
    </row>
    <row r="8321" spans="1:8">
      <c r="A8321" t="s">
        <v>4</v>
      </c>
      <c r="B8321" s="4" t="s">
        <v>5</v>
      </c>
      <c r="C8321" s="4" t="s">
        <v>10</v>
      </c>
      <c r="D8321" s="4" t="s">
        <v>9</v>
      </c>
    </row>
    <row r="8322" spans="1:8">
      <c r="A8322" t="n">
        <v>67246</v>
      </c>
      <c r="B8322" s="46" t="n">
        <v>43</v>
      </c>
      <c r="C8322" s="7" t="n">
        <v>1029</v>
      </c>
      <c r="D8322" s="7" t="n">
        <v>32</v>
      </c>
    </row>
    <row r="8323" spans="1:8">
      <c r="A8323" t="s">
        <v>4</v>
      </c>
      <c r="B8323" s="4" t="s">
        <v>5</v>
      </c>
      <c r="C8323" s="4" t="s">
        <v>10</v>
      </c>
      <c r="D8323" s="4" t="s">
        <v>9</v>
      </c>
    </row>
    <row r="8324" spans="1:8">
      <c r="A8324" t="n">
        <v>67253</v>
      </c>
      <c r="B8324" s="46" t="n">
        <v>43</v>
      </c>
      <c r="C8324" s="7" t="n">
        <v>1030</v>
      </c>
      <c r="D8324" s="7" t="n">
        <v>32</v>
      </c>
    </row>
    <row r="8325" spans="1:8">
      <c r="A8325" t="s">
        <v>4</v>
      </c>
      <c r="B8325" s="4" t="s">
        <v>5</v>
      </c>
      <c r="C8325" s="4" t="s">
        <v>10</v>
      </c>
      <c r="D8325" s="4" t="s">
        <v>9</v>
      </c>
    </row>
    <row r="8326" spans="1:8">
      <c r="A8326" t="n">
        <v>67260</v>
      </c>
      <c r="B8326" s="46" t="n">
        <v>43</v>
      </c>
      <c r="C8326" s="7" t="n">
        <v>1031</v>
      </c>
      <c r="D8326" s="7" t="n">
        <v>32</v>
      </c>
    </row>
    <row r="8327" spans="1:8">
      <c r="A8327" t="s">
        <v>4</v>
      </c>
      <c r="B8327" s="4" t="s">
        <v>5</v>
      </c>
      <c r="C8327" s="4" t="s">
        <v>10</v>
      </c>
      <c r="D8327" s="4" t="s">
        <v>9</v>
      </c>
      <c r="E8327" s="4" t="s">
        <v>9</v>
      </c>
      <c r="F8327" s="4" t="s">
        <v>9</v>
      </c>
      <c r="G8327" s="4" t="s">
        <v>9</v>
      </c>
      <c r="H8327" s="4" t="s">
        <v>10</v>
      </c>
      <c r="I8327" s="4" t="s">
        <v>16</v>
      </c>
    </row>
    <row r="8328" spans="1:8">
      <c r="A8328" t="n">
        <v>67267</v>
      </c>
      <c r="B8328" s="76" t="n">
        <v>66</v>
      </c>
      <c r="C8328" s="7" t="n">
        <v>1025</v>
      </c>
      <c r="D8328" s="7" t="n">
        <v>1065353216</v>
      </c>
      <c r="E8328" s="7" t="n">
        <v>1065353216</v>
      </c>
      <c r="F8328" s="7" t="n">
        <v>1065353216</v>
      </c>
      <c r="G8328" s="7" t="n">
        <v>0</v>
      </c>
      <c r="H8328" s="7" t="n">
        <v>0</v>
      </c>
      <c r="I8328" s="7" t="n">
        <v>3</v>
      </c>
    </row>
    <row r="8329" spans="1:8">
      <c r="A8329" t="s">
        <v>4</v>
      </c>
      <c r="B8329" s="4" t="s">
        <v>5</v>
      </c>
      <c r="C8329" s="4" t="s">
        <v>10</v>
      </c>
      <c r="D8329" s="4" t="s">
        <v>9</v>
      </c>
      <c r="E8329" s="4" t="s">
        <v>9</v>
      </c>
      <c r="F8329" s="4" t="s">
        <v>9</v>
      </c>
      <c r="G8329" s="4" t="s">
        <v>9</v>
      </c>
      <c r="H8329" s="4" t="s">
        <v>10</v>
      </c>
      <c r="I8329" s="4" t="s">
        <v>16</v>
      </c>
    </row>
    <row r="8330" spans="1:8">
      <c r="A8330" t="n">
        <v>67289</v>
      </c>
      <c r="B8330" s="76" t="n">
        <v>66</v>
      </c>
      <c r="C8330" s="7" t="n">
        <v>1026</v>
      </c>
      <c r="D8330" s="7" t="n">
        <v>1065353216</v>
      </c>
      <c r="E8330" s="7" t="n">
        <v>1065353216</v>
      </c>
      <c r="F8330" s="7" t="n">
        <v>1065353216</v>
      </c>
      <c r="G8330" s="7" t="n">
        <v>0</v>
      </c>
      <c r="H8330" s="7" t="n">
        <v>0</v>
      </c>
      <c r="I8330" s="7" t="n">
        <v>3</v>
      </c>
    </row>
    <row r="8331" spans="1:8">
      <c r="A8331" t="s">
        <v>4</v>
      </c>
      <c r="B8331" s="4" t="s">
        <v>5</v>
      </c>
      <c r="C8331" s="4" t="s">
        <v>10</v>
      </c>
      <c r="D8331" s="4" t="s">
        <v>9</v>
      </c>
      <c r="E8331" s="4" t="s">
        <v>9</v>
      </c>
      <c r="F8331" s="4" t="s">
        <v>9</v>
      </c>
      <c r="G8331" s="4" t="s">
        <v>9</v>
      </c>
      <c r="H8331" s="4" t="s">
        <v>10</v>
      </c>
      <c r="I8331" s="4" t="s">
        <v>16</v>
      </c>
    </row>
    <row r="8332" spans="1:8">
      <c r="A8332" t="n">
        <v>67311</v>
      </c>
      <c r="B8332" s="76" t="n">
        <v>66</v>
      </c>
      <c r="C8332" s="7" t="n">
        <v>1027</v>
      </c>
      <c r="D8332" s="7" t="n">
        <v>1065353216</v>
      </c>
      <c r="E8332" s="7" t="n">
        <v>1065353216</v>
      </c>
      <c r="F8332" s="7" t="n">
        <v>1065353216</v>
      </c>
      <c r="G8332" s="7" t="n">
        <v>0</v>
      </c>
      <c r="H8332" s="7" t="n">
        <v>0</v>
      </c>
      <c r="I8332" s="7" t="n">
        <v>3</v>
      </c>
    </row>
    <row r="8333" spans="1:8">
      <c r="A8333" t="s">
        <v>4</v>
      </c>
      <c r="B8333" s="4" t="s">
        <v>5</v>
      </c>
      <c r="C8333" s="4" t="s">
        <v>10</v>
      </c>
      <c r="D8333" s="4" t="s">
        <v>9</v>
      </c>
      <c r="E8333" s="4" t="s">
        <v>9</v>
      </c>
      <c r="F8333" s="4" t="s">
        <v>9</v>
      </c>
      <c r="G8333" s="4" t="s">
        <v>9</v>
      </c>
      <c r="H8333" s="4" t="s">
        <v>10</v>
      </c>
      <c r="I8333" s="4" t="s">
        <v>16</v>
      </c>
    </row>
    <row r="8334" spans="1:8">
      <c r="A8334" t="n">
        <v>67333</v>
      </c>
      <c r="B8334" s="76" t="n">
        <v>66</v>
      </c>
      <c r="C8334" s="7" t="n">
        <v>1028</v>
      </c>
      <c r="D8334" s="7" t="n">
        <v>1065353216</v>
      </c>
      <c r="E8334" s="7" t="n">
        <v>1065353216</v>
      </c>
      <c r="F8334" s="7" t="n">
        <v>1065353216</v>
      </c>
      <c r="G8334" s="7" t="n">
        <v>0</v>
      </c>
      <c r="H8334" s="7" t="n">
        <v>0</v>
      </c>
      <c r="I8334" s="7" t="n">
        <v>3</v>
      </c>
    </row>
    <row r="8335" spans="1:8">
      <c r="A8335" t="s">
        <v>4</v>
      </c>
      <c r="B8335" s="4" t="s">
        <v>5</v>
      </c>
      <c r="C8335" s="4" t="s">
        <v>10</v>
      </c>
      <c r="D8335" s="4" t="s">
        <v>9</v>
      </c>
      <c r="E8335" s="4" t="s">
        <v>9</v>
      </c>
      <c r="F8335" s="4" t="s">
        <v>9</v>
      </c>
      <c r="G8335" s="4" t="s">
        <v>9</v>
      </c>
      <c r="H8335" s="4" t="s">
        <v>10</v>
      </c>
      <c r="I8335" s="4" t="s">
        <v>16</v>
      </c>
    </row>
    <row r="8336" spans="1:8">
      <c r="A8336" t="n">
        <v>67355</v>
      </c>
      <c r="B8336" s="76" t="n">
        <v>66</v>
      </c>
      <c r="C8336" s="7" t="n">
        <v>1029</v>
      </c>
      <c r="D8336" s="7" t="n">
        <v>1065353216</v>
      </c>
      <c r="E8336" s="7" t="n">
        <v>1065353216</v>
      </c>
      <c r="F8336" s="7" t="n">
        <v>1065353216</v>
      </c>
      <c r="G8336" s="7" t="n">
        <v>0</v>
      </c>
      <c r="H8336" s="7" t="n">
        <v>0</v>
      </c>
      <c r="I8336" s="7" t="n">
        <v>3</v>
      </c>
    </row>
    <row r="8337" spans="1:9">
      <c r="A8337" t="s">
        <v>4</v>
      </c>
      <c r="B8337" s="4" t="s">
        <v>5</v>
      </c>
      <c r="C8337" s="4" t="s">
        <v>10</v>
      </c>
      <c r="D8337" s="4" t="s">
        <v>9</v>
      </c>
      <c r="E8337" s="4" t="s">
        <v>9</v>
      </c>
      <c r="F8337" s="4" t="s">
        <v>9</v>
      </c>
      <c r="G8337" s="4" t="s">
        <v>9</v>
      </c>
      <c r="H8337" s="4" t="s">
        <v>10</v>
      </c>
      <c r="I8337" s="4" t="s">
        <v>16</v>
      </c>
    </row>
    <row r="8338" spans="1:9">
      <c r="A8338" t="n">
        <v>67377</v>
      </c>
      <c r="B8338" s="76" t="n">
        <v>66</v>
      </c>
      <c r="C8338" s="7" t="n">
        <v>1030</v>
      </c>
      <c r="D8338" s="7" t="n">
        <v>1065353216</v>
      </c>
      <c r="E8338" s="7" t="n">
        <v>1065353216</v>
      </c>
      <c r="F8338" s="7" t="n">
        <v>1065353216</v>
      </c>
      <c r="G8338" s="7" t="n">
        <v>0</v>
      </c>
      <c r="H8338" s="7" t="n">
        <v>0</v>
      </c>
      <c r="I8338" s="7" t="n">
        <v>3</v>
      </c>
    </row>
    <row r="8339" spans="1:9">
      <c r="A8339" t="s">
        <v>4</v>
      </c>
      <c r="B8339" s="4" t="s">
        <v>5</v>
      </c>
      <c r="C8339" s="4" t="s">
        <v>10</v>
      </c>
      <c r="D8339" s="4" t="s">
        <v>9</v>
      </c>
      <c r="E8339" s="4" t="s">
        <v>9</v>
      </c>
      <c r="F8339" s="4" t="s">
        <v>9</v>
      </c>
      <c r="G8339" s="4" t="s">
        <v>9</v>
      </c>
      <c r="H8339" s="4" t="s">
        <v>10</v>
      </c>
      <c r="I8339" s="4" t="s">
        <v>16</v>
      </c>
    </row>
    <row r="8340" spans="1:9">
      <c r="A8340" t="n">
        <v>67399</v>
      </c>
      <c r="B8340" s="76" t="n">
        <v>66</v>
      </c>
      <c r="C8340" s="7" t="n">
        <v>1031</v>
      </c>
      <c r="D8340" s="7" t="n">
        <v>1065353216</v>
      </c>
      <c r="E8340" s="7" t="n">
        <v>1065353216</v>
      </c>
      <c r="F8340" s="7" t="n">
        <v>1065353216</v>
      </c>
      <c r="G8340" s="7" t="n">
        <v>0</v>
      </c>
      <c r="H8340" s="7" t="n">
        <v>0</v>
      </c>
      <c r="I8340" s="7" t="n">
        <v>3</v>
      </c>
    </row>
    <row r="8341" spans="1:9">
      <c r="A8341" t="s">
        <v>4</v>
      </c>
      <c r="B8341" s="4" t="s">
        <v>5</v>
      </c>
      <c r="C8341" s="4" t="s">
        <v>10</v>
      </c>
      <c r="D8341" s="4" t="s">
        <v>30</v>
      </c>
      <c r="E8341" s="4" t="s">
        <v>30</v>
      </c>
      <c r="F8341" s="4" t="s">
        <v>30</v>
      </c>
      <c r="G8341" s="4" t="s">
        <v>30</v>
      </c>
    </row>
    <row r="8342" spans="1:9">
      <c r="A8342" t="n">
        <v>67421</v>
      </c>
      <c r="B8342" s="43" t="n">
        <v>46</v>
      </c>
      <c r="C8342" s="7" t="n">
        <v>1025</v>
      </c>
      <c r="D8342" s="7" t="n">
        <v>0</v>
      </c>
      <c r="E8342" s="7" t="n">
        <v>0.5</v>
      </c>
      <c r="F8342" s="7" t="n">
        <v>-26.5</v>
      </c>
      <c r="G8342" s="7" t="n">
        <v>0</v>
      </c>
    </row>
    <row r="8343" spans="1:9">
      <c r="A8343" t="s">
        <v>4</v>
      </c>
      <c r="B8343" s="4" t="s">
        <v>5</v>
      </c>
      <c r="C8343" s="4" t="s">
        <v>10</v>
      </c>
      <c r="D8343" s="4" t="s">
        <v>30</v>
      </c>
      <c r="E8343" s="4" t="s">
        <v>30</v>
      </c>
      <c r="F8343" s="4" t="s">
        <v>30</v>
      </c>
      <c r="G8343" s="4" t="s">
        <v>30</v>
      </c>
    </row>
    <row r="8344" spans="1:9">
      <c r="A8344" t="n">
        <v>67440</v>
      </c>
      <c r="B8344" s="43" t="n">
        <v>46</v>
      </c>
      <c r="C8344" s="7" t="n">
        <v>1026</v>
      </c>
      <c r="D8344" s="7" t="n">
        <v>-0.5</v>
      </c>
      <c r="E8344" s="7" t="n">
        <v>0.5</v>
      </c>
      <c r="F8344" s="7" t="n">
        <v>-26.5</v>
      </c>
      <c r="G8344" s="7" t="n">
        <v>0</v>
      </c>
    </row>
    <row r="8345" spans="1:9">
      <c r="A8345" t="s">
        <v>4</v>
      </c>
      <c r="B8345" s="4" t="s">
        <v>5</v>
      </c>
      <c r="C8345" s="4" t="s">
        <v>10</v>
      </c>
      <c r="D8345" s="4" t="s">
        <v>30</v>
      </c>
      <c r="E8345" s="4" t="s">
        <v>30</v>
      </c>
      <c r="F8345" s="4" t="s">
        <v>30</v>
      </c>
      <c r="G8345" s="4" t="s">
        <v>30</v>
      </c>
    </row>
    <row r="8346" spans="1:9">
      <c r="A8346" t="n">
        <v>67459</v>
      </c>
      <c r="B8346" s="43" t="n">
        <v>46</v>
      </c>
      <c r="C8346" s="7" t="n">
        <v>1027</v>
      </c>
      <c r="D8346" s="7" t="n">
        <v>0.5</v>
      </c>
      <c r="E8346" s="7" t="n">
        <v>0.5</v>
      </c>
      <c r="F8346" s="7" t="n">
        <v>-26.5</v>
      </c>
      <c r="G8346" s="7" t="n">
        <v>0</v>
      </c>
    </row>
    <row r="8347" spans="1:9">
      <c r="A8347" t="s">
        <v>4</v>
      </c>
      <c r="B8347" s="4" t="s">
        <v>5</v>
      </c>
      <c r="C8347" s="4" t="s">
        <v>10</v>
      </c>
      <c r="D8347" s="4" t="s">
        <v>30</v>
      </c>
      <c r="E8347" s="4" t="s">
        <v>30</v>
      </c>
      <c r="F8347" s="4" t="s">
        <v>30</v>
      </c>
      <c r="G8347" s="4" t="s">
        <v>30</v>
      </c>
    </row>
    <row r="8348" spans="1:9">
      <c r="A8348" t="n">
        <v>67478</v>
      </c>
      <c r="B8348" s="43" t="n">
        <v>46</v>
      </c>
      <c r="C8348" s="7" t="n">
        <v>1028</v>
      </c>
      <c r="D8348" s="7" t="n">
        <v>0</v>
      </c>
      <c r="E8348" s="7" t="n">
        <v>0.5</v>
      </c>
      <c r="F8348" s="7" t="n">
        <v>-26.5</v>
      </c>
      <c r="G8348" s="7" t="n">
        <v>0</v>
      </c>
    </row>
    <row r="8349" spans="1:9">
      <c r="A8349" t="s">
        <v>4</v>
      </c>
      <c r="B8349" s="4" t="s">
        <v>5</v>
      </c>
      <c r="C8349" s="4" t="s">
        <v>10</v>
      </c>
      <c r="D8349" s="4" t="s">
        <v>30</v>
      </c>
      <c r="E8349" s="4" t="s">
        <v>30</v>
      </c>
      <c r="F8349" s="4" t="s">
        <v>30</v>
      </c>
      <c r="G8349" s="4" t="s">
        <v>30</v>
      </c>
    </row>
    <row r="8350" spans="1:9">
      <c r="A8350" t="n">
        <v>67497</v>
      </c>
      <c r="B8350" s="43" t="n">
        <v>46</v>
      </c>
      <c r="C8350" s="7" t="n">
        <v>1029</v>
      </c>
      <c r="D8350" s="7" t="n">
        <v>-0.5</v>
      </c>
      <c r="E8350" s="7" t="n">
        <v>0.5</v>
      </c>
      <c r="F8350" s="7" t="n">
        <v>-26.5</v>
      </c>
      <c r="G8350" s="7" t="n">
        <v>0</v>
      </c>
    </row>
    <row r="8351" spans="1:9">
      <c r="A8351" t="s">
        <v>4</v>
      </c>
      <c r="B8351" s="4" t="s">
        <v>5</v>
      </c>
      <c r="C8351" s="4" t="s">
        <v>10</v>
      </c>
      <c r="D8351" s="4" t="s">
        <v>30</v>
      </c>
      <c r="E8351" s="4" t="s">
        <v>30</v>
      </c>
      <c r="F8351" s="4" t="s">
        <v>30</v>
      </c>
      <c r="G8351" s="4" t="s">
        <v>30</v>
      </c>
    </row>
    <row r="8352" spans="1:9">
      <c r="A8352" t="n">
        <v>67516</v>
      </c>
      <c r="B8352" s="43" t="n">
        <v>46</v>
      </c>
      <c r="C8352" s="7" t="n">
        <v>1030</v>
      </c>
      <c r="D8352" s="7" t="n">
        <v>0.5</v>
      </c>
      <c r="E8352" s="7" t="n">
        <v>0.5</v>
      </c>
      <c r="F8352" s="7" t="n">
        <v>-26.5</v>
      </c>
      <c r="G8352" s="7" t="n">
        <v>0</v>
      </c>
    </row>
    <row r="8353" spans="1:9">
      <c r="A8353" t="s">
        <v>4</v>
      </c>
      <c r="B8353" s="4" t="s">
        <v>5</v>
      </c>
      <c r="C8353" s="4" t="s">
        <v>10</v>
      </c>
      <c r="D8353" s="4" t="s">
        <v>30</v>
      </c>
      <c r="E8353" s="4" t="s">
        <v>30</v>
      </c>
      <c r="F8353" s="4" t="s">
        <v>30</v>
      </c>
      <c r="G8353" s="4" t="s">
        <v>30</v>
      </c>
    </row>
    <row r="8354" spans="1:9">
      <c r="A8354" t="n">
        <v>67535</v>
      </c>
      <c r="B8354" s="43" t="n">
        <v>46</v>
      </c>
      <c r="C8354" s="7" t="n">
        <v>1031</v>
      </c>
      <c r="D8354" s="7" t="n">
        <v>0</v>
      </c>
      <c r="E8354" s="7" t="n">
        <v>0.5</v>
      </c>
      <c r="F8354" s="7" t="n">
        <v>-26.5</v>
      </c>
      <c r="G8354" s="7" t="n">
        <v>0</v>
      </c>
    </row>
    <row r="8355" spans="1:9">
      <c r="A8355" t="s">
        <v>4</v>
      </c>
      <c r="B8355" s="4" t="s">
        <v>5</v>
      </c>
      <c r="C8355" s="4" t="s">
        <v>6</v>
      </c>
      <c r="D8355" s="4" t="s">
        <v>6</v>
      </c>
    </row>
    <row r="8356" spans="1:9">
      <c r="A8356" t="n">
        <v>67554</v>
      </c>
      <c r="B8356" s="24" t="n">
        <v>70</v>
      </c>
      <c r="C8356" s="7" t="s">
        <v>499</v>
      </c>
      <c r="D8356" s="7" t="s">
        <v>577</v>
      </c>
    </row>
    <row r="8357" spans="1:9">
      <c r="A8357" t="s">
        <v>4</v>
      </c>
      <c r="B8357" s="4" t="s">
        <v>5</v>
      </c>
      <c r="C8357" s="4" t="s">
        <v>16</v>
      </c>
    </row>
    <row r="8358" spans="1:9">
      <c r="A8358" t="n">
        <v>67570</v>
      </c>
      <c r="B8358" s="38" t="n">
        <v>45</v>
      </c>
      <c r="C8358" s="7" t="n">
        <v>0</v>
      </c>
    </row>
    <row r="8359" spans="1:9">
      <c r="A8359" t="s">
        <v>4</v>
      </c>
      <c r="B8359" s="4" t="s">
        <v>5</v>
      </c>
      <c r="C8359" s="4" t="s">
        <v>16</v>
      </c>
      <c r="D8359" s="4" t="s">
        <v>16</v>
      </c>
      <c r="E8359" s="4" t="s">
        <v>30</v>
      </c>
      <c r="F8359" s="4" t="s">
        <v>30</v>
      </c>
      <c r="G8359" s="4" t="s">
        <v>30</v>
      </c>
      <c r="H8359" s="4" t="s">
        <v>10</v>
      </c>
    </row>
    <row r="8360" spans="1:9">
      <c r="A8360" t="n">
        <v>67572</v>
      </c>
      <c r="B8360" s="38" t="n">
        <v>45</v>
      </c>
      <c r="C8360" s="7" t="n">
        <v>2</v>
      </c>
      <c r="D8360" s="7" t="n">
        <v>3</v>
      </c>
      <c r="E8360" s="7" t="n">
        <v>-8.47000026702881</v>
      </c>
      <c r="F8360" s="7" t="n">
        <v>18.0200004577637</v>
      </c>
      <c r="G8360" s="7" t="n">
        <v>-27.2299995422363</v>
      </c>
      <c r="H8360" s="7" t="n">
        <v>0</v>
      </c>
    </row>
    <row r="8361" spans="1:9">
      <c r="A8361" t="s">
        <v>4</v>
      </c>
      <c r="B8361" s="4" t="s">
        <v>5</v>
      </c>
      <c r="C8361" s="4" t="s">
        <v>16</v>
      </c>
      <c r="D8361" s="4" t="s">
        <v>16</v>
      </c>
      <c r="E8361" s="4" t="s">
        <v>30</v>
      </c>
      <c r="F8361" s="4" t="s">
        <v>30</v>
      </c>
      <c r="G8361" s="4" t="s">
        <v>30</v>
      </c>
      <c r="H8361" s="4" t="s">
        <v>10</v>
      </c>
      <c r="I8361" s="4" t="s">
        <v>16</v>
      </c>
    </row>
    <row r="8362" spans="1:9">
      <c r="A8362" t="n">
        <v>67589</v>
      </c>
      <c r="B8362" s="38" t="n">
        <v>45</v>
      </c>
      <c r="C8362" s="7" t="n">
        <v>4</v>
      </c>
      <c r="D8362" s="7" t="n">
        <v>3</v>
      </c>
      <c r="E8362" s="7" t="n">
        <v>8.47999954223633</v>
      </c>
      <c r="F8362" s="7" t="n">
        <v>347.760009765625</v>
      </c>
      <c r="G8362" s="7" t="n">
        <v>0</v>
      </c>
      <c r="H8362" s="7" t="n">
        <v>0</v>
      </c>
      <c r="I8362" s="7" t="n">
        <v>0</v>
      </c>
    </row>
    <row r="8363" spans="1:9">
      <c r="A8363" t="s">
        <v>4</v>
      </c>
      <c r="B8363" s="4" t="s">
        <v>5</v>
      </c>
      <c r="C8363" s="4" t="s">
        <v>16</v>
      </c>
      <c r="D8363" s="4" t="s">
        <v>16</v>
      </c>
      <c r="E8363" s="4" t="s">
        <v>30</v>
      </c>
      <c r="F8363" s="4" t="s">
        <v>10</v>
      </c>
    </row>
    <row r="8364" spans="1:9">
      <c r="A8364" t="n">
        <v>67607</v>
      </c>
      <c r="B8364" s="38" t="n">
        <v>45</v>
      </c>
      <c r="C8364" s="7" t="n">
        <v>5</v>
      </c>
      <c r="D8364" s="7" t="n">
        <v>3</v>
      </c>
      <c r="E8364" s="7" t="n">
        <v>4.80000019073486</v>
      </c>
      <c r="F8364" s="7" t="n">
        <v>0</v>
      </c>
    </row>
    <row r="8365" spans="1:9">
      <c r="A8365" t="s">
        <v>4</v>
      </c>
      <c r="B8365" s="4" t="s">
        <v>5</v>
      </c>
      <c r="C8365" s="4" t="s">
        <v>16</v>
      </c>
      <c r="D8365" s="4" t="s">
        <v>16</v>
      </c>
      <c r="E8365" s="4" t="s">
        <v>30</v>
      </c>
      <c r="F8365" s="4" t="s">
        <v>10</v>
      </c>
    </row>
    <row r="8366" spans="1:9">
      <c r="A8366" t="n">
        <v>67616</v>
      </c>
      <c r="B8366" s="38" t="n">
        <v>45</v>
      </c>
      <c r="C8366" s="7" t="n">
        <v>11</v>
      </c>
      <c r="D8366" s="7" t="n">
        <v>3</v>
      </c>
      <c r="E8366" s="7" t="n">
        <v>27</v>
      </c>
      <c r="F8366" s="7" t="n">
        <v>0</v>
      </c>
    </row>
    <row r="8367" spans="1:9">
      <c r="A8367" t="s">
        <v>4</v>
      </c>
      <c r="B8367" s="4" t="s">
        <v>5</v>
      </c>
      <c r="C8367" s="4" t="s">
        <v>16</v>
      </c>
      <c r="D8367" s="4" t="s">
        <v>16</v>
      </c>
      <c r="E8367" s="4" t="s">
        <v>30</v>
      </c>
      <c r="F8367" s="4" t="s">
        <v>30</v>
      </c>
      <c r="G8367" s="4" t="s">
        <v>30</v>
      </c>
      <c r="H8367" s="4" t="s">
        <v>10</v>
      </c>
    </row>
    <row r="8368" spans="1:9">
      <c r="A8368" t="n">
        <v>67625</v>
      </c>
      <c r="B8368" s="38" t="n">
        <v>45</v>
      </c>
      <c r="C8368" s="7" t="n">
        <v>2</v>
      </c>
      <c r="D8368" s="7" t="n">
        <v>3</v>
      </c>
      <c r="E8368" s="7" t="n">
        <v>-7.75</v>
      </c>
      <c r="F8368" s="7" t="n">
        <v>15.7799997329712</v>
      </c>
      <c r="G8368" s="7" t="n">
        <v>-27.2700004577637</v>
      </c>
      <c r="H8368" s="7" t="n">
        <v>6000</v>
      </c>
    </row>
    <row r="8369" spans="1:9">
      <c r="A8369" t="s">
        <v>4</v>
      </c>
      <c r="B8369" s="4" t="s">
        <v>5</v>
      </c>
      <c r="C8369" s="4" t="s">
        <v>16</v>
      </c>
      <c r="D8369" s="4" t="s">
        <v>16</v>
      </c>
      <c r="E8369" s="4" t="s">
        <v>30</v>
      </c>
      <c r="F8369" s="4" t="s">
        <v>30</v>
      </c>
      <c r="G8369" s="4" t="s">
        <v>30</v>
      </c>
      <c r="H8369" s="4" t="s">
        <v>10</v>
      </c>
      <c r="I8369" s="4" t="s">
        <v>16</v>
      </c>
    </row>
    <row r="8370" spans="1:9">
      <c r="A8370" t="n">
        <v>67642</v>
      </c>
      <c r="B8370" s="38" t="n">
        <v>45</v>
      </c>
      <c r="C8370" s="7" t="n">
        <v>4</v>
      </c>
      <c r="D8370" s="7" t="n">
        <v>3</v>
      </c>
      <c r="E8370" s="7" t="n">
        <v>7.42000007629395</v>
      </c>
      <c r="F8370" s="7" t="n">
        <v>349.839996337891</v>
      </c>
      <c r="G8370" s="7" t="n">
        <v>0</v>
      </c>
      <c r="H8370" s="7" t="n">
        <v>6000</v>
      </c>
      <c r="I8370" s="7" t="n">
        <v>0</v>
      </c>
    </row>
    <row r="8371" spans="1:9">
      <c r="A8371" t="s">
        <v>4</v>
      </c>
      <c r="B8371" s="4" t="s">
        <v>5</v>
      </c>
      <c r="C8371" s="4" t="s">
        <v>16</v>
      </c>
      <c r="D8371" s="4" t="s">
        <v>16</v>
      </c>
      <c r="E8371" s="4" t="s">
        <v>30</v>
      </c>
      <c r="F8371" s="4" t="s">
        <v>10</v>
      </c>
    </row>
    <row r="8372" spans="1:9">
      <c r="A8372" t="n">
        <v>67660</v>
      </c>
      <c r="B8372" s="38" t="n">
        <v>45</v>
      </c>
      <c r="C8372" s="7" t="n">
        <v>5</v>
      </c>
      <c r="D8372" s="7" t="n">
        <v>3</v>
      </c>
      <c r="E8372" s="7" t="n">
        <v>3.09999990463257</v>
      </c>
      <c r="F8372" s="7" t="n">
        <v>6000</v>
      </c>
    </row>
    <row r="8373" spans="1:9">
      <c r="A8373" t="s">
        <v>4</v>
      </c>
      <c r="B8373" s="4" t="s">
        <v>5</v>
      </c>
      <c r="C8373" s="4" t="s">
        <v>16</v>
      </c>
      <c r="D8373" s="4" t="s">
        <v>16</v>
      </c>
      <c r="E8373" s="4" t="s">
        <v>30</v>
      </c>
      <c r="F8373" s="4" t="s">
        <v>10</v>
      </c>
    </row>
    <row r="8374" spans="1:9">
      <c r="A8374" t="n">
        <v>67669</v>
      </c>
      <c r="B8374" s="38" t="n">
        <v>45</v>
      </c>
      <c r="C8374" s="7" t="n">
        <v>11</v>
      </c>
      <c r="D8374" s="7" t="n">
        <v>3</v>
      </c>
      <c r="E8374" s="7" t="n">
        <v>27</v>
      </c>
      <c r="F8374" s="7" t="n">
        <v>6000</v>
      </c>
    </row>
    <row r="8375" spans="1:9">
      <c r="A8375" t="s">
        <v>4</v>
      </c>
      <c r="B8375" s="4" t="s">
        <v>5</v>
      </c>
      <c r="C8375" s="4" t="s">
        <v>16</v>
      </c>
      <c r="D8375" s="4" t="s">
        <v>10</v>
      </c>
      <c r="E8375" s="4" t="s">
        <v>30</v>
      </c>
    </row>
    <row r="8376" spans="1:9">
      <c r="A8376" t="n">
        <v>67678</v>
      </c>
      <c r="B8376" s="37" t="n">
        <v>58</v>
      </c>
      <c r="C8376" s="7" t="n">
        <v>100</v>
      </c>
      <c r="D8376" s="7" t="n">
        <v>1000</v>
      </c>
      <c r="E8376" s="7" t="n">
        <v>1</v>
      </c>
    </row>
    <row r="8377" spans="1:9">
      <c r="A8377" t="s">
        <v>4</v>
      </c>
      <c r="B8377" s="4" t="s">
        <v>5</v>
      </c>
      <c r="C8377" s="4" t="s">
        <v>16</v>
      </c>
      <c r="D8377" s="4" t="s">
        <v>10</v>
      </c>
      <c r="E8377" s="4" t="s">
        <v>30</v>
      </c>
      <c r="F8377" s="4" t="s">
        <v>10</v>
      </c>
      <c r="G8377" s="4" t="s">
        <v>9</v>
      </c>
      <c r="H8377" s="4" t="s">
        <v>9</v>
      </c>
      <c r="I8377" s="4" t="s">
        <v>10</v>
      </c>
      <c r="J8377" s="4" t="s">
        <v>10</v>
      </c>
      <c r="K8377" s="4" t="s">
        <v>9</v>
      </c>
      <c r="L8377" s="4" t="s">
        <v>9</v>
      </c>
      <c r="M8377" s="4" t="s">
        <v>9</v>
      </c>
      <c r="N8377" s="4" t="s">
        <v>9</v>
      </c>
      <c r="O8377" s="4" t="s">
        <v>6</v>
      </c>
    </row>
    <row r="8378" spans="1:9">
      <c r="A8378" t="n">
        <v>67686</v>
      </c>
      <c r="B8378" s="18" t="n">
        <v>50</v>
      </c>
      <c r="C8378" s="7" t="n">
        <v>0</v>
      </c>
      <c r="D8378" s="7" t="n">
        <v>5324</v>
      </c>
      <c r="E8378" s="7" t="n">
        <v>0.600000023841858</v>
      </c>
      <c r="F8378" s="7" t="n">
        <v>1000</v>
      </c>
      <c r="G8378" s="7" t="n">
        <v>0</v>
      </c>
      <c r="H8378" s="7" t="n">
        <v>0</v>
      </c>
      <c r="I8378" s="7" t="n">
        <v>0</v>
      </c>
      <c r="J8378" s="7" t="n">
        <v>65533</v>
      </c>
      <c r="K8378" s="7" t="n">
        <v>0</v>
      </c>
      <c r="L8378" s="7" t="n">
        <v>0</v>
      </c>
      <c r="M8378" s="7" t="n">
        <v>0</v>
      </c>
      <c r="N8378" s="7" t="n">
        <v>0</v>
      </c>
      <c r="O8378" s="7" t="s">
        <v>15</v>
      </c>
    </row>
    <row r="8379" spans="1:9">
      <c r="A8379" t="s">
        <v>4</v>
      </c>
      <c r="B8379" s="4" t="s">
        <v>5</v>
      </c>
      <c r="C8379" s="4" t="s">
        <v>16</v>
      </c>
      <c r="D8379" s="4" t="s">
        <v>10</v>
      </c>
    </row>
    <row r="8380" spans="1:9">
      <c r="A8380" t="n">
        <v>67725</v>
      </c>
      <c r="B8380" s="37" t="n">
        <v>58</v>
      </c>
      <c r="C8380" s="7" t="n">
        <v>255</v>
      </c>
      <c r="D8380" s="7" t="n">
        <v>0</v>
      </c>
    </row>
    <row r="8381" spans="1:9">
      <c r="A8381" t="s">
        <v>4</v>
      </c>
      <c r="B8381" s="4" t="s">
        <v>5</v>
      </c>
      <c r="C8381" s="4" t="s">
        <v>10</v>
      </c>
    </row>
    <row r="8382" spans="1:9">
      <c r="A8382" t="n">
        <v>67729</v>
      </c>
      <c r="B8382" s="31" t="n">
        <v>16</v>
      </c>
      <c r="C8382" s="7" t="n">
        <v>4000</v>
      </c>
    </row>
    <row r="8383" spans="1:9">
      <c r="A8383" t="s">
        <v>4</v>
      </c>
      <c r="B8383" s="4" t="s">
        <v>5</v>
      </c>
      <c r="C8383" s="4" t="s">
        <v>10</v>
      </c>
      <c r="D8383" s="4" t="s">
        <v>10</v>
      </c>
      <c r="E8383" s="4" t="s">
        <v>30</v>
      </c>
      <c r="F8383" s="4" t="s">
        <v>30</v>
      </c>
      <c r="G8383" s="4" t="s">
        <v>30</v>
      </c>
      <c r="H8383" s="4" t="s">
        <v>30</v>
      </c>
      <c r="I8383" s="4" t="s">
        <v>16</v>
      </c>
      <c r="J8383" s="4" t="s">
        <v>10</v>
      </c>
    </row>
    <row r="8384" spans="1:9">
      <c r="A8384" t="n">
        <v>67732</v>
      </c>
      <c r="B8384" s="64" t="n">
        <v>55</v>
      </c>
      <c r="C8384" s="7" t="n">
        <v>1025</v>
      </c>
      <c r="D8384" s="7" t="n">
        <v>65533</v>
      </c>
      <c r="E8384" s="7" t="n">
        <v>0.159999996423721</v>
      </c>
      <c r="F8384" s="7" t="n">
        <v>-0.25</v>
      </c>
      <c r="G8384" s="7" t="n">
        <v>-14.7200002670288</v>
      </c>
      <c r="H8384" s="7" t="n">
        <v>2.79999995231628</v>
      </c>
      <c r="I8384" s="7" t="n">
        <v>2</v>
      </c>
      <c r="J8384" s="7" t="n">
        <v>0</v>
      </c>
    </row>
    <row r="8385" spans="1:15">
      <c r="A8385" t="s">
        <v>4</v>
      </c>
      <c r="B8385" s="4" t="s">
        <v>5</v>
      </c>
      <c r="C8385" s="4" t="s">
        <v>10</v>
      </c>
      <c r="D8385" s="4" t="s">
        <v>9</v>
      </c>
      <c r="E8385" s="4" t="s">
        <v>9</v>
      </c>
      <c r="F8385" s="4" t="s">
        <v>9</v>
      </c>
      <c r="G8385" s="4" t="s">
        <v>9</v>
      </c>
      <c r="H8385" s="4" t="s">
        <v>10</v>
      </c>
      <c r="I8385" s="4" t="s">
        <v>16</v>
      </c>
    </row>
    <row r="8386" spans="1:15">
      <c r="A8386" t="n">
        <v>67756</v>
      </c>
      <c r="B8386" s="76" t="n">
        <v>66</v>
      </c>
      <c r="C8386" s="7" t="n">
        <v>1025</v>
      </c>
      <c r="D8386" s="7" t="n">
        <v>1065353216</v>
      </c>
      <c r="E8386" s="7" t="n">
        <v>1065353216</v>
      </c>
      <c r="F8386" s="7" t="n">
        <v>1065353216</v>
      </c>
      <c r="G8386" s="7" t="n">
        <v>1065353216</v>
      </c>
      <c r="H8386" s="7" t="n">
        <v>500</v>
      </c>
      <c r="I8386" s="7" t="n">
        <v>3</v>
      </c>
    </row>
    <row r="8387" spans="1:15">
      <c r="A8387" t="s">
        <v>4</v>
      </c>
      <c r="B8387" s="4" t="s">
        <v>5</v>
      </c>
      <c r="C8387" s="4" t="s">
        <v>10</v>
      </c>
    </row>
    <row r="8388" spans="1:15">
      <c r="A8388" t="n">
        <v>67778</v>
      </c>
      <c r="B8388" s="31" t="n">
        <v>16</v>
      </c>
      <c r="C8388" s="7" t="n">
        <v>300</v>
      </c>
    </row>
    <row r="8389" spans="1:15">
      <c r="A8389" t="s">
        <v>4</v>
      </c>
      <c r="B8389" s="4" t="s">
        <v>5</v>
      </c>
      <c r="C8389" s="4" t="s">
        <v>10</v>
      </c>
      <c r="D8389" s="4" t="s">
        <v>10</v>
      </c>
      <c r="E8389" s="4" t="s">
        <v>30</v>
      </c>
      <c r="F8389" s="4" t="s">
        <v>30</v>
      </c>
      <c r="G8389" s="4" t="s">
        <v>30</v>
      </c>
      <c r="H8389" s="4" t="s">
        <v>30</v>
      </c>
      <c r="I8389" s="4" t="s">
        <v>16</v>
      </c>
      <c r="J8389" s="4" t="s">
        <v>10</v>
      </c>
    </row>
    <row r="8390" spans="1:15">
      <c r="A8390" t="n">
        <v>67781</v>
      </c>
      <c r="B8390" s="64" t="n">
        <v>55</v>
      </c>
      <c r="C8390" s="7" t="n">
        <v>1026</v>
      </c>
      <c r="D8390" s="7" t="n">
        <v>65533</v>
      </c>
      <c r="E8390" s="7" t="n">
        <v>-0.889999985694885</v>
      </c>
      <c r="F8390" s="7" t="n">
        <v>-0.25</v>
      </c>
      <c r="G8390" s="7" t="n">
        <v>-14.8199996948242</v>
      </c>
      <c r="H8390" s="7" t="n">
        <v>2.79999995231628</v>
      </c>
      <c r="I8390" s="7" t="n">
        <v>2</v>
      </c>
      <c r="J8390" s="7" t="n">
        <v>0</v>
      </c>
    </row>
    <row r="8391" spans="1:15">
      <c r="A8391" t="s">
        <v>4</v>
      </c>
      <c r="B8391" s="4" t="s">
        <v>5</v>
      </c>
      <c r="C8391" s="4" t="s">
        <v>10</v>
      </c>
      <c r="D8391" s="4" t="s">
        <v>9</v>
      </c>
      <c r="E8391" s="4" t="s">
        <v>9</v>
      </c>
      <c r="F8391" s="4" t="s">
        <v>9</v>
      </c>
      <c r="G8391" s="4" t="s">
        <v>9</v>
      </c>
      <c r="H8391" s="4" t="s">
        <v>10</v>
      </c>
      <c r="I8391" s="4" t="s">
        <v>16</v>
      </c>
    </row>
    <row r="8392" spans="1:15">
      <c r="A8392" t="n">
        <v>67805</v>
      </c>
      <c r="B8392" s="76" t="n">
        <v>66</v>
      </c>
      <c r="C8392" s="7" t="n">
        <v>1026</v>
      </c>
      <c r="D8392" s="7" t="n">
        <v>1065353216</v>
      </c>
      <c r="E8392" s="7" t="n">
        <v>1065353216</v>
      </c>
      <c r="F8392" s="7" t="n">
        <v>1065353216</v>
      </c>
      <c r="G8392" s="7" t="n">
        <v>1065353216</v>
      </c>
      <c r="H8392" s="7" t="n">
        <v>500</v>
      </c>
      <c r="I8392" s="7" t="n">
        <v>3</v>
      </c>
    </row>
    <row r="8393" spans="1:15">
      <c r="A8393" t="s">
        <v>4</v>
      </c>
      <c r="B8393" s="4" t="s">
        <v>5</v>
      </c>
      <c r="C8393" s="4" t="s">
        <v>10</v>
      </c>
      <c r="D8393" s="4" t="s">
        <v>16</v>
      </c>
      <c r="E8393" s="4" t="s">
        <v>16</v>
      </c>
      <c r="F8393" s="4" t="s">
        <v>6</v>
      </c>
    </row>
    <row r="8394" spans="1:15">
      <c r="A8394" t="n">
        <v>67827</v>
      </c>
      <c r="B8394" s="25" t="n">
        <v>20</v>
      </c>
      <c r="C8394" s="7" t="n">
        <v>1026</v>
      </c>
      <c r="D8394" s="7" t="n">
        <v>2</v>
      </c>
      <c r="E8394" s="7" t="n">
        <v>11</v>
      </c>
      <c r="F8394" s="7" t="s">
        <v>576</v>
      </c>
    </row>
    <row r="8395" spans="1:15">
      <c r="A8395" t="s">
        <v>4</v>
      </c>
      <c r="B8395" s="4" t="s">
        <v>5</v>
      </c>
      <c r="C8395" s="4" t="s">
        <v>10</v>
      </c>
    </row>
    <row r="8396" spans="1:15">
      <c r="A8396" t="n">
        <v>67852</v>
      </c>
      <c r="B8396" s="31" t="n">
        <v>16</v>
      </c>
      <c r="C8396" s="7" t="n">
        <v>500</v>
      </c>
    </row>
    <row r="8397" spans="1:15">
      <c r="A8397" t="s">
        <v>4</v>
      </c>
      <c r="B8397" s="4" t="s">
        <v>5</v>
      </c>
      <c r="C8397" s="4" t="s">
        <v>10</v>
      </c>
      <c r="D8397" s="4" t="s">
        <v>10</v>
      </c>
      <c r="E8397" s="4" t="s">
        <v>30</v>
      </c>
      <c r="F8397" s="4" t="s">
        <v>30</v>
      </c>
      <c r="G8397" s="4" t="s">
        <v>30</v>
      </c>
      <c r="H8397" s="4" t="s">
        <v>30</v>
      </c>
      <c r="I8397" s="4" t="s">
        <v>16</v>
      </c>
      <c r="J8397" s="4" t="s">
        <v>10</v>
      </c>
    </row>
    <row r="8398" spans="1:15">
      <c r="A8398" t="n">
        <v>67855</v>
      </c>
      <c r="B8398" s="64" t="n">
        <v>55</v>
      </c>
      <c r="C8398" s="7" t="n">
        <v>1027</v>
      </c>
      <c r="D8398" s="7" t="n">
        <v>65533</v>
      </c>
      <c r="E8398" s="7" t="n">
        <v>1.75</v>
      </c>
      <c r="F8398" s="7" t="n">
        <v>-0.25</v>
      </c>
      <c r="G8398" s="7" t="n">
        <v>-15.1700000762939</v>
      </c>
      <c r="H8398" s="7" t="n">
        <v>2.79999995231628</v>
      </c>
      <c r="I8398" s="7" t="n">
        <v>2</v>
      </c>
      <c r="J8398" s="7" t="n">
        <v>0</v>
      </c>
    </row>
    <row r="8399" spans="1:15">
      <c r="A8399" t="s">
        <v>4</v>
      </c>
      <c r="B8399" s="4" t="s">
        <v>5</v>
      </c>
      <c r="C8399" s="4" t="s">
        <v>10</v>
      </c>
      <c r="D8399" s="4" t="s">
        <v>9</v>
      </c>
      <c r="E8399" s="4" t="s">
        <v>9</v>
      </c>
      <c r="F8399" s="4" t="s">
        <v>9</v>
      </c>
      <c r="G8399" s="4" t="s">
        <v>9</v>
      </c>
      <c r="H8399" s="4" t="s">
        <v>10</v>
      </c>
      <c r="I8399" s="4" t="s">
        <v>16</v>
      </c>
    </row>
    <row r="8400" spans="1:15">
      <c r="A8400" t="n">
        <v>67879</v>
      </c>
      <c r="B8400" s="76" t="n">
        <v>66</v>
      </c>
      <c r="C8400" s="7" t="n">
        <v>1027</v>
      </c>
      <c r="D8400" s="7" t="n">
        <v>1065353216</v>
      </c>
      <c r="E8400" s="7" t="n">
        <v>1065353216</v>
      </c>
      <c r="F8400" s="7" t="n">
        <v>1065353216</v>
      </c>
      <c r="G8400" s="7" t="n">
        <v>1065353216</v>
      </c>
      <c r="H8400" s="7" t="n">
        <v>500</v>
      </c>
      <c r="I8400" s="7" t="n">
        <v>3</v>
      </c>
    </row>
    <row r="8401" spans="1:10">
      <c r="A8401" t="s">
        <v>4</v>
      </c>
      <c r="B8401" s="4" t="s">
        <v>5</v>
      </c>
      <c r="C8401" s="4" t="s">
        <v>10</v>
      </c>
    </row>
    <row r="8402" spans="1:10">
      <c r="A8402" t="n">
        <v>67901</v>
      </c>
      <c r="B8402" s="31" t="n">
        <v>16</v>
      </c>
      <c r="C8402" s="7" t="n">
        <v>300</v>
      </c>
    </row>
    <row r="8403" spans="1:10">
      <c r="A8403" t="s">
        <v>4</v>
      </c>
      <c r="B8403" s="4" t="s">
        <v>5</v>
      </c>
      <c r="C8403" s="4" t="s">
        <v>10</v>
      </c>
      <c r="D8403" s="4" t="s">
        <v>10</v>
      </c>
      <c r="E8403" s="4" t="s">
        <v>30</v>
      </c>
      <c r="F8403" s="4" t="s">
        <v>30</v>
      </c>
      <c r="G8403" s="4" t="s">
        <v>30</v>
      </c>
      <c r="H8403" s="4" t="s">
        <v>30</v>
      </c>
      <c r="I8403" s="4" t="s">
        <v>16</v>
      </c>
      <c r="J8403" s="4" t="s">
        <v>10</v>
      </c>
    </row>
    <row r="8404" spans="1:10">
      <c r="A8404" t="n">
        <v>67904</v>
      </c>
      <c r="B8404" s="64" t="n">
        <v>55</v>
      </c>
      <c r="C8404" s="7" t="n">
        <v>1028</v>
      </c>
      <c r="D8404" s="7" t="n">
        <v>65533</v>
      </c>
      <c r="E8404" s="7" t="n">
        <v>0.899999976158142</v>
      </c>
      <c r="F8404" s="7" t="n">
        <v>-0.25</v>
      </c>
      <c r="G8404" s="7" t="n">
        <v>-15.289999961853</v>
      </c>
      <c r="H8404" s="7" t="n">
        <v>2.79999995231628</v>
      </c>
      <c r="I8404" s="7" t="n">
        <v>2</v>
      </c>
      <c r="J8404" s="7" t="n">
        <v>0</v>
      </c>
    </row>
    <row r="8405" spans="1:10">
      <c r="A8405" t="s">
        <v>4</v>
      </c>
      <c r="B8405" s="4" t="s">
        <v>5</v>
      </c>
      <c r="C8405" s="4" t="s">
        <v>10</v>
      </c>
      <c r="D8405" s="4" t="s">
        <v>9</v>
      </c>
      <c r="E8405" s="4" t="s">
        <v>9</v>
      </c>
      <c r="F8405" s="4" t="s">
        <v>9</v>
      </c>
      <c r="G8405" s="4" t="s">
        <v>9</v>
      </c>
      <c r="H8405" s="4" t="s">
        <v>10</v>
      </c>
      <c r="I8405" s="4" t="s">
        <v>16</v>
      </c>
    </row>
    <row r="8406" spans="1:10">
      <c r="A8406" t="n">
        <v>67928</v>
      </c>
      <c r="B8406" s="76" t="n">
        <v>66</v>
      </c>
      <c r="C8406" s="7" t="n">
        <v>1028</v>
      </c>
      <c r="D8406" s="7" t="n">
        <v>1065353216</v>
      </c>
      <c r="E8406" s="7" t="n">
        <v>1065353216</v>
      </c>
      <c r="F8406" s="7" t="n">
        <v>1065353216</v>
      </c>
      <c r="G8406" s="7" t="n">
        <v>1065353216</v>
      </c>
      <c r="H8406" s="7" t="n">
        <v>500</v>
      </c>
      <c r="I8406" s="7" t="n">
        <v>3</v>
      </c>
    </row>
    <row r="8407" spans="1:10">
      <c r="A8407" t="s">
        <v>4</v>
      </c>
      <c r="B8407" s="4" t="s">
        <v>5</v>
      </c>
      <c r="C8407" s="4" t="s">
        <v>10</v>
      </c>
      <c r="D8407" s="4" t="s">
        <v>16</v>
      </c>
      <c r="E8407" s="4" t="s">
        <v>16</v>
      </c>
      <c r="F8407" s="4" t="s">
        <v>6</v>
      </c>
    </row>
    <row r="8408" spans="1:10">
      <c r="A8408" t="n">
        <v>67950</v>
      </c>
      <c r="B8408" s="25" t="n">
        <v>20</v>
      </c>
      <c r="C8408" s="7" t="n">
        <v>1028</v>
      </c>
      <c r="D8408" s="7" t="n">
        <v>2</v>
      </c>
      <c r="E8408" s="7" t="n">
        <v>11</v>
      </c>
      <c r="F8408" s="7" t="s">
        <v>576</v>
      </c>
    </row>
    <row r="8409" spans="1:10">
      <c r="A8409" t="s">
        <v>4</v>
      </c>
      <c r="B8409" s="4" t="s">
        <v>5</v>
      </c>
      <c r="C8409" s="4" t="s">
        <v>10</v>
      </c>
    </row>
    <row r="8410" spans="1:10">
      <c r="A8410" t="n">
        <v>67975</v>
      </c>
      <c r="B8410" s="31" t="n">
        <v>16</v>
      </c>
      <c r="C8410" s="7" t="n">
        <v>200</v>
      </c>
    </row>
    <row r="8411" spans="1:10">
      <c r="A8411" t="s">
        <v>4</v>
      </c>
      <c r="B8411" s="4" t="s">
        <v>5</v>
      </c>
      <c r="C8411" s="4" t="s">
        <v>16</v>
      </c>
      <c r="D8411" s="4" t="s">
        <v>10</v>
      </c>
      <c r="E8411" s="4" t="s">
        <v>30</v>
      </c>
      <c r="F8411" s="4" t="s">
        <v>10</v>
      </c>
      <c r="G8411" s="4" t="s">
        <v>9</v>
      </c>
      <c r="H8411" s="4" t="s">
        <v>9</v>
      </c>
      <c r="I8411" s="4" t="s">
        <v>10</v>
      </c>
      <c r="J8411" s="4" t="s">
        <v>10</v>
      </c>
      <c r="K8411" s="4" t="s">
        <v>9</v>
      </c>
      <c r="L8411" s="4" t="s">
        <v>9</v>
      </c>
      <c r="M8411" s="4" t="s">
        <v>9</v>
      </c>
      <c r="N8411" s="4" t="s">
        <v>9</v>
      </c>
      <c r="O8411" s="4" t="s">
        <v>6</v>
      </c>
    </row>
    <row r="8412" spans="1:10">
      <c r="A8412" t="n">
        <v>67978</v>
      </c>
      <c r="B8412" s="18" t="n">
        <v>50</v>
      </c>
      <c r="C8412" s="7" t="n">
        <v>0</v>
      </c>
      <c r="D8412" s="7" t="n">
        <v>5324</v>
      </c>
      <c r="E8412" s="7" t="n">
        <v>0.600000023841858</v>
      </c>
      <c r="F8412" s="7" t="n">
        <v>1000</v>
      </c>
      <c r="G8412" s="7" t="n">
        <v>0</v>
      </c>
      <c r="H8412" s="7" t="n">
        <v>0</v>
      </c>
      <c r="I8412" s="7" t="n">
        <v>0</v>
      </c>
      <c r="J8412" s="7" t="n">
        <v>65533</v>
      </c>
      <c r="K8412" s="7" t="n">
        <v>0</v>
      </c>
      <c r="L8412" s="7" t="n">
        <v>0</v>
      </c>
      <c r="M8412" s="7" t="n">
        <v>0</v>
      </c>
      <c r="N8412" s="7" t="n">
        <v>0</v>
      </c>
      <c r="O8412" s="7" t="s">
        <v>15</v>
      </c>
    </row>
    <row r="8413" spans="1:10">
      <c r="A8413" t="s">
        <v>4</v>
      </c>
      <c r="B8413" s="4" t="s">
        <v>5</v>
      </c>
      <c r="C8413" s="4" t="s">
        <v>10</v>
      </c>
      <c r="D8413" s="4" t="s">
        <v>10</v>
      </c>
      <c r="E8413" s="4" t="s">
        <v>30</v>
      </c>
      <c r="F8413" s="4" t="s">
        <v>30</v>
      </c>
      <c r="G8413" s="4" t="s">
        <v>30</v>
      </c>
      <c r="H8413" s="4" t="s">
        <v>30</v>
      </c>
      <c r="I8413" s="4" t="s">
        <v>16</v>
      </c>
      <c r="J8413" s="4" t="s">
        <v>10</v>
      </c>
    </row>
    <row r="8414" spans="1:10">
      <c r="A8414" t="n">
        <v>68017</v>
      </c>
      <c r="B8414" s="64" t="n">
        <v>55</v>
      </c>
      <c r="C8414" s="7" t="n">
        <v>1029</v>
      </c>
      <c r="D8414" s="7" t="n">
        <v>65533</v>
      </c>
      <c r="E8414" s="7" t="n">
        <v>-1.60000002384186</v>
      </c>
      <c r="F8414" s="7" t="n">
        <v>-0.25</v>
      </c>
      <c r="G8414" s="7" t="n">
        <v>-15.8500003814697</v>
      </c>
      <c r="H8414" s="7" t="n">
        <v>2.79999995231628</v>
      </c>
      <c r="I8414" s="7" t="n">
        <v>2</v>
      </c>
      <c r="J8414" s="7" t="n">
        <v>0</v>
      </c>
    </row>
    <row r="8415" spans="1:10">
      <c r="A8415" t="s">
        <v>4</v>
      </c>
      <c r="B8415" s="4" t="s">
        <v>5</v>
      </c>
      <c r="C8415" s="4" t="s">
        <v>10</v>
      </c>
      <c r="D8415" s="4" t="s">
        <v>9</v>
      </c>
      <c r="E8415" s="4" t="s">
        <v>9</v>
      </c>
      <c r="F8415" s="4" t="s">
        <v>9</v>
      </c>
      <c r="G8415" s="4" t="s">
        <v>9</v>
      </c>
      <c r="H8415" s="4" t="s">
        <v>10</v>
      </c>
      <c r="I8415" s="4" t="s">
        <v>16</v>
      </c>
    </row>
    <row r="8416" spans="1:10">
      <c r="A8416" t="n">
        <v>68041</v>
      </c>
      <c r="B8416" s="76" t="n">
        <v>66</v>
      </c>
      <c r="C8416" s="7" t="n">
        <v>1029</v>
      </c>
      <c r="D8416" s="7" t="n">
        <v>1065353216</v>
      </c>
      <c r="E8416" s="7" t="n">
        <v>1065353216</v>
      </c>
      <c r="F8416" s="7" t="n">
        <v>1065353216</v>
      </c>
      <c r="G8416" s="7" t="n">
        <v>1065353216</v>
      </c>
      <c r="H8416" s="7" t="n">
        <v>500</v>
      </c>
      <c r="I8416" s="7" t="n">
        <v>3</v>
      </c>
    </row>
    <row r="8417" spans="1:15">
      <c r="A8417" t="s">
        <v>4</v>
      </c>
      <c r="B8417" s="4" t="s">
        <v>5</v>
      </c>
      <c r="C8417" s="4" t="s">
        <v>10</v>
      </c>
    </row>
    <row r="8418" spans="1:15">
      <c r="A8418" t="n">
        <v>68063</v>
      </c>
      <c r="B8418" s="31" t="n">
        <v>16</v>
      </c>
      <c r="C8418" s="7" t="n">
        <v>400</v>
      </c>
    </row>
    <row r="8419" spans="1:15">
      <c r="A8419" t="s">
        <v>4</v>
      </c>
      <c r="B8419" s="4" t="s">
        <v>5</v>
      </c>
      <c r="C8419" s="4" t="s">
        <v>10</v>
      </c>
      <c r="D8419" s="4" t="s">
        <v>10</v>
      </c>
      <c r="E8419" s="4" t="s">
        <v>30</v>
      </c>
      <c r="F8419" s="4" t="s">
        <v>30</v>
      </c>
      <c r="G8419" s="4" t="s">
        <v>30</v>
      </c>
      <c r="H8419" s="4" t="s">
        <v>30</v>
      </c>
      <c r="I8419" s="4" t="s">
        <v>16</v>
      </c>
      <c r="J8419" s="4" t="s">
        <v>10</v>
      </c>
    </row>
    <row r="8420" spans="1:15">
      <c r="A8420" t="n">
        <v>68066</v>
      </c>
      <c r="B8420" s="64" t="n">
        <v>55</v>
      </c>
      <c r="C8420" s="7" t="n">
        <v>1030</v>
      </c>
      <c r="D8420" s="7" t="n">
        <v>65533</v>
      </c>
      <c r="E8420" s="7" t="n">
        <v>1.39999997615814</v>
      </c>
      <c r="F8420" s="7" t="n">
        <v>-0.25</v>
      </c>
      <c r="G8420" s="7" t="n">
        <v>-16.2099990844727</v>
      </c>
      <c r="H8420" s="7" t="n">
        <v>2.79999995231628</v>
      </c>
      <c r="I8420" s="7" t="n">
        <v>2</v>
      </c>
      <c r="J8420" s="7" t="n">
        <v>0</v>
      </c>
    </row>
    <row r="8421" spans="1:15">
      <c r="A8421" t="s">
        <v>4</v>
      </c>
      <c r="B8421" s="4" t="s">
        <v>5</v>
      </c>
      <c r="C8421" s="4" t="s">
        <v>10</v>
      </c>
      <c r="D8421" s="4" t="s">
        <v>9</v>
      </c>
      <c r="E8421" s="4" t="s">
        <v>9</v>
      </c>
      <c r="F8421" s="4" t="s">
        <v>9</v>
      </c>
      <c r="G8421" s="4" t="s">
        <v>9</v>
      </c>
      <c r="H8421" s="4" t="s">
        <v>10</v>
      </c>
      <c r="I8421" s="4" t="s">
        <v>16</v>
      </c>
    </row>
    <row r="8422" spans="1:15">
      <c r="A8422" t="n">
        <v>68090</v>
      </c>
      <c r="B8422" s="76" t="n">
        <v>66</v>
      </c>
      <c r="C8422" s="7" t="n">
        <v>1030</v>
      </c>
      <c r="D8422" s="7" t="n">
        <v>1065353216</v>
      </c>
      <c r="E8422" s="7" t="n">
        <v>1065353216</v>
      </c>
      <c r="F8422" s="7" t="n">
        <v>1065353216</v>
      </c>
      <c r="G8422" s="7" t="n">
        <v>1065353216</v>
      </c>
      <c r="H8422" s="7" t="n">
        <v>500</v>
      </c>
      <c r="I8422" s="7" t="n">
        <v>3</v>
      </c>
    </row>
    <row r="8423" spans="1:15">
      <c r="A8423" t="s">
        <v>4</v>
      </c>
      <c r="B8423" s="4" t="s">
        <v>5</v>
      </c>
      <c r="C8423" s="4" t="s">
        <v>10</v>
      </c>
    </row>
    <row r="8424" spans="1:15">
      <c r="A8424" t="n">
        <v>68112</v>
      </c>
      <c r="B8424" s="31" t="n">
        <v>16</v>
      </c>
      <c r="C8424" s="7" t="n">
        <v>200</v>
      </c>
    </row>
    <row r="8425" spans="1:15">
      <c r="A8425" t="s">
        <v>4</v>
      </c>
      <c r="B8425" s="4" t="s">
        <v>5</v>
      </c>
      <c r="C8425" s="4" t="s">
        <v>10</v>
      </c>
      <c r="D8425" s="4" t="s">
        <v>10</v>
      </c>
      <c r="E8425" s="4" t="s">
        <v>30</v>
      </c>
      <c r="F8425" s="4" t="s">
        <v>30</v>
      </c>
      <c r="G8425" s="4" t="s">
        <v>30</v>
      </c>
      <c r="H8425" s="4" t="s">
        <v>30</v>
      </c>
      <c r="I8425" s="4" t="s">
        <v>16</v>
      </c>
      <c r="J8425" s="4" t="s">
        <v>10</v>
      </c>
    </row>
    <row r="8426" spans="1:15">
      <c r="A8426" t="n">
        <v>68115</v>
      </c>
      <c r="B8426" s="64" t="n">
        <v>55</v>
      </c>
      <c r="C8426" s="7" t="n">
        <v>1031</v>
      </c>
      <c r="D8426" s="7" t="n">
        <v>65533</v>
      </c>
      <c r="E8426" s="7" t="n">
        <v>-0.439999997615814</v>
      </c>
      <c r="F8426" s="7" t="n">
        <v>-0.25</v>
      </c>
      <c r="G8426" s="7" t="n">
        <v>-15.9200000762939</v>
      </c>
      <c r="H8426" s="7" t="n">
        <v>2.79999995231628</v>
      </c>
      <c r="I8426" s="7" t="n">
        <v>2</v>
      </c>
      <c r="J8426" s="7" t="n">
        <v>0</v>
      </c>
    </row>
    <row r="8427" spans="1:15">
      <c r="A8427" t="s">
        <v>4</v>
      </c>
      <c r="B8427" s="4" t="s">
        <v>5</v>
      </c>
      <c r="C8427" s="4" t="s">
        <v>10</v>
      </c>
      <c r="D8427" s="4" t="s">
        <v>9</v>
      </c>
      <c r="E8427" s="4" t="s">
        <v>9</v>
      </c>
      <c r="F8427" s="4" t="s">
        <v>9</v>
      </c>
      <c r="G8427" s="4" t="s">
        <v>9</v>
      </c>
      <c r="H8427" s="4" t="s">
        <v>10</v>
      </c>
      <c r="I8427" s="4" t="s">
        <v>16</v>
      </c>
    </row>
    <row r="8428" spans="1:15">
      <c r="A8428" t="n">
        <v>68139</v>
      </c>
      <c r="B8428" s="76" t="n">
        <v>66</v>
      </c>
      <c r="C8428" s="7" t="n">
        <v>1031</v>
      </c>
      <c r="D8428" s="7" t="n">
        <v>1065353216</v>
      </c>
      <c r="E8428" s="7" t="n">
        <v>1065353216</v>
      </c>
      <c r="F8428" s="7" t="n">
        <v>1065353216</v>
      </c>
      <c r="G8428" s="7" t="n">
        <v>1065353216</v>
      </c>
      <c r="H8428" s="7" t="n">
        <v>500</v>
      </c>
      <c r="I8428" s="7" t="n">
        <v>3</v>
      </c>
    </row>
    <row r="8429" spans="1:15">
      <c r="A8429" t="s">
        <v>4</v>
      </c>
      <c r="B8429" s="4" t="s">
        <v>5</v>
      </c>
      <c r="C8429" s="4" t="s">
        <v>10</v>
      </c>
      <c r="D8429" s="4" t="s">
        <v>16</v>
      </c>
      <c r="E8429" s="4" t="s">
        <v>16</v>
      </c>
      <c r="F8429" s="4" t="s">
        <v>6</v>
      </c>
    </row>
    <row r="8430" spans="1:15">
      <c r="A8430" t="n">
        <v>68161</v>
      </c>
      <c r="B8430" s="25" t="n">
        <v>20</v>
      </c>
      <c r="C8430" s="7" t="n">
        <v>1031</v>
      </c>
      <c r="D8430" s="7" t="n">
        <v>2</v>
      </c>
      <c r="E8430" s="7" t="n">
        <v>11</v>
      </c>
      <c r="F8430" s="7" t="s">
        <v>576</v>
      </c>
    </row>
    <row r="8431" spans="1:15">
      <c r="A8431" t="s">
        <v>4</v>
      </c>
      <c r="B8431" s="4" t="s">
        <v>5</v>
      </c>
      <c r="C8431" s="4" t="s">
        <v>16</v>
      </c>
      <c r="D8431" s="4" t="s">
        <v>10</v>
      </c>
    </row>
    <row r="8432" spans="1:15">
      <c r="A8432" t="n">
        <v>68186</v>
      </c>
      <c r="B8432" s="38" t="n">
        <v>45</v>
      </c>
      <c r="C8432" s="7" t="n">
        <v>7</v>
      </c>
      <c r="D8432" s="7" t="n">
        <v>255</v>
      </c>
    </row>
    <row r="8433" spans="1:10">
      <c r="A8433" t="s">
        <v>4</v>
      </c>
      <c r="B8433" s="4" t="s">
        <v>5</v>
      </c>
      <c r="C8433" s="4" t="s">
        <v>16</v>
      </c>
      <c r="D8433" s="4" t="s">
        <v>10</v>
      </c>
      <c r="E8433" s="4" t="s">
        <v>30</v>
      </c>
    </row>
    <row r="8434" spans="1:10">
      <c r="A8434" t="n">
        <v>68190</v>
      </c>
      <c r="B8434" s="37" t="n">
        <v>58</v>
      </c>
      <c r="C8434" s="7" t="n">
        <v>101</v>
      </c>
      <c r="D8434" s="7" t="n">
        <v>500</v>
      </c>
      <c r="E8434" s="7" t="n">
        <v>1</v>
      </c>
    </row>
    <row r="8435" spans="1:10">
      <c r="A8435" t="s">
        <v>4</v>
      </c>
      <c r="B8435" s="4" t="s">
        <v>5</v>
      </c>
      <c r="C8435" s="4" t="s">
        <v>16</v>
      </c>
      <c r="D8435" s="4" t="s">
        <v>10</v>
      </c>
    </row>
    <row r="8436" spans="1:10">
      <c r="A8436" t="n">
        <v>68198</v>
      </c>
      <c r="B8436" s="37" t="n">
        <v>58</v>
      </c>
      <c r="C8436" s="7" t="n">
        <v>254</v>
      </c>
      <c r="D8436" s="7" t="n">
        <v>0</v>
      </c>
    </row>
    <row r="8437" spans="1:10">
      <c r="A8437" t="s">
        <v>4</v>
      </c>
      <c r="B8437" s="4" t="s">
        <v>5</v>
      </c>
      <c r="C8437" s="4" t="s">
        <v>16</v>
      </c>
      <c r="D8437" s="4" t="s">
        <v>16</v>
      </c>
      <c r="E8437" s="4" t="s">
        <v>30</v>
      </c>
      <c r="F8437" s="4" t="s">
        <v>30</v>
      </c>
      <c r="G8437" s="4" t="s">
        <v>30</v>
      </c>
      <c r="H8437" s="4" t="s">
        <v>10</v>
      </c>
    </row>
    <row r="8438" spans="1:10">
      <c r="A8438" t="n">
        <v>68202</v>
      </c>
      <c r="B8438" s="38" t="n">
        <v>45</v>
      </c>
      <c r="C8438" s="7" t="n">
        <v>2</v>
      </c>
      <c r="D8438" s="7" t="n">
        <v>3</v>
      </c>
      <c r="E8438" s="7" t="n">
        <v>0.349999994039536</v>
      </c>
      <c r="F8438" s="7" t="n">
        <v>0.829999983310699</v>
      </c>
      <c r="G8438" s="7" t="n">
        <v>-18.7399997711182</v>
      </c>
      <c r="H8438" s="7" t="n">
        <v>0</v>
      </c>
    </row>
    <row r="8439" spans="1:10">
      <c r="A8439" t="s">
        <v>4</v>
      </c>
      <c r="B8439" s="4" t="s">
        <v>5</v>
      </c>
      <c r="C8439" s="4" t="s">
        <v>16</v>
      </c>
      <c r="D8439" s="4" t="s">
        <v>16</v>
      </c>
      <c r="E8439" s="4" t="s">
        <v>30</v>
      </c>
      <c r="F8439" s="4" t="s">
        <v>30</v>
      </c>
      <c r="G8439" s="4" t="s">
        <v>30</v>
      </c>
      <c r="H8439" s="4" t="s">
        <v>10</v>
      </c>
      <c r="I8439" s="4" t="s">
        <v>16</v>
      </c>
    </row>
    <row r="8440" spans="1:10">
      <c r="A8440" t="n">
        <v>68219</v>
      </c>
      <c r="B8440" s="38" t="n">
        <v>45</v>
      </c>
      <c r="C8440" s="7" t="n">
        <v>4</v>
      </c>
      <c r="D8440" s="7" t="n">
        <v>3</v>
      </c>
      <c r="E8440" s="7" t="n">
        <v>2.17000007629395</v>
      </c>
      <c r="F8440" s="7" t="n">
        <v>10.8999996185303</v>
      </c>
      <c r="G8440" s="7" t="n">
        <v>0</v>
      </c>
      <c r="H8440" s="7" t="n">
        <v>0</v>
      </c>
      <c r="I8440" s="7" t="n">
        <v>0</v>
      </c>
    </row>
    <row r="8441" spans="1:10">
      <c r="A8441" t="s">
        <v>4</v>
      </c>
      <c r="B8441" s="4" t="s">
        <v>5</v>
      </c>
      <c r="C8441" s="4" t="s">
        <v>16</v>
      </c>
      <c r="D8441" s="4" t="s">
        <v>16</v>
      </c>
      <c r="E8441" s="4" t="s">
        <v>30</v>
      </c>
      <c r="F8441" s="4" t="s">
        <v>10</v>
      </c>
    </row>
    <row r="8442" spans="1:10">
      <c r="A8442" t="n">
        <v>68237</v>
      </c>
      <c r="B8442" s="38" t="n">
        <v>45</v>
      </c>
      <c r="C8442" s="7" t="n">
        <v>5</v>
      </c>
      <c r="D8442" s="7" t="n">
        <v>3</v>
      </c>
      <c r="E8442" s="7" t="n">
        <v>5.59999990463257</v>
      </c>
      <c r="F8442" s="7" t="n">
        <v>0</v>
      </c>
    </row>
    <row r="8443" spans="1:10">
      <c r="A8443" t="s">
        <v>4</v>
      </c>
      <c r="B8443" s="4" t="s">
        <v>5</v>
      </c>
      <c r="C8443" s="4" t="s">
        <v>16</v>
      </c>
      <c r="D8443" s="4" t="s">
        <v>16</v>
      </c>
      <c r="E8443" s="4" t="s">
        <v>30</v>
      </c>
      <c r="F8443" s="4" t="s">
        <v>10</v>
      </c>
    </row>
    <row r="8444" spans="1:10">
      <c r="A8444" t="n">
        <v>68246</v>
      </c>
      <c r="B8444" s="38" t="n">
        <v>45</v>
      </c>
      <c r="C8444" s="7" t="n">
        <v>11</v>
      </c>
      <c r="D8444" s="7" t="n">
        <v>3</v>
      </c>
      <c r="E8444" s="7" t="n">
        <v>38</v>
      </c>
      <c r="F8444" s="7" t="n">
        <v>0</v>
      </c>
    </row>
    <row r="8445" spans="1:10">
      <c r="A8445" t="s">
        <v>4</v>
      </c>
      <c r="B8445" s="4" t="s">
        <v>5</v>
      </c>
      <c r="C8445" s="4" t="s">
        <v>16</v>
      </c>
      <c r="D8445" s="4" t="s">
        <v>16</v>
      </c>
      <c r="E8445" s="4" t="s">
        <v>30</v>
      </c>
      <c r="F8445" s="4" t="s">
        <v>30</v>
      </c>
      <c r="G8445" s="4" t="s">
        <v>30</v>
      </c>
      <c r="H8445" s="4" t="s">
        <v>10</v>
      </c>
    </row>
    <row r="8446" spans="1:10">
      <c r="A8446" t="n">
        <v>68255</v>
      </c>
      <c r="B8446" s="38" t="n">
        <v>45</v>
      </c>
      <c r="C8446" s="7" t="n">
        <v>2</v>
      </c>
      <c r="D8446" s="7" t="n">
        <v>3</v>
      </c>
      <c r="E8446" s="7" t="n">
        <v>0.419999986886978</v>
      </c>
      <c r="F8446" s="7" t="n">
        <v>0.829999983310699</v>
      </c>
      <c r="G8446" s="7" t="n">
        <v>-15.5100002288818</v>
      </c>
      <c r="H8446" s="7" t="n">
        <v>4000</v>
      </c>
    </row>
    <row r="8447" spans="1:10">
      <c r="A8447" t="s">
        <v>4</v>
      </c>
      <c r="B8447" s="4" t="s">
        <v>5</v>
      </c>
      <c r="C8447" s="4" t="s">
        <v>16</v>
      </c>
      <c r="D8447" s="4" t="s">
        <v>16</v>
      </c>
      <c r="E8447" s="4" t="s">
        <v>30</v>
      </c>
      <c r="F8447" s="4" t="s">
        <v>30</v>
      </c>
      <c r="G8447" s="4" t="s">
        <v>30</v>
      </c>
      <c r="H8447" s="4" t="s">
        <v>10</v>
      </c>
      <c r="I8447" s="4" t="s">
        <v>16</v>
      </c>
    </row>
    <row r="8448" spans="1:10">
      <c r="A8448" t="n">
        <v>68272</v>
      </c>
      <c r="B8448" s="38" t="n">
        <v>45</v>
      </c>
      <c r="C8448" s="7" t="n">
        <v>4</v>
      </c>
      <c r="D8448" s="7" t="n">
        <v>3</v>
      </c>
      <c r="E8448" s="7" t="n">
        <v>6.86999988555908</v>
      </c>
      <c r="F8448" s="7" t="n">
        <v>29.9400005340576</v>
      </c>
      <c r="G8448" s="7" t="n">
        <v>0</v>
      </c>
      <c r="H8448" s="7" t="n">
        <v>4000</v>
      </c>
      <c r="I8448" s="7" t="n">
        <v>0</v>
      </c>
    </row>
    <row r="8449" spans="1:9">
      <c r="A8449" t="s">
        <v>4</v>
      </c>
      <c r="B8449" s="4" t="s">
        <v>5</v>
      </c>
      <c r="C8449" s="4" t="s">
        <v>16</v>
      </c>
      <c r="D8449" s="4" t="s">
        <v>16</v>
      </c>
      <c r="E8449" s="4" t="s">
        <v>30</v>
      </c>
      <c r="F8449" s="4" t="s">
        <v>10</v>
      </c>
    </row>
    <row r="8450" spans="1:9">
      <c r="A8450" t="n">
        <v>68290</v>
      </c>
      <c r="B8450" s="38" t="n">
        <v>45</v>
      </c>
      <c r="C8450" s="7" t="n">
        <v>5</v>
      </c>
      <c r="D8450" s="7" t="n">
        <v>3</v>
      </c>
      <c r="E8450" s="7" t="n">
        <v>3.09999990463257</v>
      </c>
      <c r="F8450" s="7" t="n">
        <v>4000</v>
      </c>
    </row>
    <row r="8451" spans="1:9">
      <c r="A8451" t="s">
        <v>4</v>
      </c>
      <c r="B8451" s="4" t="s">
        <v>5</v>
      </c>
      <c r="C8451" s="4" t="s">
        <v>16</v>
      </c>
      <c r="D8451" s="4" t="s">
        <v>16</v>
      </c>
      <c r="E8451" s="4" t="s">
        <v>30</v>
      </c>
      <c r="F8451" s="4" t="s">
        <v>10</v>
      </c>
    </row>
    <row r="8452" spans="1:9">
      <c r="A8452" t="n">
        <v>68299</v>
      </c>
      <c r="B8452" s="38" t="n">
        <v>45</v>
      </c>
      <c r="C8452" s="7" t="n">
        <v>11</v>
      </c>
      <c r="D8452" s="7" t="n">
        <v>3</v>
      </c>
      <c r="E8452" s="7" t="n">
        <v>38</v>
      </c>
      <c r="F8452" s="7" t="n">
        <v>4000</v>
      </c>
    </row>
    <row r="8453" spans="1:9">
      <c r="A8453" t="s">
        <v>4</v>
      </c>
      <c r="B8453" s="4" t="s">
        <v>5</v>
      </c>
      <c r="C8453" s="4" t="s">
        <v>16</v>
      </c>
      <c r="D8453" s="4" t="s">
        <v>10</v>
      </c>
    </row>
    <row r="8454" spans="1:9">
      <c r="A8454" t="n">
        <v>68308</v>
      </c>
      <c r="B8454" s="37" t="n">
        <v>58</v>
      </c>
      <c r="C8454" s="7" t="n">
        <v>255</v>
      </c>
      <c r="D8454" s="7" t="n">
        <v>0</v>
      </c>
    </row>
    <row r="8455" spans="1:9">
      <c r="A8455" t="s">
        <v>4</v>
      </c>
      <c r="B8455" s="4" t="s">
        <v>5</v>
      </c>
      <c r="C8455" s="4" t="s">
        <v>10</v>
      </c>
      <c r="D8455" s="4" t="s">
        <v>16</v>
      </c>
    </row>
    <row r="8456" spans="1:9">
      <c r="A8456" t="n">
        <v>68312</v>
      </c>
      <c r="B8456" s="50" t="n">
        <v>56</v>
      </c>
      <c r="C8456" s="7" t="n">
        <v>1025</v>
      </c>
      <c r="D8456" s="7" t="n">
        <v>0</v>
      </c>
    </row>
    <row r="8457" spans="1:9">
      <c r="A8457" t="s">
        <v>4</v>
      </c>
      <c r="B8457" s="4" t="s">
        <v>5</v>
      </c>
      <c r="C8457" s="4" t="s">
        <v>10</v>
      </c>
      <c r="D8457" s="4" t="s">
        <v>16</v>
      </c>
      <c r="E8457" s="4" t="s">
        <v>6</v>
      </c>
      <c r="F8457" s="4" t="s">
        <v>30</v>
      </c>
      <c r="G8457" s="4" t="s">
        <v>30</v>
      </c>
      <c r="H8457" s="4" t="s">
        <v>30</v>
      </c>
    </row>
    <row r="8458" spans="1:9">
      <c r="A8458" t="n">
        <v>68316</v>
      </c>
      <c r="B8458" s="45" t="n">
        <v>48</v>
      </c>
      <c r="C8458" s="7" t="n">
        <v>1025</v>
      </c>
      <c r="D8458" s="7" t="n">
        <v>0</v>
      </c>
      <c r="E8458" s="7" t="s">
        <v>460</v>
      </c>
      <c r="F8458" s="7" t="n">
        <v>0.5</v>
      </c>
      <c r="G8458" s="7" t="n">
        <v>1</v>
      </c>
      <c r="H8458" s="7" t="n">
        <v>0</v>
      </c>
    </row>
    <row r="8459" spans="1:9">
      <c r="A8459" t="s">
        <v>4</v>
      </c>
      <c r="B8459" s="4" t="s">
        <v>5</v>
      </c>
      <c r="C8459" s="4" t="s">
        <v>10</v>
      </c>
      <c r="D8459" s="4" t="s">
        <v>16</v>
      </c>
    </row>
    <row r="8460" spans="1:9">
      <c r="A8460" t="n">
        <v>68342</v>
      </c>
      <c r="B8460" s="50" t="n">
        <v>56</v>
      </c>
      <c r="C8460" s="7" t="n">
        <v>1026</v>
      </c>
      <c r="D8460" s="7" t="n">
        <v>0</v>
      </c>
    </row>
    <row r="8461" spans="1:9">
      <c r="A8461" t="s">
        <v>4</v>
      </c>
      <c r="B8461" s="4" t="s">
        <v>5</v>
      </c>
      <c r="C8461" s="4" t="s">
        <v>10</v>
      </c>
      <c r="D8461" s="4" t="s">
        <v>16</v>
      </c>
    </row>
    <row r="8462" spans="1:9">
      <c r="A8462" t="n">
        <v>68346</v>
      </c>
      <c r="B8462" s="50" t="n">
        <v>56</v>
      </c>
      <c r="C8462" s="7" t="n">
        <v>1027</v>
      </c>
      <c r="D8462" s="7" t="n">
        <v>0</v>
      </c>
    </row>
    <row r="8463" spans="1:9">
      <c r="A8463" t="s">
        <v>4</v>
      </c>
      <c r="B8463" s="4" t="s">
        <v>5</v>
      </c>
      <c r="C8463" s="4" t="s">
        <v>10</v>
      </c>
      <c r="D8463" s="4" t="s">
        <v>10</v>
      </c>
      <c r="E8463" s="4" t="s">
        <v>10</v>
      </c>
    </row>
    <row r="8464" spans="1:9">
      <c r="A8464" t="n">
        <v>68350</v>
      </c>
      <c r="B8464" s="34" t="n">
        <v>61</v>
      </c>
      <c r="C8464" s="7" t="n">
        <v>1027</v>
      </c>
      <c r="D8464" s="7" t="n">
        <v>1028</v>
      </c>
      <c r="E8464" s="7" t="n">
        <v>1000</v>
      </c>
    </row>
    <row r="8465" spans="1:8">
      <c r="A8465" t="s">
        <v>4</v>
      </c>
      <c r="B8465" s="4" t="s">
        <v>5</v>
      </c>
      <c r="C8465" s="4" t="s">
        <v>10</v>
      </c>
      <c r="D8465" s="4" t="s">
        <v>16</v>
      </c>
      <c r="E8465" s="4" t="s">
        <v>6</v>
      </c>
      <c r="F8465" s="4" t="s">
        <v>30</v>
      </c>
      <c r="G8465" s="4" t="s">
        <v>30</v>
      </c>
      <c r="H8465" s="4" t="s">
        <v>30</v>
      </c>
    </row>
    <row r="8466" spans="1:8">
      <c r="A8466" t="n">
        <v>68357</v>
      </c>
      <c r="B8466" s="45" t="n">
        <v>48</v>
      </c>
      <c r="C8466" s="7" t="n">
        <v>1027</v>
      </c>
      <c r="D8466" s="7" t="n">
        <v>0</v>
      </c>
      <c r="E8466" s="7" t="s">
        <v>100</v>
      </c>
      <c r="F8466" s="7" t="n">
        <v>-1</v>
      </c>
      <c r="G8466" s="7" t="n">
        <v>1</v>
      </c>
      <c r="H8466" s="7" t="n">
        <v>0</v>
      </c>
    </row>
    <row r="8467" spans="1:8">
      <c r="A8467" t="s">
        <v>4</v>
      </c>
      <c r="B8467" s="4" t="s">
        <v>5</v>
      </c>
      <c r="C8467" s="4" t="s">
        <v>10</v>
      </c>
      <c r="D8467" s="4" t="s">
        <v>16</v>
      </c>
    </row>
    <row r="8468" spans="1:8">
      <c r="A8468" t="n">
        <v>68389</v>
      </c>
      <c r="B8468" s="50" t="n">
        <v>56</v>
      </c>
      <c r="C8468" s="7" t="n">
        <v>1028</v>
      </c>
      <c r="D8468" s="7" t="n">
        <v>0</v>
      </c>
    </row>
    <row r="8469" spans="1:8">
      <c r="A8469" t="s">
        <v>4</v>
      </c>
      <c r="B8469" s="4" t="s">
        <v>5</v>
      </c>
      <c r="C8469" s="4" t="s">
        <v>10</v>
      </c>
      <c r="D8469" s="4" t="s">
        <v>10</v>
      </c>
      <c r="E8469" s="4" t="s">
        <v>10</v>
      </c>
    </row>
    <row r="8470" spans="1:8">
      <c r="A8470" t="n">
        <v>68393</v>
      </c>
      <c r="B8470" s="34" t="n">
        <v>61</v>
      </c>
      <c r="C8470" s="7" t="n">
        <v>1028</v>
      </c>
      <c r="D8470" s="7" t="n">
        <v>1027</v>
      </c>
      <c r="E8470" s="7" t="n">
        <v>1000</v>
      </c>
    </row>
    <row r="8471" spans="1:8">
      <c r="A8471" t="s">
        <v>4</v>
      </c>
      <c r="B8471" s="4" t="s">
        <v>5</v>
      </c>
      <c r="C8471" s="4" t="s">
        <v>10</v>
      </c>
      <c r="D8471" s="4" t="s">
        <v>16</v>
      </c>
    </row>
    <row r="8472" spans="1:8">
      <c r="A8472" t="n">
        <v>68400</v>
      </c>
      <c r="B8472" s="50" t="n">
        <v>56</v>
      </c>
      <c r="C8472" s="7" t="n">
        <v>1029</v>
      </c>
      <c r="D8472" s="7" t="n">
        <v>0</v>
      </c>
    </row>
    <row r="8473" spans="1:8">
      <c r="A8473" t="s">
        <v>4</v>
      </c>
      <c r="B8473" s="4" t="s">
        <v>5</v>
      </c>
      <c r="C8473" s="4" t="s">
        <v>10</v>
      </c>
      <c r="D8473" s="4" t="s">
        <v>10</v>
      </c>
      <c r="E8473" s="4" t="s">
        <v>10</v>
      </c>
    </row>
    <row r="8474" spans="1:8">
      <c r="A8474" t="n">
        <v>68404</v>
      </c>
      <c r="B8474" s="34" t="n">
        <v>61</v>
      </c>
      <c r="C8474" s="7" t="n">
        <v>1029</v>
      </c>
      <c r="D8474" s="7" t="n">
        <v>1031</v>
      </c>
      <c r="E8474" s="7" t="n">
        <v>1000</v>
      </c>
    </row>
    <row r="8475" spans="1:8">
      <c r="A8475" t="s">
        <v>4</v>
      </c>
      <c r="B8475" s="4" t="s">
        <v>5</v>
      </c>
      <c r="C8475" s="4" t="s">
        <v>10</v>
      </c>
      <c r="D8475" s="4" t="s">
        <v>16</v>
      </c>
    </row>
    <row r="8476" spans="1:8">
      <c r="A8476" t="n">
        <v>68411</v>
      </c>
      <c r="B8476" s="50" t="n">
        <v>56</v>
      </c>
      <c r="C8476" s="7" t="n">
        <v>1031</v>
      </c>
      <c r="D8476" s="7" t="n">
        <v>0</v>
      </c>
    </row>
    <row r="8477" spans="1:8">
      <c r="A8477" t="s">
        <v>4</v>
      </c>
      <c r="B8477" s="4" t="s">
        <v>5</v>
      </c>
      <c r="C8477" s="4" t="s">
        <v>10</v>
      </c>
      <c r="D8477" s="4" t="s">
        <v>10</v>
      </c>
      <c r="E8477" s="4" t="s">
        <v>10</v>
      </c>
    </row>
    <row r="8478" spans="1:8">
      <c r="A8478" t="n">
        <v>68415</v>
      </c>
      <c r="B8478" s="34" t="n">
        <v>61</v>
      </c>
      <c r="C8478" s="7" t="n">
        <v>1031</v>
      </c>
      <c r="D8478" s="7" t="n">
        <v>1029</v>
      </c>
      <c r="E8478" s="7" t="n">
        <v>1000</v>
      </c>
    </row>
    <row r="8479" spans="1:8">
      <c r="A8479" t="s">
        <v>4</v>
      </c>
      <c r="B8479" s="4" t="s">
        <v>5</v>
      </c>
      <c r="C8479" s="4" t="s">
        <v>16</v>
      </c>
      <c r="D8479" s="4" t="s">
        <v>10</v>
      </c>
    </row>
    <row r="8480" spans="1:8">
      <c r="A8480" t="n">
        <v>68422</v>
      </c>
      <c r="B8480" s="38" t="n">
        <v>45</v>
      </c>
      <c r="C8480" s="7" t="n">
        <v>7</v>
      </c>
      <c r="D8480" s="7" t="n">
        <v>255</v>
      </c>
    </row>
    <row r="8481" spans="1:8">
      <c r="A8481" t="s">
        <v>4</v>
      </c>
      <c r="B8481" s="4" t="s">
        <v>5</v>
      </c>
      <c r="C8481" s="4" t="s">
        <v>16</v>
      </c>
      <c r="D8481" s="4" t="s">
        <v>10</v>
      </c>
      <c r="E8481" s="4" t="s">
        <v>30</v>
      </c>
    </row>
    <row r="8482" spans="1:8">
      <c r="A8482" t="n">
        <v>68426</v>
      </c>
      <c r="B8482" s="37" t="n">
        <v>58</v>
      </c>
      <c r="C8482" s="7" t="n">
        <v>101</v>
      </c>
      <c r="D8482" s="7" t="n">
        <v>500</v>
      </c>
      <c r="E8482" s="7" t="n">
        <v>1</v>
      </c>
    </row>
    <row r="8483" spans="1:8">
      <c r="A8483" t="s">
        <v>4</v>
      </c>
      <c r="B8483" s="4" t="s">
        <v>5</v>
      </c>
      <c r="C8483" s="4" t="s">
        <v>16</v>
      </c>
      <c r="D8483" s="4" t="s">
        <v>10</v>
      </c>
    </row>
    <row r="8484" spans="1:8">
      <c r="A8484" t="n">
        <v>68434</v>
      </c>
      <c r="B8484" s="37" t="n">
        <v>58</v>
      </c>
      <c r="C8484" s="7" t="n">
        <v>254</v>
      </c>
      <c r="D8484" s="7" t="n">
        <v>0</v>
      </c>
    </row>
    <row r="8485" spans="1:8">
      <c r="A8485" t="s">
        <v>4</v>
      </c>
      <c r="B8485" s="4" t="s">
        <v>5</v>
      </c>
      <c r="C8485" s="4" t="s">
        <v>16</v>
      </c>
      <c r="D8485" s="4" t="s">
        <v>10</v>
      </c>
      <c r="E8485" s="4" t="s">
        <v>30</v>
      </c>
      <c r="F8485" s="4" t="s">
        <v>10</v>
      </c>
      <c r="G8485" s="4" t="s">
        <v>9</v>
      </c>
      <c r="H8485" s="4" t="s">
        <v>9</v>
      </c>
      <c r="I8485" s="4" t="s">
        <v>10</v>
      </c>
      <c r="J8485" s="4" t="s">
        <v>10</v>
      </c>
      <c r="K8485" s="4" t="s">
        <v>9</v>
      </c>
      <c r="L8485" s="4" t="s">
        <v>9</v>
      </c>
      <c r="M8485" s="4" t="s">
        <v>9</v>
      </c>
      <c r="N8485" s="4" t="s">
        <v>9</v>
      </c>
      <c r="O8485" s="4" t="s">
        <v>6</v>
      </c>
    </row>
    <row r="8486" spans="1:8">
      <c r="A8486" t="n">
        <v>68438</v>
      </c>
      <c r="B8486" s="18" t="n">
        <v>50</v>
      </c>
      <c r="C8486" s="7" t="n">
        <v>0</v>
      </c>
      <c r="D8486" s="7" t="n">
        <v>5324</v>
      </c>
      <c r="E8486" s="7" t="n">
        <v>0.600000023841858</v>
      </c>
      <c r="F8486" s="7" t="n">
        <v>1000</v>
      </c>
      <c r="G8486" s="7" t="n">
        <v>0</v>
      </c>
      <c r="H8486" s="7" t="n">
        <v>0</v>
      </c>
      <c r="I8486" s="7" t="n">
        <v>0</v>
      </c>
      <c r="J8486" s="7" t="n">
        <v>65533</v>
      </c>
      <c r="K8486" s="7" t="n">
        <v>0</v>
      </c>
      <c r="L8486" s="7" t="n">
        <v>0</v>
      </c>
      <c r="M8486" s="7" t="n">
        <v>0</v>
      </c>
      <c r="N8486" s="7" t="n">
        <v>0</v>
      </c>
      <c r="O8486" s="7" t="s">
        <v>15</v>
      </c>
    </row>
    <row r="8487" spans="1:8">
      <c r="A8487" t="s">
        <v>4</v>
      </c>
      <c r="B8487" s="4" t="s">
        <v>5</v>
      </c>
      <c r="C8487" s="4" t="s">
        <v>16</v>
      </c>
      <c r="D8487" s="4" t="s">
        <v>16</v>
      </c>
      <c r="E8487" s="4" t="s">
        <v>30</v>
      </c>
      <c r="F8487" s="4" t="s">
        <v>30</v>
      </c>
      <c r="G8487" s="4" t="s">
        <v>30</v>
      </c>
      <c r="H8487" s="4" t="s">
        <v>10</v>
      </c>
    </row>
    <row r="8488" spans="1:8">
      <c r="A8488" t="n">
        <v>68477</v>
      </c>
      <c r="B8488" s="38" t="n">
        <v>45</v>
      </c>
      <c r="C8488" s="7" t="n">
        <v>2</v>
      </c>
      <c r="D8488" s="7" t="n">
        <v>3</v>
      </c>
      <c r="E8488" s="7" t="n">
        <v>0.490000009536743</v>
      </c>
      <c r="F8488" s="7" t="n">
        <v>2.45000004768372</v>
      </c>
      <c r="G8488" s="7" t="n">
        <v>6.8600001335144</v>
      </c>
      <c r="H8488" s="7" t="n">
        <v>0</v>
      </c>
    </row>
    <row r="8489" spans="1:8">
      <c r="A8489" t="s">
        <v>4</v>
      </c>
      <c r="B8489" s="4" t="s">
        <v>5</v>
      </c>
      <c r="C8489" s="4" t="s">
        <v>16</v>
      </c>
      <c r="D8489" s="4" t="s">
        <v>16</v>
      </c>
      <c r="E8489" s="4" t="s">
        <v>30</v>
      </c>
      <c r="F8489" s="4" t="s">
        <v>30</v>
      </c>
      <c r="G8489" s="4" t="s">
        <v>30</v>
      </c>
      <c r="H8489" s="4" t="s">
        <v>10</v>
      </c>
      <c r="I8489" s="4" t="s">
        <v>16</v>
      </c>
    </row>
    <row r="8490" spans="1:8">
      <c r="A8490" t="n">
        <v>68494</v>
      </c>
      <c r="B8490" s="38" t="n">
        <v>45</v>
      </c>
      <c r="C8490" s="7" t="n">
        <v>4</v>
      </c>
      <c r="D8490" s="7" t="n">
        <v>3</v>
      </c>
      <c r="E8490" s="7" t="n">
        <v>0.150000005960464</v>
      </c>
      <c r="F8490" s="7" t="n">
        <v>150.759994506836</v>
      </c>
      <c r="G8490" s="7" t="n">
        <v>0</v>
      </c>
      <c r="H8490" s="7" t="n">
        <v>0</v>
      </c>
      <c r="I8490" s="7" t="n">
        <v>0</v>
      </c>
    </row>
    <row r="8491" spans="1:8">
      <c r="A8491" t="s">
        <v>4</v>
      </c>
      <c r="B8491" s="4" t="s">
        <v>5</v>
      </c>
      <c r="C8491" s="4" t="s">
        <v>16</v>
      </c>
      <c r="D8491" s="4" t="s">
        <v>16</v>
      </c>
      <c r="E8491" s="4" t="s">
        <v>30</v>
      </c>
      <c r="F8491" s="4" t="s">
        <v>10</v>
      </c>
    </row>
    <row r="8492" spans="1:8">
      <c r="A8492" t="n">
        <v>68512</v>
      </c>
      <c r="B8492" s="38" t="n">
        <v>45</v>
      </c>
      <c r="C8492" s="7" t="n">
        <v>5</v>
      </c>
      <c r="D8492" s="7" t="n">
        <v>3</v>
      </c>
      <c r="E8492" s="7" t="n">
        <v>4</v>
      </c>
      <c r="F8492" s="7" t="n">
        <v>0</v>
      </c>
    </row>
    <row r="8493" spans="1:8">
      <c r="A8493" t="s">
        <v>4</v>
      </c>
      <c r="B8493" s="4" t="s">
        <v>5</v>
      </c>
      <c r="C8493" s="4" t="s">
        <v>16</v>
      </c>
      <c r="D8493" s="4" t="s">
        <v>16</v>
      </c>
      <c r="E8493" s="4" t="s">
        <v>30</v>
      </c>
      <c r="F8493" s="4" t="s">
        <v>10</v>
      </c>
    </row>
    <row r="8494" spans="1:8">
      <c r="A8494" t="n">
        <v>68521</v>
      </c>
      <c r="B8494" s="38" t="n">
        <v>45</v>
      </c>
      <c r="C8494" s="7" t="n">
        <v>11</v>
      </c>
      <c r="D8494" s="7" t="n">
        <v>3</v>
      </c>
      <c r="E8494" s="7" t="n">
        <v>38</v>
      </c>
      <c r="F8494" s="7" t="n">
        <v>0</v>
      </c>
    </row>
    <row r="8495" spans="1:8">
      <c r="A8495" t="s">
        <v>4</v>
      </c>
      <c r="B8495" s="4" t="s">
        <v>5</v>
      </c>
      <c r="C8495" s="4" t="s">
        <v>16</v>
      </c>
      <c r="D8495" s="4" t="s">
        <v>16</v>
      </c>
      <c r="E8495" s="4" t="s">
        <v>30</v>
      </c>
      <c r="F8495" s="4" t="s">
        <v>30</v>
      </c>
      <c r="G8495" s="4" t="s">
        <v>30</v>
      </c>
      <c r="H8495" s="4" t="s">
        <v>10</v>
      </c>
    </row>
    <row r="8496" spans="1:8">
      <c r="A8496" t="n">
        <v>68530</v>
      </c>
      <c r="B8496" s="38" t="n">
        <v>45</v>
      </c>
      <c r="C8496" s="7" t="n">
        <v>2</v>
      </c>
      <c r="D8496" s="7" t="n">
        <v>3</v>
      </c>
      <c r="E8496" s="7" t="n">
        <v>0.330000013113022</v>
      </c>
      <c r="F8496" s="7" t="n">
        <v>0.600000023841858</v>
      </c>
      <c r="G8496" s="7" t="n">
        <v>6.80999994277954</v>
      </c>
      <c r="H8496" s="7" t="n">
        <v>6000</v>
      </c>
    </row>
    <row r="8497" spans="1:15">
      <c r="A8497" t="s">
        <v>4</v>
      </c>
      <c r="B8497" s="4" t="s">
        <v>5</v>
      </c>
      <c r="C8497" s="4" t="s">
        <v>16</v>
      </c>
      <c r="D8497" s="4" t="s">
        <v>16</v>
      </c>
      <c r="E8497" s="4" t="s">
        <v>30</v>
      </c>
      <c r="F8497" s="4" t="s">
        <v>30</v>
      </c>
      <c r="G8497" s="4" t="s">
        <v>30</v>
      </c>
      <c r="H8497" s="4" t="s">
        <v>10</v>
      </c>
      <c r="I8497" s="4" t="s">
        <v>16</v>
      </c>
    </row>
    <row r="8498" spans="1:15">
      <c r="A8498" t="n">
        <v>68547</v>
      </c>
      <c r="B8498" s="38" t="n">
        <v>45</v>
      </c>
      <c r="C8498" s="7" t="n">
        <v>4</v>
      </c>
      <c r="D8498" s="7" t="n">
        <v>3</v>
      </c>
      <c r="E8498" s="7" t="n">
        <v>12.9499998092651</v>
      </c>
      <c r="F8498" s="7" t="n">
        <v>162.990005493164</v>
      </c>
      <c r="G8498" s="7" t="n">
        <v>0</v>
      </c>
      <c r="H8498" s="7" t="n">
        <v>6000</v>
      </c>
      <c r="I8498" s="7" t="n">
        <v>0</v>
      </c>
    </row>
    <row r="8499" spans="1:15">
      <c r="A8499" t="s">
        <v>4</v>
      </c>
      <c r="B8499" s="4" t="s">
        <v>5</v>
      </c>
      <c r="C8499" s="4" t="s">
        <v>16</v>
      </c>
      <c r="D8499" s="4" t="s">
        <v>16</v>
      </c>
      <c r="E8499" s="4" t="s">
        <v>30</v>
      </c>
      <c r="F8499" s="4" t="s">
        <v>10</v>
      </c>
    </row>
    <row r="8500" spans="1:15">
      <c r="A8500" t="n">
        <v>68565</v>
      </c>
      <c r="B8500" s="38" t="n">
        <v>45</v>
      </c>
      <c r="C8500" s="7" t="n">
        <v>5</v>
      </c>
      <c r="D8500" s="7" t="n">
        <v>3</v>
      </c>
      <c r="E8500" s="7" t="n">
        <v>3.5</v>
      </c>
      <c r="F8500" s="7" t="n">
        <v>6000</v>
      </c>
    </row>
    <row r="8501" spans="1:15">
      <c r="A8501" t="s">
        <v>4</v>
      </c>
      <c r="B8501" s="4" t="s">
        <v>5</v>
      </c>
      <c r="C8501" s="4" t="s">
        <v>16</v>
      </c>
      <c r="D8501" s="4" t="s">
        <v>16</v>
      </c>
      <c r="E8501" s="4" t="s">
        <v>30</v>
      </c>
      <c r="F8501" s="4" t="s">
        <v>10</v>
      </c>
    </row>
    <row r="8502" spans="1:15">
      <c r="A8502" t="n">
        <v>68574</v>
      </c>
      <c r="B8502" s="38" t="n">
        <v>45</v>
      </c>
      <c r="C8502" s="7" t="n">
        <v>11</v>
      </c>
      <c r="D8502" s="7" t="n">
        <v>3</v>
      </c>
      <c r="E8502" s="7" t="n">
        <v>38</v>
      </c>
      <c r="F8502" s="7" t="n">
        <v>6000</v>
      </c>
    </row>
    <row r="8503" spans="1:15">
      <c r="A8503" t="s">
        <v>4</v>
      </c>
      <c r="B8503" s="4" t="s">
        <v>5</v>
      </c>
      <c r="C8503" s="4" t="s">
        <v>10</v>
      </c>
      <c r="D8503" s="4" t="s">
        <v>30</v>
      </c>
      <c r="E8503" s="4" t="s">
        <v>30</v>
      </c>
      <c r="F8503" s="4" t="s">
        <v>30</v>
      </c>
      <c r="G8503" s="4" t="s">
        <v>30</v>
      </c>
    </row>
    <row r="8504" spans="1:15">
      <c r="A8504" t="n">
        <v>68583</v>
      </c>
      <c r="B8504" s="43" t="n">
        <v>46</v>
      </c>
      <c r="C8504" s="7" t="n">
        <v>0</v>
      </c>
      <c r="D8504" s="7" t="n">
        <v>0.579999983310699</v>
      </c>
      <c r="E8504" s="7" t="n">
        <v>-0.25</v>
      </c>
      <c r="F8504" s="7" t="n">
        <v>-3.14000010490417</v>
      </c>
      <c r="G8504" s="7" t="n">
        <v>180</v>
      </c>
    </row>
    <row r="8505" spans="1:15">
      <c r="A8505" t="s">
        <v>4</v>
      </c>
      <c r="B8505" s="4" t="s">
        <v>5</v>
      </c>
      <c r="C8505" s="4" t="s">
        <v>10</v>
      </c>
      <c r="D8505" s="4" t="s">
        <v>30</v>
      </c>
      <c r="E8505" s="4" t="s">
        <v>30</v>
      </c>
      <c r="F8505" s="4" t="s">
        <v>30</v>
      </c>
      <c r="G8505" s="4" t="s">
        <v>30</v>
      </c>
    </row>
    <row r="8506" spans="1:15">
      <c r="A8506" t="n">
        <v>68602</v>
      </c>
      <c r="B8506" s="43" t="n">
        <v>46</v>
      </c>
      <c r="C8506" s="7" t="n">
        <v>13</v>
      </c>
      <c r="D8506" s="7" t="n">
        <v>-0.140000000596046</v>
      </c>
      <c r="E8506" s="7" t="n">
        <v>-0.25</v>
      </c>
      <c r="F8506" s="7" t="n">
        <v>-2.9300000667572</v>
      </c>
      <c r="G8506" s="7" t="n">
        <v>180</v>
      </c>
    </row>
    <row r="8507" spans="1:15">
      <c r="A8507" t="s">
        <v>4</v>
      </c>
      <c r="B8507" s="4" t="s">
        <v>5</v>
      </c>
      <c r="C8507" s="4" t="s">
        <v>10</v>
      </c>
      <c r="D8507" s="4" t="s">
        <v>30</v>
      </c>
      <c r="E8507" s="4" t="s">
        <v>30</v>
      </c>
      <c r="F8507" s="4" t="s">
        <v>30</v>
      </c>
      <c r="G8507" s="4" t="s">
        <v>30</v>
      </c>
    </row>
    <row r="8508" spans="1:15">
      <c r="A8508" t="n">
        <v>68621</v>
      </c>
      <c r="B8508" s="43" t="n">
        <v>46</v>
      </c>
      <c r="C8508" s="7" t="n">
        <v>12</v>
      </c>
      <c r="D8508" s="7" t="n">
        <v>-0.819999992847443</v>
      </c>
      <c r="E8508" s="7" t="n">
        <v>-0.25</v>
      </c>
      <c r="F8508" s="7" t="n">
        <v>-3.07999992370605</v>
      </c>
      <c r="G8508" s="7" t="n">
        <v>180</v>
      </c>
    </row>
    <row r="8509" spans="1:15">
      <c r="A8509" t="s">
        <v>4</v>
      </c>
      <c r="B8509" s="4" t="s">
        <v>5</v>
      </c>
      <c r="C8509" s="4" t="s">
        <v>10</v>
      </c>
      <c r="D8509" s="4" t="s">
        <v>30</v>
      </c>
      <c r="E8509" s="4" t="s">
        <v>30</v>
      </c>
      <c r="F8509" s="4" t="s">
        <v>30</v>
      </c>
      <c r="G8509" s="4" t="s">
        <v>30</v>
      </c>
    </row>
    <row r="8510" spans="1:15">
      <c r="A8510" t="n">
        <v>68640</v>
      </c>
      <c r="B8510" s="43" t="n">
        <v>46</v>
      </c>
      <c r="C8510" s="7" t="n">
        <v>1</v>
      </c>
      <c r="D8510" s="7" t="n">
        <v>0.569999992847443</v>
      </c>
      <c r="E8510" s="7" t="n">
        <v>-0.25</v>
      </c>
      <c r="F8510" s="7" t="n">
        <v>-2.00999999046326</v>
      </c>
      <c r="G8510" s="7" t="n">
        <v>180</v>
      </c>
    </row>
    <row r="8511" spans="1:15">
      <c r="A8511" t="s">
        <v>4</v>
      </c>
      <c r="B8511" s="4" t="s">
        <v>5</v>
      </c>
      <c r="C8511" s="4" t="s">
        <v>10</v>
      </c>
      <c r="D8511" s="4" t="s">
        <v>30</v>
      </c>
      <c r="E8511" s="4" t="s">
        <v>30</v>
      </c>
      <c r="F8511" s="4" t="s">
        <v>30</v>
      </c>
      <c r="G8511" s="4" t="s">
        <v>30</v>
      </c>
    </row>
    <row r="8512" spans="1:15">
      <c r="A8512" t="n">
        <v>68659</v>
      </c>
      <c r="B8512" s="43" t="n">
        <v>46</v>
      </c>
      <c r="C8512" s="7" t="n">
        <v>2</v>
      </c>
      <c r="D8512" s="7" t="n">
        <v>1.97000002861023</v>
      </c>
      <c r="E8512" s="7" t="n">
        <v>-0.25</v>
      </c>
      <c r="F8512" s="7" t="n">
        <v>-2.00999999046326</v>
      </c>
      <c r="G8512" s="7" t="n">
        <v>180</v>
      </c>
    </row>
    <row r="8513" spans="1:9">
      <c r="A8513" t="s">
        <v>4</v>
      </c>
      <c r="B8513" s="4" t="s">
        <v>5</v>
      </c>
      <c r="C8513" s="4" t="s">
        <v>10</v>
      </c>
      <c r="D8513" s="4" t="s">
        <v>30</v>
      </c>
      <c r="E8513" s="4" t="s">
        <v>30</v>
      </c>
      <c r="F8513" s="4" t="s">
        <v>30</v>
      </c>
      <c r="G8513" s="4" t="s">
        <v>30</v>
      </c>
    </row>
    <row r="8514" spans="1:9">
      <c r="A8514" t="n">
        <v>68678</v>
      </c>
      <c r="B8514" s="43" t="n">
        <v>46</v>
      </c>
      <c r="C8514" s="7" t="n">
        <v>3</v>
      </c>
      <c r="D8514" s="7" t="n">
        <v>-1.03999996185303</v>
      </c>
      <c r="E8514" s="7" t="n">
        <v>-0.209999993443489</v>
      </c>
      <c r="F8514" s="7" t="n">
        <v>-1.39999997615814</v>
      </c>
      <c r="G8514" s="7" t="n">
        <v>180</v>
      </c>
    </row>
    <row r="8515" spans="1:9">
      <c r="A8515" t="s">
        <v>4</v>
      </c>
      <c r="B8515" s="4" t="s">
        <v>5</v>
      </c>
      <c r="C8515" s="4" t="s">
        <v>10</v>
      </c>
      <c r="D8515" s="4" t="s">
        <v>30</v>
      </c>
      <c r="E8515" s="4" t="s">
        <v>30</v>
      </c>
      <c r="F8515" s="4" t="s">
        <v>30</v>
      </c>
      <c r="G8515" s="4" t="s">
        <v>30</v>
      </c>
    </row>
    <row r="8516" spans="1:9">
      <c r="A8516" t="n">
        <v>68697</v>
      </c>
      <c r="B8516" s="43" t="n">
        <v>46</v>
      </c>
      <c r="C8516" s="7" t="n">
        <v>4</v>
      </c>
      <c r="D8516" s="7" t="n">
        <v>-1.64999997615814</v>
      </c>
      <c r="E8516" s="7" t="n">
        <v>-0.25</v>
      </c>
      <c r="F8516" s="7" t="n">
        <v>-2.11999988555908</v>
      </c>
      <c r="G8516" s="7" t="n">
        <v>180</v>
      </c>
    </row>
    <row r="8517" spans="1:9">
      <c r="A8517" t="s">
        <v>4</v>
      </c>
      <c r="B8517" s="4" t="s">
        <v>5</v>
      </c>
      <c r="C8517" s="4" t="s">
        <v>10</v>
      </c>
      <c r="D8517" s="4" t="s">
        <v>30</v>
      </c>
      <c r="E8517" s="4" t="s">
        <v>30</v>
      </c>
      <c r="F8517" s="4" t="s">
        <v>30</v>
      </c>
      <c r="G8517" s="4" t="s">
        <v>30</v>
      </c>
    </row>
    <row r="8518" spans="1:9">
      <c r="A8518" t="n">
        <v>68716</v>
      </c>
      <c r="B8518" s="43" t="n">
        <v>46</v>
      </c>
      <c r="C8518" s="7" t="n">
        <v>5</v>
      </c>
      <c r="D8518" s="7" t="n">
        <v>2.75999999046326</v>
      </c>
      <c r="E8518" s="7" t="n">
        <v>-0.25</v>
      </c>
      <c r="F8518" s="7" t="n">
        <v>-1.86000001430511</v>
      </c>
      <c r="G8518" s="7" t="n">
        <v>180</v>
      </c>
    </row>
    <row r="8519" spans="1:9">
      <c r="A8519" t="s">
        <v>4</v>
      </c>
      <c r="B8519" s="4" t="s">
        <v>5</v>
      </c>
      <c r="C8519" s="4" t="s">
        <v>10</v>
      </c>
      <c r="D8519" s="4" t="s">
        <v>30</v>
      </c>
      <c r="E8519" s="4" t="s">
        <v>30</v>
      </c>
      <c r="F8519" s="4" t="s">
        <v>30</v>
      </c>
      <c r="G8519" s="4" t="s">
        <v>30</v>
      </c>
    </row>
    <row r="8520" spans="1:9">
      <c r="A8520" t="n">
        <v>68735</v>
      </c>
      <c r="B8520" s="43" t="n">
        <v>46</v>
      </c>
      <c r="C8520" s="7" t="n">
        <v>7032</v>
      </c>
      <c r="D8520" s="7" t="n">
        <v>3.29999995231628</v>
      </c>
      <c r="E8520" s="7" t="n">
        <v>-0.230000004172325</v>
      </c>
      <c r="F8520" s="7" t="n">
        <v>-2.08999991416931</v>
      </c>
      <c r="G8520" s="7" t="n">
        <v>188.600006103516</v>
      </c>
    </row>
    <row r="8521" spans="1:9">
      <c r="A8521" t="s">
        <v>4</v>
      </c>
      <c r="B8521" s="4" t="s">
        <v>5</v>
      </c>
      <c r="C8521" s="4" t="s">
        <v>10</v>
      </c>
      <c r="D8521" s="4" t="s">
        <v>30</v>
      </c>
      <c r="E8521" s="4" t="s">
        <v>30</v>
      </c>
      <c r="F8521" s="4" t="s">
        <v>30</v>
      </c>
      <c r="G8521" s="4" t="s">
        <v>30</v>
      </c>
    </row>
    <row r="8522" spans="1:9">
      <c r="A8522" t="n">
        <v>68754</v>
      </c>
      <c r="B8522" s="43" t="n">
        <v>46</v>
      </c>
      <c r="C8522" s="7" t="n">
        <v>6</v>
      </c>
      <c r="D8522" s="7" t="n">
        <v>-0.0299999993294477</v>
      </c>
      <c r="E8522" s="7" t="n">
        <v>-0.25</v>
      </c>
      <c r="F8522" s="7" t="n">
        <v>-1.4099999666214</v>
      </c>
      <c r="G8522" s="7" t="n">
        <v>180</v>
      </c>
    </row>
    <row r="8523" spans="1:9">
      <c r="A8523" t="s">
        <v>4</v>
      </c>
      <c r="B8523" s="4" t="s">
        <v>5</v>
      </c>
      <c r="C8523" s="4" t="s">
        <v>10</v>
      </c>
      <c r="D8523" s="4" t="s">
        <v>30</v>
      </c>
      <c r="E8523" s="4" t="s">
        <v>30</v>
      </c>
      <c r="F8523" s="4" t="s">
        <v>30</v>
      </c>
      <c r="G8523" s="4" t="s">
        <v>30</v>
      </c>
    </row>
    <row r="8524" spans="1:9">
      <c r="A8524" t="n">
        <v>68773</v>
      </c>
      <c r="B8524" s="43" t="n">
        <v>46</v>
      </c>
      <c r="C8524" s="7" t="n">
        <v>7</v>
      </c>
      <c r="D8524" s="7" t="n">
        <v>1.79999995231628</v>
      </c>
      <c r="E8524" s="7" t="n">
        <v>-0.25</v>
      </c>
      <c r="F8524" s="7" t="n">
        <v>-1.02999997138977</v>
      </c>
      <c r="G8524" s="7" t="n">
        <v>180</v>
      </c>
    </row>
    <row r="8525" spans="1:9">
      <c r="A8525" t="s">
        <v>4</v>
      </c>
      <c r="B8525" s="4" t="s">
        <v>5</v>
      </c>
      <c r="C8525" s="4" t="s">
        <v>10</v>
      </c>
      <c r="D8525" s="4" t="s">
        <v>30</v>
      </c>
      <c r="E8525" s="4" t="s">
        <v>30</v>
      </c>
      <c r="F8525" s="4" t="s">
        <v>30</v>
      </c>
      <c r="G8525" s="4" t="s">
        <v>30</v>
      </c>
    </row>
    <row r="8526" spans="1:9">
      <c r="A8526" t="n">
        <v>68792</v>
      </c>
      <c r="B8526" s="43" t="n">
        <v>46</v>
      </c>
      <c r="C8526" s="7" t="n">
        <v>8</v>
      </c>
      <c r="D8526" s="7" t="n">
        <v>1.19000005722046</v>
      </c>
      <c r="E8526" s="7" t="n">
        <v>-0.189999997615814</v>
      </c>
      <c r="F8526" s="7" t="n">
        <v>-0.779999971389771</v>
      </c>
      <c r="G8526" s="7" t="n">
        <v>180</v>
      </c>
    </row>
    <row r="8527" spans="1:9">
      <c r="A8527" t="s">
        <v>4</v>
      </c>
      <c r="B8527" s="4" t="s">
        <v>5</v>
      </c>
      <c r="C8527" s="4" t="s">
        <v>10</v>
      </c>
      <c r="D8527" s="4" t="s">
        <v>30</v>
      </c>
      <c r="E8527" s="4" t="s">
        <v>30</v>
      </c>
      <c r="F8527" s="4" t="s">
        <v>30</v>
      </c>
      <c r="G8527" s="4" t="s">
        <v>30</v>
      </c>
    </row>
    <row r="8528" spans="1:9">
      <c r="A8528" t="n">
        <v>68811</v>
      </c>
      <c r="B8528" s="43" t="n">
        <v>46</v>
      </c>
      <c r="C8528" s="7" t="n">
        <v>9</v>
      </c>
      <c r="D8528" s="7" t="n">
        <v>-2.00999999046326</v>
      </c>
      <c r="E8528" s="7" t="n">
        <v>-0.25</v>
      </c>
      <c r="F8528" s="7" t="n">
        <v>-1.57000005245209</v>
      </c>
      <c r="G8528" s="7" t="n">
        <v>174.300003051758</v>
      </c>
    </row>
    <row r="8529" spans="1:7">
      <c r="A8529" t="s">
        <v>4</v>
      </c>
      <c r="B8529" s="4" t="s">
        <v>5</v>
      </c>
      <c r="C8529" s="4" t="s">
        <v>10</v>
      </c>
      <c r="D8529" s="4" t="s">
        <v>30</v>
      </c>
      <c r="E8529" s="4" t="s">
        <v>30</v>
      </c>
      <c r="F8529" s="4" t="s">
        <v>30</v>
      </c>
      <c r="G8529" s="4" t="s">
        <v>30</v>
      </c>
    </row>
    <row r="8530" spans="1:7">
      <c r="A8530" t="n">
        <v>68830</v>
      </c>
      <c r="B8530" s="43" t="n">
        <v>46</v>
      </c>
      <c r="C8530" s="7" t="n">
        <v>11</v>
      </c>
      <c r="D8530" s="7" t="n">
        <v>-1.73000001907349</v>
      </c>
      <c r="E8530" s="7" t="n">
        <v>-0.25</v>
      </c>
      <c r="F8530" s="7" t="n">
        <v>-0.629999995231628</v>
      </c>
      <c r="G8530" s="7" t="n">
        <v>180</v>
      </c>
    </row>
    <row r="8531" spans="1:7">
      <c r="A8531" t="s">
        <v>4</v>
      </c>
      <c r="B8531" s="4" t="s">
        <v>5</v>
      </c>
      <c r="C8531" s="4" t="s">
        <v>10</v>
      </c>
      <c r="D8531" s="4" t="s">
        <v>30</v>
      </c>
      <c r="E8531" s="4" t="s">
        <v>30</v>
      </c>
      <c r="F8531" s="4" t="s">
        <v>30</v>
      </c>
      <c r="G8531" s="4" t="s">
        <v>30</v>
      </c>
    </row>
    <row r="8532" spans="1:7">
      <c r="A8532" t="n">
        <v>68849</v>
      </c>
      <c r="B8532" s="43" t="n">
        <v>46</v>
      </c>
      <c r="C8532" s="7" t="n">
        <v>80</v>
      </c>
      <c r="D8532" s="7" t="n">
        <v>0.370000004768372</v>
      </c>
      <c r="E8532" s="7" t="n">
        <v>-0.25</v>
      </c>
      <c r="F8532" s="7" t="n">
        <v>0.349999994039536</v>
      </c>
      <c r="G8532" s="7" t="n">
        <v>180</v>
      </c>
    </row>
    <row r="8533" spans="1:7">
      <c r="A8533" t="s">
        <v>4</v>
      </c>
      <c r="B8533" s="4" t="s">
        <v>5</v>
      </c>
      <c r="C8533" s="4" t="s">
        <v>10</v>
      </c>
      <c r="D8533" s="4" t="s">
        <v>30</v>
      </c>
      <c r="E8533" s="4" t="s">
        <v>30</v>
      </c>
      <c r="F8533" s="4" t="s">
        <v>30</v>
      </c>
      <c r="G8533" s="4" t="s">
        <v>30</v>
      </c>
    </row>
    <row r="8534" spans="1:7">
      <c r="A8534" t="n">
        <v>68868</v>
      </c>
      <c r="B8534" s="43" t="n">
        <v>46</v>
      </c>
      <c r="C8534" s="7" t="n">
        <v>83</v>
      </c>
      <c r="D8534" s="7" t="n">
        <v>-0.75</v>
      </c>
      <c r="E8534" s="7" t="n">
        <v>-0.25</v>
      </c>
      <c r="F8534" s="7" t="n">
        <v>-0.100000001490116</v>
      </c>
      <c r="G8534" s="7" t="n">
        <v>180</v>
      </c>
    </row>
    <row r="8535" spans="1:7">
      <c r="A8535" t="s">
        <v>4</v>
      </c>
      <c r="B8535" s="4" t="s">
        <v>5</v>
      </c>
      <c r="C8535" s="4" t="s">
        <v>16</v>
      </c>
      <c r="D8535" s="4" t="s">
        <v>10</v>
      </c>
      <c r="E8535" s="4" t="s">
        <v>6</v>
      </c>
      <c r="F8535" s="4" t="s">
        <v>6</v>
      </c>
      <c r="G8535" s="4" t="s">
        <v>6</v>
      </c>
      <c r="H8535" s="4" t="s">
        <v>6</v>
      </c>
    </row>
    <row r="8536" spans="1:7">
      <c r="A8536" t="n">
        <v>68887</v>
      </c>
      <c r="B8536" s="54" t="n">
        <v>51</v>
      </c>
      <c r="C8536" s="7" t="n">
        <v>3</v>
      </c>
      <c r="D8536" s="7" t="n">
        <v>0</v>
      </c>
      <c r="E8536" s="7" t="s">
        <v>236</v>
      </c>
      <c r="F8536" s="7" t="s">
        <v>236</v>
      </c>
      <c r="G8536" s="7" t="s">
        <v>225</v>
      </c>
      <c r="H8536" s="7" t="s">
        <v>226</v>
      </c>
    </row>
    <row r="8537" spans="1:7">
      <c r="A8537" t="s">
        <v>4</v>
      </c>
      <c r="B8537" s="4" t="s">
        <v>5</v>
      </c>
      <c r="C8537" s="4" t="s">
        <v>16</v>
      </c>
      <c r="D8537" s="4" t="s">
        <v>10</v>
      </c>
      <c r="E8537" s="4" t="s">
        <v>6</v>
      </c>
      <c r="F8537" s="4" t="s">
        <v>6</v>
      </c>
      <c r="G8537" s="4" t="s">
        <v>6</v>
      </c>
      <c r="H8537" s="4" t="s">
        <v>6</v>
      </c>
    </row>
    <row r="8538" spans="1:7">
      <c r="A8538" t="n">
        <v>68900</v>
      </c>
      <c r="B8538" s="54" t="n">
        <v>51</v>
      </c>
      <c r="C8538" s="7" t="n">
        <v>3</v>
      </c>
      <c r="D8538" s="7" t="n">
        <v>13</v>
      </c>
      <c r="E8538" s="7" t="s">
        <v>236</v>
      </c>
      <c r="F8538" s="7" t="s">
        <v>236</v>
      </c>
      <c r="G8538" s="7" t="s">
        <v>225</v>
      </c>
      <c r="H8538" s="7" t="s">
        <v>226</v>
      </c>
    </row>
    <row r="8539" spans="1:7">
      <c r="A8539" t="s">
        <v>4</v>
      </c>
      <c r="B8539" s="4" t="s">
        <v>5</v>
      </c>
      <c r="C8539" s="4" t="s">
        <v>16</v>
      </c>
      <c r="D8539" s="4" t="s">
        <v>10</v>
      </c>
      <c r="E8539" s="4" t="s">
        <v>6</v>
      </c>
      <c r="F8539" s="4" t="s">
        <v>6</v>
      </c>
      <c r="G8539" s="4" t="s">
        <v>6</v>
      </c>
      <c r="H8539" s="4" t="s">
        <v>6</v>
      </c>
    </row>
    <row r="8540" spans="1:7">
      <c r="A8540" t="n">
        <v>68913</v>
      </c>
      <c r="B8540" s="54" t="n">
        <v>51</v>
      </c>
      <c r="C8540" s="7" t="n">
        <v>3</v>
      </c>
      <c r="D8540" s="7" t="n">
        <v>12</v>
      </c>
      <c r="E8540" s="7" t="s">
        <v>236</v>
      </c>
      <c r="F8540" s="7" t="s">
        <v>236</v>
      </c>
      <c r="G8540" s="7" t="s">
        <v>225</v>
      </c>
      <c r="H8540" s="7" t="s">
        <v>226</v>
      </c>
    </row>
    <row r="8541" spans="1:7">
      <c r="A8541" t="s">
        <v>4</v>
      </c>
      <c r="B8541" s="4" t="s">
        <v>5</v>
      </c>
      <c r="C8541" s="4" t="s">
        <v>16</v>
      </c>
      <c r="D8541" s="4" t="s">
        <v>10</v>
      </c>
      <c r="E8541" s="4" t="s">
        <v>6</v>
      </c>
      <c r="F8541" s="4" t="s">
        <v>6</v>
      </c>
      <c r="G8541" s="4" t="s">
        <v>6</v>
      </c>
      <c r="H8541" s="4" t="s">
        <v>6</v>
      </c>
    </row>
    <row r="8542" spans="1:7">
      <c r="A8542" t="n">
        <v>68926</v>
      </c>
      <c r="B8542" s="54" t="n">
        <v>51</v>
      </c>
      <c r="C8542" s="7" t="n">
        <v>3</v>
      </c>
      <c r="D8542" s="7" t="n">
        <v>1</v>
      </c>
      <c r="E8542" s="7" t="s">
        <v>236</v>
      </c>
      <c r="F8542" s="7" t="s">
        <v>236</v>
      </c>
      <c r="G8542" s="7" t="s">
        <v>225</v>
      </c>
      <c r="H8542" s="7" t="s">
        <v>226</v>
      </c>
    </row>
    <row r="8543" spans="1:7">
      <c r="A8543" t="s">
        <v>4</v>
      </c>
      <c r="B8543" s="4" t="s">
        <v>5</v>
      </c>
      <c r="C8543" s="4" t="s">
        <v>16</v>
      </c>
      <c r="D8543" s="4" t="s">
        <v>10</v>
      </c>
      <c r="E8543" s="4" t="s">
        <v>6</v>
      </c>
      <c r="F8543" s="4" t="s">
        <v>6</v>
      </c>
      <c r="G8543" s="4" t="s">
        <v>6</v>
      </c>
      <c r="H8543" s="4" t="s">
        <v>6</v>
      </c>
    </row>
    <row r="8544" spans="1:7">
      <c r="A8544" t="n">
        <v>68939</v>
      </c>
      <c r="B8544" s="54" t="n">
        <v>51</v>
      </c>
      <c r="C8544" s="7" t="n">
        <v>3</v>
      </c>
      <c r="D8544" s="7" t="n">
        <v>2</v>
      </c>
      <c r="E8544" s="7" t="s">
        <v>236</v>
      </c>
      <c r="F8544" s="7" t="s">
        <v>236</v>
      </c>
      <c r="G8544" s="7" t="s">
        <v>225</v>
      </c>
      <c r="H8544" s="7" t="s">
        <v>226</v>
      </c>
    </row>
    <row r="8545" spans="1:8">
      <c r="A8545" t="s">
        <v>4</v>
      </c>
      <c r="B8545" s="4" t="s">
        <v>5</v>
      </c>
      <c r="C8545" s="4" t="s">
        <v>16</v>
      </c>
      <c r="D8545" s="4" t="s">
        <v>10</v>
      </c>
      <c r="E8545" s="4" t="s">
        <v>6</v>
      </c>
      <c r="F8545" s="4" t="s">
        <v>6</v>
      </c>
      <c r="G8545" s="4" t="s">
        <v>6</v>
      </c>
      <c r="H8545" s="4" t="s">
        <v>6</v>
      </c>
    </row>
    <row r="8546" spans="1:8">
      <c r="A8546" t="n">
        <v>68952</v>
      </c>
      <c r="B8546" s="54" t="n">
        <v>51</v>
      </c>
      <c r="C8546" s="7" t="n">
        <v>3</v>
      </c>
      <c r="D8546" s="7" t="n">
        <v>3</v>
      </c>
      <c r="E8546" s="7" t="s">
        <v>236</v>
      </c>
      <c r="F8546" s="7" t="s">
        <v>236</v>
      </c>
      <c r="G8546" s="7" t="s">
        <v>225</v>
      </c>
      <c r="H8546" s="7" t="s">
        <v>226</v>
      </c>
    </row>
    <row r="8547" spans="1:8">
      <c r="A8547" t="s">
        <v>4</v>
      </c>
      <c r="B8547" s="4" t="s">
        <v>5</v>
      </c>
      <c r="C8547" s="4" t="s">
        <v>16</v>
      </c>
      <c r="D8547" s="4" t="s">
        <v>10</v>
      </c>
      <c r="E8547" s="4" t="s">
        <v>6</v>
      </c>
      <c r="F8547" s="4" t="s">
        <v>6</v>
      </c>
      <c r="G8547" s="4" t="s">
        <v>6</v>
      </c>
      <c r="H8547" s="4" t="s">
        <v>6</v>
      </c>
    </row>
    <row r="8548" spans="1:8">
      <c r="A8548" t="n">
        <v>68965</v>
      </c>
      <c r="B8548" s="54" t="n">
        <v>51</v>
      </c>
      <c r="C8548" s="7" t="n">
        <v>3</v>
      </c>
      <c r="D8548" s="7" t="n">
        <v>4</v>
      </c>
      <c r="E8548" s="7" t="s">
        <v>236</v>
      </c>
      <c r="F8548" s="7" t="s">
        <v>236</v>
      </c>
      <c r="G8548" s="7" t="s">
        <v>225</v>
      </c>
      <c r="H8548" s="7" t="s">
        <v>226</v>
      </c>
    </row>
    <row r="8549" spans="1:8">
      <c r="A8549" t="s">
        <v>4</v>
      </c>
      <c r="B8549" s="4" t="s">
        <v>5</v>
      </c>
      <c r="C8549" s="4" t="s">
        <v>16</v>
      </c>
      <c r="D8549" s="4" t="s">
        <v>10</v>
      </c>
      <c r="E8549" s="4" t="s">
        <v>6</v>
      </c>
      <c r="F8549" s="4" t="s">
        <v>6</v>
      </c>
      <c r="G8549" s="4" t="s">
        <v>6</v>
      </c>
      <c r="H8549" s="4" t="s">
        <v>6</v>
      </c>
    </row>
    <row r="8550" spans="1:8">
      <c r="A8550" t="n">
        <v>68978</v>
      </c>
      <c r="B8550" s="54" t="n">
        <v>51</v>
      </c>
      <c r="C8550" s="7" t="n">
        <v>3</v>
      </c>
      <c r="D8550" s="7" t="n">
        <v>5</v>
      </c>
      <c r="E8550" s="7" t="s">
        <v>236</v>
      </c>
      <c r="F8550" s="7" t="s">
        <v>236</v>
      </c>
      <c r="G8550" s="7" t="s">
        <v>225</v>
      </c>
      <c r="H8550" s="7" t="s">
        <v>226</v>
      </c>
    </row>
    <row r="8551" spans="1:8">
      <c r="A8551" t="s">
        <v>4</v>
      </c>
      <c r="B8551" s="4" t="s">
        <v>5</v>
      </c>
      <c r="C8551" s="4" t="s">
        <v>16</v>
      </c>
      <c r="D8551" s="4" t="s">
        <v>10</v>
      </c>
      <c r="E8551" s="4" t="s">
        <v>6</v>
      </c>
      <c r="F8551" s="4" t="s">
        <v>6</v>
      </c>
      <c r="G8551" s="4" t="s">
        <v>6</v>
      </c>
      <c r="H8551" s="4" t="s">
        <v>6</v>
      </c>
    </row>
    <row r="8552" spans="1:8">
      <c r="A8552" t="n">
        <v>68991</v>
      </c>
      <c r="B8552" s="54" t="n">
        <v>51</v>
      </c>
      <c r="C8552" s="7" t="n">
        <v>3</v>
      </c>
      <c r="D8552" s="7" t="n">
        <v>7032</v>
      </c>
      <c r="E8552" s="7" t="s">
        <v>236</v>
      </c>
      <c r="F8552" s="7" t="s">
        <v>236</v>
      </c>
      <c r="G8552" s="7" t="s">
        <v>225</v>
      </c>
      <c r="H8552" s="7" t="s">
        <v>226</v>
      </c>
    </row>
    <row r="8553" spans="1:8">
      <c r="A8553" t="s">
        <v>4</v>
      </c>
      <c r="B8553" s="4" t="s">
        <v>5</v>
      </c>
      <c r="C8553" s="4" t="s">
        <v>16</v>
      </c>
      <c r="D8553" s="4" t="s">
        <v>10</v>
      </c>
      <c r="E8553" s="4" t="s">
        <v>6</v>
      </c>
      <c r="F8553" s="4" t="s">
        <v>6</v>
      </c>
      <c r="G8553" s="4" t="s">
        <v>6</v>
      </c>
      <c r="H8553" s="4" t="s">
        <v>6</v>
      </c>
    </row>
    <row r="8554" spans="1:8">
      <c r="A8554" t="n">
        <v>69004</v>
      </c>
      <c r="B8554" s="54" t="n">
        <v>51</v>
      </c>
      <c r="C8554" s="7" t="n">
        <v>3</v>
      </c>
      <c r="D8554" s="7" t="n">
        <v>6</v>
      </c>
      <c r="E8554" s="7" t="s">
        <v>236</v>
      </c>
      <c r="F8554" s="7" t="s">
        <v>236</v>
      </c>
      <c r="G8554" s="7" t="s">
        <v>225</v>
      </c>
      <c r="H8554" s="7" t="s">
        <v>226</v>
      </c>
    </row>
    <row r="8555" spans="1:8">
      <c r="A8555" t="s">
        <v>4</v>
      </c>
      <c r="B8555" s="4" t="s">
        <v>5</v>
      </c>
      <c r="C8555" s="4" t="s">
        <v>16</v>
      </c>
      <c r="D8555" s="4" t="s">
        <v>10</v>
      </c>
      <c r="E8555" s="4" t="s">
        <v>6</v>
      </c>
      <c r="F8555" s="4" t="s">
        <v>6</v>
      </c>
      <c r="G8555" s="4" t="s">
        <v>6</v>
      </c>
      <c r="H8555" s="4" t="s">
        <v>6</v>
      </c>
    </row>
    <row r="8556" spans="1:8">
      <c r="A8556" t="n">
        <v>69017</v>
      </c>
      <c r="B8556" s="54" t="n">
        <v>51</v>
      </c>
      <c r="C8556" s="7" t="n">
        <v>3</v>
      </c>
      <c r="D8556" s="7" t="n">
        <v>7</v>
      </c>
      <c r="E8556" s="7" t="s">
        <v>236</v>
      </c>
      <c r="F8556" s="7" t="s">
        <v>236</v>
      </c>
      <c r="G8556" s="7" t="s">
        <v>225</v>
      </c>
      <c r="H8556" s="7" t="s">
        <v>226</v>
      </c>
    </row>
    <row r="8557" spans="1:8">
      <c r="A8557" t="s">
        <v>4</v>
      </c>
      <c r="B8557" s="4" t="s">
        <v>5</v>
      </c>
      <c r="C8557" s="4" t="s">
        <v>16</v>
      </c>
      <c r="D8557" s="4" t="s">
        <v>10</v>
      </c>
      <c r="E8557" s="4" t="s">
        <v>6</v>
      </c>
      <c r="F8557" s="4" t="s">
        <v>6</v>
      </c>
      <c r="G8557" s="4" t="s">
        <v>6</v>
      </c>
      <c r="H8557" s="4" t="s">
        <v>6</v>
      </c>
    </row>
    <row r="8558" spans="1:8">
      <c r="A8558" t="n">
        <v>69030</v>
      </c>
      <c r="B8558" s="54" t="n">
        <v>51</v>
      </c>
      <c r="C8558" s="7" t="n">
        <v>3</v>
      </c>
      <c r="D8558" s="7" t="n">
        <v>8</v>
      </c>
      <c r="E8558" s="7" t="s">
        <v>236</v>
      </c>
      <c r="F8558" s="7" t="s">
        <v>236</v>
      </c>
      <c r="G8558" s="7" t="s">
        <v>225</v>
      </c>
      <c r="H8558" s="7" t="s">
        <v>226</v>
      </c>
    </row>
    <row r="8559" spans="1:8">
      <c r="A8559" t="s">
        <v>4</v>
      </c>
      <c r="B8559" s="4" t="s">
        <v>5</v>
      </c>
      <c r="C8559" s="4" t="s">
        <v>16</v>
      </c>
      <c r="D8559" s="4" t="s">
        <v>10</v>
      </c>
      <c r="E8559" s="4" t="s">
        <v>6</v>
      </c>
      <c r="F8559" s="4" t="s">
        <v>6</v>
      </c>
      <c r="G8559" s="4" t="s">
        <v>6</v>
      </c>
      <c r="H8559" s="4" t="s">
        <v>6</v>
      </c>
    </row>
    <row r="8560" spans="1:8">
      <c r="A8560" t="n">
        <v>69043</v>
      </c>
      <c r="B8560" s="54" t="n">
        <v>51</v>
      </c>
      <c r="C8560" s="7" t="n">
        <v>3</v>
      </c>
      <c r="D8560" s="7" t="n">
        <v>9</v>
      </c>
      <c r="E8560" s="7" t="s">
        <v>236</v>
      </c>
      <c r="F8560" s="7" t="s">
        <v>236</v>
      </c>
      <c r="G8560" s="7" t="s">
        <v>225</v>
      </c>
      <c r="H8560" s="7" t="s">
        <v>226</v>
      </c>
    </row>
    <row r="8561" spans="1:8">
      <c r="A8561" t="s">
        <v>4</v>
      </c>
      <c r="B8561" s="4" t="s">
        <v>5</v>
      </c>
      <c r="C8561" s="4" t="s">
        <v>16</v>
      </c>
      <c r="D8561" s="4" t="s">
        <v>10</v>
      </c>
      <c r="E8561" s="4" t="s">
        <v>6</v>
      </c>
      <c r="F8561" s="4" t="s">
        <v>6</v>
      </c>
      <c r="G8561" s="4" t="s">
        <v>6</v>
      </c>
      <c r="H8561" s="4" t="s">
        <v>6</v>
      </c>
    </row>
    <row r="8562" spans="1:8">
      <c r="A8562" t="n">
        <v>69056</v>
      </c>
      <c r="B8562" s="54" t="n">
        <v>51</v>
      </c>
      <c r="C8562" s="7" t="n">
        <v>3</v>
      </c>
      <c r="D8562" s="7" t="n">
        <v>11</v>
      </c>
      <c r="E8562" s="7" t="s">
        <v>236</v>
      </c>
      <c r="F8562" s="7" t="s">
        <v>236</v>
      </c>
      <c r="G8562" s="7" t="s">
        <v>225</v>
      </c>
      <c r="H8562" s="7" t="s">
        <v>226</v>
      </c>
    </row>
    <row r="8563" spans="1:8">
      <c r="A8563" t="s">
        <v>4</v>
      </c>
      <c r="B8563" s="4" t="s">
        <v>5</v>
      </c>
      <c r="C8563" s="4" t="s">
        <v>16</v>
      </c>
      <c r="D8563" s="4" t="s">
        <v>10</v>
      </c>
      <c r="E8563" s="4" t="s">
        <v>6</v>
      </c>
      <c r="F8563" s="4" t="s">
        <v>6</v>
      </c>
      <c r="G8563" s="4" t="s">
        <v>6</v>
      </c>
      <c r="H8563" s="4" t="s">
        <v>6</v>
      </c>
    </row>
    <row r="8564" spans="1:8">
      <c r="A8564" t="n">
        <v>69069</v>
      </c>
      <c r="B8564" s="54" t="n">
        <v>51</v>
      </c>
      <c r="C8564" s="7" t="n">
        <v>3</v>
      </c>
      <c r="D8564" s="7" t="n">
        <v>80</v>
      </c>
      <c r="E8564" s="7" t="s">
        <v>236</v>
      </c>
      <c r="F8564" s="7" t="s">
        <v>236</v>
      </c>
      <c r="G8564" s="7" t="s">
        <v>225</v>
      </c>
      <c r="H8564" s="7" t="s">
        <v>226</v>
      </c>
    </row>
    <row r="8565" spans="1:8">
      <c r="A8565" t="s">
        <v>4</v>
      </c>
      <c r="B8565" s="4" t="s">
        <v>5</v>
      </c>
      <c r="C8565" s="4" t="s">
        <v>16</v>
      </c>
      <c r="D8565" s="4" t="s">
        <v>10</v>
      </c>
      <c r="E8565" s="4" t="s">
        <v>6</v>
      </c>
      <c r="F8565" s="4" t="s">
        <v>6</v>
      </c>
      <c r="G8565" s="4" t="s">
        <v>6</v>
      </c>
      <c r="H8565" s="4" t="s">
        <v>6</v>
      </c>
    </row>
    <row r="8566" spans="1:8">
      <c r="A8566" t="n">
        <v>69082</v>
      </c>
      <c r="B8566" s="54" t="n">
        <v>51</v>
      </c>
      <c r="C8566" s="7" t="n">
        <v>3</v>
      </c>
      <c r="D8566" s="7" t="n">
        <v>83</v>
      </c>
      <c r="E8566" s="7" t="s">
        <v>236</v>
      </c>
      <c r="F8566" s="7" t="s">
        <v>236</v>
      </c>
      <c r="G8566" s="7" t="s">
        <v>225</v>
      </c>
      <c r="H8566" s="7" t="s">
        <v>226</v>
      </c>
    </row>
    <row r="8567" spans="1:8">
      <c r="A8567" t="s">
        <v>4</v>
      </c>
      <c r="B8567" s="4" t="s">
        <v>5</v>
      </c>
      <c r="C8567" s="4" t="s">
        <v>10</v>
      </c>
      <c r="D8567" s="4" t="s">
        <v>9</v>
      </c>
    </row>
    <row r="8568" spans="1:8">
      <c r="A8568" t="n">
        <v>69095</v>
      </c>
      <c r="B8568" s="62" t="n">
        <v>44</v>
      </c>
      <c r="C8568" s="7" t="n">
        <v>107</v>
      </c>
      <c r="D8568" s="7" t="n">
        <v>128</v>
      </c>
    </row>
    <row r="8569" spans="1:8">
      <c r="A8569" t="s">
        <v>4</v>
      </c>
      <c r="B8569" s="4" t="s">
        <v>5</v>
      </c>
      <c r="C8569" s="4" t="s">
        <v>10</v>
      </c>
      <c r="D8569" s="4" t="s">
        <v>9</v>
      </c>
    </row>
    <row r="8570" spans="1:8">
      <c r="A8570" t="n">
        <v>69102</v>
      </c>
      <c r="B8570" s="62" t="n">
        <v>44</v>
      </c>
      <c r="C8570" s="7" t="n">
        <v>107</v>
      </c>
      <c r="D8570" s="7" t="n">
        <v>32</v>
      </c>
    </row>
    <row r="8571" spans="1:8">
      <c r="A8571" t="s">
        <v>4</v>
      </c>
      <c r="B8571" s="4" t="s">
        <v>5</v>
      </c>
      <c r="C8571" s="4" t="s">
        <v>10</v>
      </c>
      <c r="D8571" s="4" t="s">
        <v>9</v>
      </c>
    </row>
    <row r="8572" spans="1:8">
      <c r="A8572" t="n">
        <v>69109</v>
      </c>
      <c r="B8572" s="62" t="n">
        <v>44</v>
      </c>
      <c r="C8572" s="7" t="n">
        <v>108</v>
      </c>
      <c r="D8572" s="7" t="n">
        <v>128</v>
      </c>
    </row>
    <row r="8573" spans="1:8">
      <c r="A8573" t="s">
        <v>4</v>
      </c>
      <c r="B8573" s="4" t="s">
        <v>5</v>
      </c>
      <c r="C8573" s="4" t="s">
        <v>10</v>
      </c>
      <c r="D8573" s="4" t="s">
        <v>9</v>
      </c>
    </row>
    <row r="8574" spans="1:8">
      <c r="A8574" t="n">
        <v>69116</v>
      </c>
      <c r="B8574" s="62" t="n">
        <v>44</v>
      </c>
      <c r="C8574" s="7" t="n">
        <v>108</v>
      </c>
      <c r="D8574" s="7" t="n">
        <v>32</v>
      </c>
    </row>
    <row r="8575" spans="1:8">
      <c r="A8575" t="s">
        <v>4</v>
      </c>
      <c r="B8575" s="4" t="s">
        <v>5</v>
      </c>
      <c r="C8575" s="4" t="s">
        <v>10</v>
      </c>
      <c r="D8575" s="4" t="s">
        <v>9</v>
      </c>
    </row>
    <row r="8576" spans="1:8">
      <c r="A8576" t="n">
        <v>69123</v>
      </c>
      <c r="B8576" s="62" t="n">
        <v>44</v>
      </c>
      <c r="C8576" s="7" t="n">
        <v>90</v>
      </c>
      <c r="D8576" s="7" t="n">
        <v>128</v>
      </c>
    </row>
    <row r="8577" spans="1:8">
      <c r="A8577" t="s">
        <v>4</v>
      </c>
      <c r="B8577" s="4" t="s">
        <v>5</v>
      </c>
      <c r="C8577" s="4" t="s">
        <v>10</v>
      </c>
      <c r="D8577" s="4" t="s">
        <v>9</v>
      </c>
    </row>
    <row r="8578" spans="1:8">
      <c r="A8578" t="n">
        <v>69130</v>
      </c>
      <c r="B8578" s="62" t="n">
        <v>44</v>
      </c>
      <c r="C8578" s="7" t="n">
        <v>90</v>
      </c>
      <c r="D8578" s="7" t="n">
        <v>32</v>
      </c>
    </row>
    <row r="8579" spans="1:8">
      <c r="A8579" t="s">
        <v>4</v>
      </c>
      <c r="B8579" s="4" t="s">
        <v>5</v>
      </c>
      <c r="C8579" s="4" t="s">
        <v>10</v>
      </c>
      <c r="D8579" s="4" t="s">
        <v>9</v>
      </c>
    </row>
    <row r="8580" spans="1:8">
      <c r="A8580" t="n">
        <v>69137</v>
      </c>
      <c r="B8580" s="62" t="n">
        <v>44</v>
      </c>
      <c r="C8580" s="7" t="n">
        <v>117</v>
      </c>
      <c r="D8580" s="7" t="n">
        <v>128</v>
      </c>
    </row>
    <row r="8581" spans="1:8">
      <c r="A8581" t="s">
        <v>4</v>
      </c>
      <c r="B8581" s="4" t="s">
        <v>5</v>
      </c>
      <c r="C8581" s="4" t="s">
        <v>10</v>
      </c>
      <c r="D8581" s="4" t="s">
        <v>9</v>
      </c>
    </row>
    <row r="8582" spans="1:8">
      <c r="A8582" t="n">
        <v>69144</v>
      </c>
      <c r="B8582" s="62" t="n">
        <v>44</v>
      </c>
      <c r="C8582" s="7" t="n">
        <v>117</v>
      </c>
      <c r="D8582" s="7" t="n">
        <v>32</v>
      </c>
    </row>
    <row r="8583" spans="1:8">
      <c r="A8583" t="s">
        <v>4</v>
      </c>
      <c r="B8583" s="4" t="s">
        <v>5</v>
      </c>
      <c r="C8583" s="4" t="s">
        <v>10</v>
      </c>
      <c r="D8583" s="4" t="s">
        <v>9</v>
      </c>
    </row>
    <row r="8584" spans="1:8">
      <c r="A8584" t="n">
        <v>69151</v>
      </c>
      <c r="B8584" s="62" t="n">
        <v>44</v>
      </c>
      <c r="C8584" s="7" t="n">
        <v>106</v>
      </c>
      <c r="D8584" s="7" t="n">
        <v>128</v>
      </c>
    </row>
    <row r="8585" spans="1:8">
      <c r="A8585" t="s">
        <v>4</v>
      </c>
      <c r="B8585" s="4" t="s">
        <v>5</v>
      </c>
      <c r="C8585" s="4" t="s">
        <v>10</v>
      </c>
      <c r="D8585" s="4" t="s">
        <v>9</v>
      </c>
    </row>
    <row r="8586" spans="1:8">
      <c r="A8586" t="n">
        <v>69158</v>
      </c>
      <c r="B8586" s="62" t="n">
        <v>44</v>
      </c>
      <c r="C8586" s="7" t="n">
        <v>106</v>
      </c>
      <c r="D8586" s="7" t="n">
        <v>32</v>
      </c>
    </row>
    <row r="8587" spans="1:8">
      <c r="A8587" t="s">
        <v>4</v>
      </c>
      <c r="B8587" s="4" t="s">
        <v>5</v>
      </c>
      <c r="C8587" s="4" t="s">
        <v>10</v>
      </c>
      <c r="D8587" s="4" t="s">
        <v>9</v>
      </c>
    </row>
    <row r="8588" spans="1:8">
      <c r="A8588" t="n">
        <v>69165</v>
      </c>
      <c r="B8588" s="62" t="n">
        <v>44</v>
      </c>
      <c r="C8588" s="7" t="n">
        <v>112</v>
      </c>
      <c r="D8588" s="7" t="n">
        <v>128</v>
      </c>
    </row>
    <row r="8589" spans="1:8">
      <c r="A8589" t="s">
        <v>4</v>
      </c>
      <c r="B8589" s="4" t="s">
        <v>5</v>
      </c>
      <c r="C8589" s="4" t="s">
        <v>10</v>
      </c>
      <c r="D8589" s="4" t="s">
        <v>9</v>
      </c>
    </row>
    <row r="8590" spans="1:8">
      <c r="A8590" t="n">
        <v>69172</v>
      </c>
      <c r="B8590" s="62" t="n">
        <v>44</v>
      </c>
      <c r="C8590" s="7" t="n">
        <v>112</v>
      </c>
      <c r="D8590" s="7" t="n">
        <v>32</v>
      </c>
    </row>
    <row r="8591" spans="1:8">
      <c r="A8591" t="s">
        <v>4</v>
      </c>
      <c r="B8591" s="4" t="s">
        <v>5</v>
      </c>
      <c r="C8591" s="4" t="s">
        <v>10</v>
      </c>
      <c r="D8591" s="4" t="s">
        <v>9</v>
      </c>
    </row>
    <row r="8592" spans="1:8">
      <c r="A8592" t="n">
        <v>69179</v>
      </c>
      <c r="B8592" s="62" t="n">
        <v>44</v>
      </c>
      <c r="C8592" s="7" t="n">
        <v>96</v>
      </c>
      <c r="D8592" s="7" t="n">
        <v>128</v>
      </c>
    </row>
    <row r="8593" spans="1:4">
      <c r="A8593" t="s">
        <v>4</v>
      </c>
      <c r="B8593" s="4" t="s">
        <v>5</v>
      </c>
      <c r="C8593" s="4" t="s">
        <v>10</v>
      </c>
      <c r="D8593" s="4" t="s">
        <v>9</v>
      </c>
    </row>
    <row r="8594" spans="1:4">
      <c r="A8594" t="n">
        <v>69186</v>
      </c>
      <c r="B8594" s="62" t="n">
        <v>44</v>
      </c>
      <c r="C8594" s="7" t="n">
        <v>96</v>
      </c>
      <c r="D8594" s="7" t="n">
        <v>32</v>
      </c>
    </row>
    <row r="8595" spans="1:4">
      <c r="A8595" t="s">
        <v>4</v>
      </c>
      <c r="B8595" s="4" t="s">
        <v>5</v>
      </c>
      <c r="C8595" s="4" t="s">
        <v>10</v>
      </c>
      <c r="D8595" s="4" t="s">
        <v>9</v>
      </c>
    </row>
    <row r="8596" spans="1:4">
      <c r="A8596" t="n">
        <v>69193</v>
      </c>
      <c r="B8596" s="62" t="n">
        <v>44</v>
      </c>
      <c r="C8596" s="7" t="n">
        <v>121</v>
      </c>
      <c r="D8596" s="7" t="n">
        <v>128</v>
      </c>
    </row>
    <row r="8597" spans="1:4">
      <c r="A8597" t="s">
        <v>4</v>
      </c>
      <c r="B8597" s="4" t="s">
        <v>5</v>
      </c>
      <c r="C8597" s="4" t="s">
        <v>10</v>
      </c>
      <c r="D8597" s="4" t="s">
        <v>9</v>
      </c>
    </row>
    <row r="8598" spans="1:4">
      <c r="A8598" t="n">
        <v>69200</v>
      </c>
      <c r="B8598" s="62" t="n">
        <v>44</v>
      </c>
      <c r="C8598" s="7" t="n">
        <v>121</v>
      </c>
      <c r="D8598" s="7" t="n">
        <v>32</v>
      </c>
    </row>
    <row r="8599" spans="1:4">
      <c r="A8599" t="s">
        <v>4</v>
      </c>
      <c r="B8599" s="4" t="s">
        <v>5</v>
      </c>
      <c r="C8599" s="4" t="s">
        <v>10</v>
      </c>
      <c r="D8599" s="4" t="s">
        <v>9</v>
      </c>
    </row>
    <row r="8600" spans="1:4">
      <c r="A8600" t="n">
        <v>69207</v>
      </c>
      <c r="B8600" s="62" t="n">
        <v>44</v>
      </c>
      <c r="C8600" s="7" t="n">
        <v>93</v>
      </c>
      <c r="D8600" s="7" t="n">
        <v>128</v>
      </c>
    </row>
    <row r="8601" spans="1:4">
      <c r="A8601" t="s">
        <v>4</v>
      </c>
      <c r="B8601" s="4" t="s">
        <v>5</v>
      </c>
      <c r="C8601" s="4" t="s">
        <v>10</v>
      </c>
      <c r="D8601" s="4" t="s">
        <v>9</v>
      </c>
    </row>
    <row r="8602" spans="1:4">
      <c r="A8602" t="n">
        <v>69214</v>
      </c>
      <c r="B8602" s="62" t="n">
        <v>44</v>
      </c>
      <c r="C8602" s="7" t="n">
        <v>93</v>
      </c>
      <c r="D8602" s="7" t="n">
        <v>32</v>
      </c>
    </row>
    <row r="8603" spans="1:4">
      <c r="A8603" t="s">
        <v>4</v>
      </c>
      <c r="B8603" s="4" t="s">
        <v>5</v>
      </c>
      <c r="C8603" s="4" t="s">
        <v>10</v>
      </c>
      <c r="D8603" s="4" t="s">
        <v>9</v>
      </c>
    </row>
    <row r="8604" spans="1:4">
      <c r="A8604" t="n">
        <v>69221</v>
      </c>
      <c r="B8604" s="62" t="n">
        <v>44</v>
      </c>
      <c r="C8604" s="7" t="n">
        <v>105</v>
      </c>
      <c r="D8604" s="7" t="n">
        <v>128</v>
      </c>
    </row>
    <row r="8605" spans="1:4">
      <c r="A8605" t="s">
        <v>4</v>
      </c>
      <c r="B8605" s="4" t="s">
        <v>5</v>
      </c>
      <c r="C8605" s="4" t="s">
        <v>10</v>
      </c>
      <c r="D8605" s="4" t="s">
        <v>9</v>
      </c>
    </row>
    <row r="8606" spans="1:4">
      <c r="A8606" t="n">
        <v>69228</v>
      </c>
      <c r="B8606" s="62" t="n">
        <v>44</v>
      </c>
      <c r="C8606" s="7" t="n">
        <v>105</v>
      </c>
      <c r="D8606" s="7" t="n">
        <v>32</v>
      </c>
    </row>
    <row r="8607" spans="1:4">
      <c r="A8607" t="s">
        <v>4</v>
      </c>
      <c r="B8607" s="4" t="s">
        <v>5</v>
      </c>
      <c r="C8607" s="4" t="s">
        <v>10</v>
      </c>
      <c r="D8607" s="4" t="s">
        <v>9</v>
      </c>
    </row>
    <row r="8608" spans="1:4">
      <c r="A8608" t="n">
        <v>69235</v>
      </c>
      <c r="B8608" s="62" t="n">
        <v>44</v>
      </c>
      <c r="C8608" s="7" t="n">
        <v>97</v>
      </c>
      <c r="D8608" s="7" t="n">
        <v>128</v>
      </c>
    </row>
    <row r="8609" spans="1:4">
      <c r="A8609" t="s">
        <v>4</v>
      </c>
      <c r="B8609" s="4" t="s">
        <v>5</v>
      </c>
      <c r="C8609" s="4" t="s">
        <v>10</v>
      </c>
      <c r="D8609" s="4" t="s">
        <v>9</v>
      </c>
    </row>
    <row r="8610" spans="1:4">
      <c r="A8610" t="n">
        <v>69242</v>
      </c>
      <c r="B8610" s="62" t="n">
        <v>44</v>
      </c>
      <c r="C8610" s="7" t="n">
        <v>97</v>
      </c>
      <c r="D8610" s="7" t="n">
        <v>32</v>
      </c>
    </row>
    <row r="8611" spans="1:4">
      <c r="A8611" t="s">
        <v>4</v>
      </c>
      <c r="B8611" s="4" t="s">
        <v>5</v>
      </c>
      <c r="C8611" s="4" t="s">
        <v>10</v>
      </c>
      <c r="D8611" s="4" t="s">
        <v>9</v>
      </c>
    </row>
    <row r="8612" spans="1:4">
      <c r="A8612" t="n">
        <v>69249</v>
      </c>
      <c r="B8612" s="62" t="n">
        <v>44</v>
      </c>
      <c r="C8612" s="7" t="n">
        <v>104</v>
      </c>
      <c r="D8612" s="7" t="n">
        <v>128</v>
      </c>
    </row>
    <row r="8613" spans="1:4">
      <c r="A8613" t="s">
        <v>4</v>
      </c>
      <c r="B8613" s="4" t="s">
        <v>5</v>
      </c>
      <c r="C8613" s="4" t="s">
        <v>10</v>
      </c>
      <c r="D8613" s="4" t="s">
        <v>9</v>
      </c>
    </row>
    <row r="8614" spans="1:4">
      <c r="A8614" t="n">
        <v>69256</v>
      </c>
      <c r="B8614" s="62" t="n">
        <v>44</v>
      </c>
      <c r="C8614" s="7" t="n">
        <v>104</v>
      </c>
      <c r="D8614" s="7" t="n">
        <v>32</v>
      </c>
    </row>
    <row r="8615" spans="1:4">
      <c r="A8615" t="s">
        <v>4</v>
      </c>
      <c r="B8615" s="4" t="s">
        <v>5</v>
      </c>
      <c r="C8615" s="4" t="s">
        <v>10</v>
      </c>
      <c r="D8615" s="4" t="s">
        <v>9</v>
      </c>
    </row>
    <row r="8616" spans="1:4">
      <c r="A8616" t="n">
        <v>69263</v>
      </c>
      <c r="B8616" s="62" t="n">
        <v>44</v>
      </c>
      <c r="C8616" s="7" t="n">
        <v>109</v>
      </c>
      <c r="D8616" s="7" t="n">
        <v>128</v>
      </c>
    </row>
    <row r="8617" spans="1:4">
      <c r="A8617" t="s">
        <v>4</v>
      </c>
      <c r="B8617" s="4" t="s">
        <v>5</v>
      </c>
      <c r="C8617" s="4" t="s">
        <v>10</v>
      </c>
      <c r="D8617" s="4" t="s">
        <v>9</v>
      </c>
    </row>
    <row r="8618" spans="1:4">
      <c r="A8618" t="n">
        <v>69270</v>
      </c>
      <c r="B8618" s="62" t="n">
        <v>44</v>
      </c>
      <c r="C8618" s="7" t="n">
        <v>109</v>
      </c>
      <c r="D8618" s="7" t="n">
        <v>32</v>
      </c>
    </row>
    <row r="8619" spans="1:4">
      <c r="A8619" t="s">
        <v>4</v>
      </c>
      <c r="B8619" s="4" t="s">
        <v>5</v>
      </c>
      <c r="C8619" s="4" t="s">
        <v>10</v>
      </c>
      <c r="D8619" s="4" t="s">
        <v>9</v>
      </c>
    </row>
    <row r="8620" spans="1:4">
      <c r="A8620" t="n">
        <v>69277</v>
      </c>
      <c r="B8620" s="62" t="n">
        <v>44</v>
      </c>
      <c r="C8620" s="7" t="n">
        <v>91</v>
      </c>
      <c r="D8620" s="7" t="n">
        <v>128</v>
      </c>
    </row>
    <row r="8621" spans="1:4">
      <c r="A8621" t="s">
        <v>4</v>
      </c>
      <c r="B8621" s="4" t="s">
        <v>5</v>
      </c>
      <c r="C8621" s="4" t="s">
        <v>10</v>
      </c>
      <c r="D8621" s="4" t="s">
        <v>9</v>
      </c>
    </row>
    <row r="8622" spans="1:4">
      <c r="A8622" t="n">
        <v>69284</v>
      </c>
      <c r="B8622" s="62" t="n">
        <v>44</v>
      </c>
      <c r="C8622" s="7" t="n">
        <v>91</v>
      </c>
      <c r="D8622" s="7" t="n">
        <v>32</v>
      </c>
    </row>
    <row r="8623" spans="1:4">
      <c r="A8623" t="s">
        <v>4</v>
      </c>
      <c r="B8623" s="4" t="s">
        <v>5</v>
      </c>
      <c r="C8623" s="4" t="s">
        <v>10</v>
      </c>
      <c r="D8623" s="4" t="s">
        <v>30</v>
      </c>
      <c r="E8623" s="4" t="s">
        <v>30</v>
      </c>
      <c r="F8623" s="4" t="s">
        <v>30</v>
      </c>
      <c r="G8623" s="4" t="s">
        <v>30</v>
      </c>
    </row>
    <row r="8624" spans="1:4">
      <c r="A8624" t="n">
        <v>69291</v>
      </c>
      <c r="B8624" s="43" t="n">
        <v>46</v>
      </c>
      <c r="C8624" s="7" t="n">
        <v>107</v>
      </c>
      <c r="D8624" s="7" t="n">
        <v>-0.509999990463257</v>
      </c>
      <c r="E8624" s="7" t="n">
        <v>-0.25</v>
      </c>
      <c r="F8624" s="7" t="n">
        <v>8.64999961853027</v>
      </c>
      <c r="G8624" s="7" t="n">
        <v>182.899993896484</v>
      </c>
    </row>
    <row r="8625" spans="1:7">
      <c r="A8625" t="s">
        <v>4</v>
      </c>
      <c r="B8625" s="4" t="s">
        <v>5</v>
      </c>
      <c r="C8625" s="4" t="s">
        <v>10</v>
      </c>
      <c r="D8625" s="4" t="s">
        <v>30</v>
      </c>
      <c r="E8625" s="4" t="s">
        <v>30</v>
      </c>
      <c r="F8625" s="4" t="s">
        <v>30</v>
      </c>
      <c r="G8625" s="4" t="s">
        <v>30</v>
      </c>
    </row>
    <row r="8626" spans="1:7">
      <c r="A8626" t="n">
        <v>69310</v>
      </c>
      <c r="B8626" s="43" t="n">
        <v>46</v>
      </c>
      <c r="C8626" s="7" t="n">
        <v>108</v>
      </c>
      <c r="D8626" s="7" t="n">
        <v>-1.07000005245209</v>
      </c>
      <c r="E8626" s="7" t="n">
        <v>-0.25</v>
      </c>
      <c r="F8626" s="7" t="n">
        <v>8.71000003814697</v>
      </c>
      <c r="G8626" s="7" t="n">
        <v>174.300003051758</v>
      </c>
    </row>
    <row r="8627" spans="1:7">
      <c r="A8627" t="s">
        <v>4</v>
      </c>
      <c r="B8627" s="4" t="s">
        <v>5</v>
      </c>
      <c r="C8627" s="4" t="s">
        <v>10</v>
      </c>
      <c r="D8627" s="4" t="s">
        <v>30</v>
      </c>
      <c r="E8627" s="4" t="s">
        <v>30</v>
      </c>
      <c r="F8627" s="4" t="s">
        <v>30</v>
      </c>
      <c r="G8627" s="4" t="s">
        <v>30</v>
      </c>
    </row>
    <row r="8628" spans="1:7">
      <c r="A8628" t="n">
        <v>69329</v>
      </c>
      <c r="B8628" s="43" t="n">
        <v>46</v>
      </c>
      <c r="C8628" s="7" t="n">
        <v>90</v>
      </c>
      <c r="D8628" s="7" t="n">
        <v>1.17999994754791</v>
      </c>
      <c r="E8628" s="7" t="n">
        <v>-0.25</v>
      </c>
      <c r="F8628" s="7" t="n">
        <v>10.2600002288818</v>
      </c>
      <c r="G8628" s="7" t="n">
        <v>180</v>
      </c>
    </row>
    <row r="8629" spans="1:7">
      <c r="A8629" t="s">
        <v>4</v>
      </c>
      <c r="B8629" s="4" t="s">
        <v>5</v>
      </c>
      <c r="C8629" s="4" t="s">
        <v>10</v>
      </c>
      <c r="D8629" s="4" t="s">
        <v>30</v>
      </c>
      <c r="E8629" s="4" t="s">
        <v>30</v>
      </c>
      <c r="F8629" s="4" t="s">
        <v>30</v>
      </c>
      <c r="G8629" s="4" t="s">
        <v>30</v>
      </c>
    </row>
    <row r="8630" spans="1:7">
      <c r="A8630" t="n">
        <v>69348</v>
      </c>
      <c r="B8630" s="43" t="n">
        <v>46</v>
      </c>
      <c r="C8630" s="7" t="n">
        <v>117</v>
      </c>
      <c r="D8630" s="7" t="n">
        <v>1.77999997138977</v>
      </c>
      <c r="E8630" s="7" t="n">
        <v>-0.25</v>
      </c>
      <c r="F8630" s="7" t="n">
        <v>10.3400001525879</v>
      </c>
      <c r="G8630" s="7" t="n">
        <v>188.600006103516</v>
      </c>
    </row>
    <row r="8631" spans="1:7">
      <c r="A8631" t="s">
        <v>4</v>
      </c>
      <c r="B8631" s="4" t="s">
        <v>5</v>
      </c>
      <c r="C8631" s="4" t="s">
        <v>10</v>
      </c>
      <c r="D8631" s="4" t="s">
        <v>30</v>
      </c>
      <c r="E8631" s="4" t="s">
        <v>30</v>
      </c>
      <c r="F8631" s="4" t="s">
        <v>30</v>
      </c>
      <c r="G8631" s="4" t="s">
        <v>30</v>
      </c>
    </row>
    <row r="8632" spans="1:7">
      <c r="A8632" t="n">
        <v>69367</v>
      </c>
      <c r="B8632" s="43" t="n">
        <v>46</v>
      </c>
      <c r="C8632" s="7" t="n">
        <v>106</v>
      </c>
      <c r="D8632" s="7" t="n">
        <v>1.97000002861023</v>
      </c>
      <c r="E8632" s="7" t="n">
        <v>-0.25</v>
      </c>
      <c r="F8632" s="7" t="n">
        <v>7.76999998092651</v>
      </c>
      <c r="G8632" s="7" t="n">
        <v>182.899993896484</v>
      </c>
    </row>
    <row r="8633" spans="1:7">
      <c r="A8633" t="s">
        <v>4</v>
      </c>
      <c r="B8633" s="4" t="s">
        <v>5</v>
      </c>
      <c r="C8633" s="4" t="s">
        <v>10</v>
      </c>
      <c r="D8633" s="4" t="s">
        <v>30</v>
      </c>
      <c r="E8633" s="4" t="s">
        <v>30</v>
      </c>
      <c r="F8633" s="4" t="s">
        <v>30</v>
      </c>
      <c r="G8633" s="4" t="s">
        <v>30</v>
      </c>
    </row>
    <row r="8634" spans="1:7">
      <c r="A8634" t="n">
        <v>69386</v>
      </c>
      <c r="B8634" s="43" t="n">
        <v>46</v>
      </c>
      <c r="C8634" s="7" t="n">
        <v>104</v>
      </c>
      <c r="D8634" s="7" t="n">
        <v>1.4099999666214</v>
      </c>
      <c r="E8634" s="7" t="n">
        <v>-0.25</v>
      </c>
      <c r="F8634" s="7" t="n">
        <v>7.88000011444092</v>
      </c>
      <c r="G8634" s="7" t="n">
        <v>180</v>
      </c>
    </row>
    <row r="8635" spans="1:7">
      <c r="A8635" t="s">
        <v>4</v>
      </c>
      <c r="B8635" s="4" t="s">
        <v>5</v>
      </c>
      <c r="C8635" s="4" t="s">
        <v>10</v>
      </c>
      <c r="D8635" s="4" t="s">
        <v>30</v>
      </c>
      <c r="E8635" s="4" t="s">
        <v>30</v>
      </c>
      <c r="F8635" s="4" t="s">
        <v>30</v>
      </c>
      <c r="G8635" s="4" t="s">
        <v>30</v>
      </c>
    </row>
    <row r="8636" spans="1:7">
      <c r="A8636" t="n">
        <v>69405</v>
      </c>
      <c r="B8636" s="43" t="n">
        <v>46</v>
      </c>
      <c r="C8636" s="7" t="n">
        <v>112</v>
      </c>
      <c r="D8636" s="7" t="n">
        <v>-2.1800000667572</v>
      </c>
      <c r="E8636" s="7" t="n">
        <v>-0.209999993443489</v>
      </c>
      <c r="F8636" s="7" t="n">
        <v>7.55999994277954</v>
      </c>
      <c r="G8636" s="7" t="n">
        <v>180</v>
      </c>
    </row>
    <row r="8637" spans="1:7">
      <c r="A8637" t="s">
        <v>4</v>
      </c>
      <c r="B8637" s="4" t="s">
        <v>5</v>
      </c>
      <c r="C8637" s="4" t="s">
        <v>10</v>
      </c>
      <c r="D8637" s="4" t="s">
        <v>30</v>
      </c>
      <c r="E8637" s="4" t="s">
        <v>30</v>
      </c>
      <c r="F8637" s="4" t="s">
        <v>30</v>
      </c>
      <c r="G8637" s="4" t="s">
        <v>30</v>
      </c>
    </row>
    <row r="8638" spans="1:7">
      <c r="A8638" t="n">
        <v>69424</v>
      </c>
      <c r="B8638" s="43" t="n">
        <v>46</v>
      </c>
      <c r="C8638" s="7" t="n">
        <v>96</v>
      </c>
      <c r="D8638" s="7" t="n">
        <v>0.569999992847443</v>
      </c>
      <c r="E8638" s="7" t="n">
        <v>-0.25</v>
      </c>
      <c r="F8638" s="7" t="n">
        <v>5.80999994277954</v>
      </c>
      <c r="G8638" s="7" t="n">
        <v>180</v>
      </c>
    </row>
    <row r="8639" spans="1:7">
      <c r="A8639" t="s">
        <v>4</v>
      </c>
      <c r="B8639" s="4" t="s">
        <v>5</v>
      </c>
      <c r="C8639" s="4" t="s">
        <v>10</v>
      </c>
      <c r="D8639" s="4" t="s">
        <v>30</v>
      </c>
      <c r="E8639" s="4" t="s">
        <v>30</v>
      </c>
      <c r="F8639" s="4" t="s">
        <v>30</v>
      </c>
      <c r="G8639" s="4" t="s">
        <v>30</v>
      </c>
    </row>
    <row r="8640" spans="1:7">
      <c r="A8640" t="n">
        <v>69443</v>
      </c>
      <c r="B8640" s="43" t="n">
        <v>46</v>
      </c>
      <c r="C8640" s="7" t="n">
        <v>121</v>
      </c>
      <c r="D8640" s="7" t="n">
        <v>-0.270000010728836</v>
      </c>
      <c r="E8640" s="7" t="n">
        <v>-0.25</v>
      </c>
      <c r="F8640" s="7" t="n">
        <v>10.7700004577637</v>
      </c>
      <c r="G8640" s="7" t="n">
        <v>180</v>
      </c>
    </row>
    <row r="8641" spans="1:7">
      <c r="A8641" t="s">
        <v>4</v>
      </c>
      <c r="B8641" s="4" t="s">
        <v>5</v>
      </c>
      <c r="C8641" s="4" t="s">
        <v>10</v>
      </c>
      <c r="D8641" s="4" t="s">
        <v>30</v>
      </c>
      <c r="E8641" s="4" t="s">
        <v>30</v>
      </c>
      <c r="F8641" s="4" t="s">
        <v>30</v>
      </c>
      <c r="G8641" s="4" t="s">
        <v>30</v>
      </c>
    </row>
    <row r="8642" spans="1:7">
      <c r="A8642" t="n">
        <v>69462</v>
      </c>
      <c r="B8642" s="43" t="n">
        <v>46</v>
      </c>
      <c r="C8642" s="7" t="n">
        <v>93</v>
      </c>
      <c r="D8642" s="7" t="n">
        <v>1.37999999523163</v>
      </c>
      <c r="E8642" s="7" t="n">
        <v>-0.230000004172325</v>
      </c>
      <c r="F8642" s="7" t="n">
        <v>5.67000007629395</v>
      </c>
      <c r="G8642" s="7" t="n">
        <v>182.899993896484</v>
      </c>
    </row>
    <row r="8643" spans="1:7">
      <c r="A8643" t="s">
        <v>4</v>
      </c>
      <c r="B8643" s="4" t="s">
        <v>5</v>
      </c>
      <c r="C8643" s="4" t="s">
        <v>10</v>
      </c>
      <c r="D8643" s="4" t="s">
        <v>30</v>
      </c>
      <c r="E8643" s="4" t="s">
        <v>30</v>
      </c>
      <c r="F8643" s="4" t="s">
        <v>30</v>
      </c>
      <c r="G8643" s="4" t="s">
        <v>30</v>
      </c>
    </row>
    <row r="8644" spans="1:7">
      <c r="A8644" t="n">
        <v>69481</v>
      </c>
      <c r="B8644" s="43" t="n">
        <v>46</v>
      </c>
      <c r="C8644" s="7" t="n">
        <v>105</v>
      </c>
      <c r="D8644" s="7" t="n">
        <v>0.670000016689301</v>
      </c>
      <c r="E8644" s="7" t="n">
        <v>-0.25</v>
      </c>
      <c r="F8644" s="7" t="n">
        <v>7.88000011444092</v>
      </c>
      <c r="G8644" s="7" t="n">
        <v>180</v>
      </c>
    </row>
    <row r="8645" spans="1:7">
      <c r="A8645" t="s">
        <v>4</v>
      </c>
      <c r="B8645" s="4" t="s">
        <v>5</v>
      </c>
      <c r="C8645" s="4" t="s">
        <v>10</v>
      </c>
      <c r="D8645" s="4" t="s">
        <v>30</v>
      </c>
      <c r="E8645" s="4" t="s">
        <v>30</v>
      </c>
      <c r="F8645" s="4" t="s">
        <v>30</v>
      </c>
      <c r="G8645" s="4" t="s">
        <v>30</v>
      </c>
    </row>
    <row r="8646" spans="1:7">
      <c r="A8646" t="n">
        <v>69500</v>
      </c>
      <c r="B8646" s="43" t="n">
        <v>46</v>
      </c>
      <c r="C8646" s="7" t="n">
        <v>97</v>
      </c>
      <c r="D8646" s="7" t="n">
        <v>-1.71000003814697</v>
      </c>
      <c r="E8646" s="7" t="n">
        <v>-0.25</v>
      </c>
      <c r="F8646" s="7" t="n">
        <v>9.89999961853027</v>
      </c>
      <c r="G8646" s="7" t="n">
        <v>180</v>
      </c>
    </row>
    <row r="8647" spans="1:7">
      <c r="A8647" t="s">
        <v>4</v>
      </c>
      <c r="B8647" s="4" t="s">
        <v>5</v>
      </c>
      <c r="C8647" s="4" t="s">
        <v>10</v>
      </c>
      <c r="D8647" s="4" t="s">
        <v>30</v>
      </c>
      <c r="E8647" s="4" t="s">
        <v>30</v>
      </c>
      <c r="F8647" s="4" t="s">
        <v>30</v>
      </c>
      <c r="G8647" s="4" t="s">
        <v>30</v>
      </c>
    </row>
    <row r="8648" spans="1:7">
      <c r="A8648" t="n">
        <v>69519</v>
      </c>
      <c r="B8648" s="43" t="n">
        <v>46</v>
      </c>
      <c r="C8648" s="7" t="n">
        <v>109</v>
      </c>
      <c r="D8648" s="7" t="n">
        <v>-1.42999994754791</v>
      </c>
      <c r="E8648" s="7" t="n">
        <v>-0.25</v>
      </c>
      <c r="F8648" s="7" t="n">
        <v>6.32999992370605</v>
      </c>
      <c r="G8648" s="7" t="n">
        <v>154.199996948242</v>
      </c>
    </row>
    <row r="8649" spans="1:7">
      <c r="A8649" t="s">
        <v>4</v>
      </c>
      <c r="B8649" s="4" t="s">
        <v>5</v>
      </c>
      <c r="C8649" s="4" t="s">
        <v>10</v>
      </c>
      <c r="D8649" s="4" t="s">
        <v>30</v>
      </c>
      <c r="E8649" s="4" t="s">
        <v>30</v>
      </c>
      <c r="F8649" s="4" t="s">
        <v>30</v>
      </c>
      <c r="G8649" s="4" t="s">
        <v>30</v>
      </c>
    </row>
    <row r="8650" spans="1:7">
      <c r="A8650" t="n">
        <v>69538</v>
      </c>
      <c r="B8650" s="43" t="n">
        <v>46</v>
      </c>
      <c r="C8650" s="7" t="n">
        <v>91</v>
      </c>
      <c r="D8650" s="7" t="n">
        <v>-0.740000009536743</v>
      </c>
      <c r="E8650" s="7" t="n">
        <v>-0.25</v>
      </c>
      <c r="F8650" s="7" t="n">
        <v>6.28999996185303</v>
      </c>
      <c r="G8650" s="7" t="n">
        <v>180</v>
      </c>
    </row>
    <row r="8651" spans="1:7">
      <c r="A8651" t="s">
        <v>4</v>
      </c>
      <c r="B8651" s="4" t="s">
        <v>5</v>
      </c>
      <c r="C8651" s="4" t="s">
        <v>16</v>
      </c>
      <c r="D8651" s="4" t="s">
        <v>10</v>
      </c>
      <c r="E8651" s="4" t="s">
        <v>6</v>
      </c>
      <c r="F8651" s="4" t="s">
        <v>6</v>
      </c>
      <c r="G8651" s="4" t="s">
        <v>6</v>
      </c>
      <c r="H8651" s="4" t="s">
        <v>6</v>
      </c>
    </row>
    <row r="8652" spans="1:7">
      <c r="A8652" t="n">
        <v>69557</v>
      </c>
      <c r="B8652" s="54" t="n">
        <v>51</v>
      </c>
      <c r="C8652" s="7" t="n">
        <v>3</v>
      </c>
      <c r="D8652" s="7" t="n">
        <v>107</v>
      </c>
      <c r="E8652" s="7" t="s">
        <v>575</v>
      </c>
      <c r="F8652" s="7" t="s">
        <v>226</v>
      </c>
      <c r="G8652" s="7" t="s">
        <v>225</v>
      </c>
      <c r="H8652" s="7" t="s">
        <v>226</v>
      </c>
    </row>
    <row r="8653" spans="1:7">
      <c r="A8653" t="s">
        <v>4</v>
      </c>
      <c r="B8653" s="4" t="s">
        <v>5</v>
      </c>
      <c r="C8653" s="4" t="s">
        <v>16</v>
      </c>
      <c r="D8653" s="4" t="s">
        <v>10</v>
      </c>
      <c r="E8653" s="4" t="s">
        <v>6</v>
      </c>
      <c r="F8653" s="4" t="s">
        <v>6</v>
      </c>
      <c r="G8653" s="4" t="s">
        <v>6</v>
      </c>
      <c r="H8653" s="4" t="s">
        <v>6</v>
      </c>
    </row>
    <row r="8654" spans="1:7">
      <c r="A8654" t="n">
        <v>69570</v>
      </c>
      <c r="B8654" s="54" t="n">
        <v>51</v>
      </c>
      <c r="C8654" s="7" t="n">
        <v>3</v>
      </c>
      <c r="D8654" s="7" t="n">
        <v>108</v>
      </c>
      <c r="E8654" s="7" t="s">
        <v>236</v>
      </c>
      <c r="F8654" s="7" t="s">
        <v>226</v>
      </c>
      <c r="G8654" s="7" t="s">
        <v>225</v>
      </c>
      <c r="H8654" s="7" t="s">
        <v>226</v>
      </c>
    </row>
    <row r="8655" spans="1:7">
      <c r="A8655" t="s">
        <v>4</v>
      </c>
      <c r="B8655" s="4" t="s">
        <v>5</v>
      </c>
      <c r="C8655" s="4" t="s">
        <v>16</v>
      </c>
      <c r="D8655" s="4" t="s">
        <v>10</v>
      </c>
      <c r="E8655" s="4" t="s">
        <v>6</v>
      </c>
      <c r="F8655" s="4" t="s">
        <v>6</v>
      </c>
      <c r="G8655" s="4" t="s">
        <v>6</v>
      </c>
      <c r="H8655" s="4" t="s">
        <v>6</v>
      </c>
    </row>
    <row r="8656" spans="1:7">
      <c r="A8656" t="n">
        <v>69583</v>
      </c>
      <c r="B8656" s="54" t="n">
        <v>51</v>
      </c>
      <c r="C8656" s="7" t="n">
        <v>3</v>
      </c>
      <c r="D8656" s="7" t="n">
        <v>90</v>
      </c>
      <c r="E8656" s="7" t="s">
        <v>236</v>
      </c>
      <c r="F8656" s="7" t="s">
        <v>226</v>
      </c>
      <c r="G8656" s="7" t="s">
        <v>225</v>
      </c>
      <c r="H8656" s="7" t="s">
        <v>226</v>
      </c>
    </row>
    <row r="8657" spans="1:8">
      <c r="A8657" t="s">
        <v>4</v>
      </c>
      <c r="B8657" s="4" t="s">
        <v>5</v>
      </c>
      <c r="C8657" s="4" t="s">
        <v>16</v>
      </c>
      <c r="D8657" s="4" t="s">
        <v>10</v>
      </c>
      <c r="E8657" s="4" t="s">
        <v>6</v>
      </c>
      <c r="F8657" s="4" t="s">
        <v>6</v>
      </c>
      <c r="G8657" s="4" t="s">
        <v>6</v>
      </c>
      <c r="H8657" s="4" t="s">
        <v>6</v>
      </c>
    </row>
    <row r="8658" spans="1:8">
      <c r="A8658" t="n">
        <v>69596</v>
      </c>
      <c r="B8658" s="54" t="n">
        <v>51</v>
      </c>
      <c r="C8658" s="7" t="n">
        <v>3</v>
      </c>
      <c r="D8658" s="7" t="n">
        <v>117</v>
      </c>
      <c r="E8658" s="7" t="s">
        <v>236</v>
      </c>
      <c r="F8658" s="7" t="s">
        <v>226</v>
      </c>
      <c r="G8658" s="7" t="s">
        <v>225</v>
      </c>
      <c r="H8658" s="7" t="s">
        <v>226</v>
      </c>
    </row>
    <row r="8659" spans="1:8">
      <c r="A8659" t="s">
        <v>4</v>
      </c>
      <c r="B8659" s="4" t="s">
        <v>5</v>
      </c>
      <c r="C8659" s="4" t="s">
        <v>16</v>
      </c>
      <c r="D8659" s="4" t="s">
        <v>10</v>
      </c>
      <c r="E8659" s="4" t="s">
        <v>6</v>
      </c>
      <c r="F8659" s="4" t="s">
        <v>6</v>
      </c>
      <c r="G8659" s="4" t="s">
        <v>6</v>
      </c>
      <c r="H8659" s="4" t="s">
        <v>6</v>
      </c>
    </row>
    <row r="8660" spans="1:8">
      <c r="A8660" t="n">
        <v>69609</v>
      </c>
      <c r="B8660" s="54" t="n">
        <v>51</v>
      </c>
      <c r="C8660" s="7" t="n">
        <v>3</v>
      </c>
      <c r="D8660" s="7" t="n">
        <v>106</v>
      </c>
      <c r="E8660" s="7" t="s">
        <v>575</v>
      </c>
      <c r="F8660" s="7" t="s">
        <v>226</v>
      </c>
      <c r="G8660" s="7" t="s">
        <v>225</v>
      </c>
      <c r="H8660" s="7" t="s">
        <v>226</v>
      </c>
    </row>
    <row r="8661" spans="1:8">
      <c r="A8661" t="s">
        <v>4</v>
      </c>
      <c r="B8661" s="4" t="s">
        <v>5</v>
      </c>
      <c r="C8661" s="4" t="s">
        <v>16</v>
      </c>
      <c r="D8661" s="4" t="s">
        <v>10</v>
      </c>
      <c r="E8661" s="4" t="s">
        <v>6</v>
      </c>
      <c r="F8661" s="4" t="s">
        <v>6</v>
      </c>
      <c r="G8661" s="4" t="s">
        <v>6</v>
      </c>
      <c r="H8661" s="4" t="s">
        <v>6</v>
      </c>
    </row>
    <row r="8662" spans="1:8">
      <c r="A8662" t="n">
        <v>69622</v>
      </c>
      <c r="B8662" s="54" t="n">
        <v>51</v>
      </c>
      <c r="C8662" s="7" t="n">
        <v>3</v>
      </c>
      <c r="D8662" s="7" t="n">
        <v>112</v>
      </c>
      <c r="E8662" s="7" t="s">
        <v>575</v>
      </c>
      <c r="F8662" s="7" t="s">
        <v>226</v>
      </c>
      <c r="G8662" s="7" t="s">
        <v>225</v>
      </c>
      <c r="H8662" s="7" t="s">
        <v>226</v>
      </c>
    </row>
    <row r="8663" spans="1:8">
      <c r="A8663" t="s">
        <v>4</v>
      </c>
      <c r="B8663" s="4" t="s">
        <v>5</v>
      </c>
      <c r="C8663" s="4" t="s">
        <v>16</v>
      </c>
      <c r="D8663" s="4" t="s">
        <v>10</v>
      </c>
      <c r="E8663" s="4" t="s">
        <v>6</v>
      </c>
      <c r="F8663" s="4" t="s">
        <v>6</v>
      </c>
      <c r="G8663" s="4" t="s">
        <v>6</v>
      </c>
      <c r="H8663" s="4" t="s">
        <v>6</v>
      </c>
    </row>
    <row r="8664" spans="1:8">
      <c r="A8664" t="n">
        <v>69635</v>
      </c>
      <c r="B8664" s="54" t="n">
        <v>51</v>
      </c>
      <c r="C8664" s="7" t="n">
        <v>3</v>
      </c>
      <c r="D8664" s="7" t="n">
        <v>96</v>
      </c>
      <c r="E8664" s="7" t="s">
        <v>236</v>
      </c>
      <c r="F8664" s="7" t="s">
        <v>226</v>
      </c>
      <c r="G8664" s="7" t="s">
        <v>225</v>
      </c>
      <c r="H8664" s="7" t="s">
        <v>226</v>
      </c>
    </row>
    <row r="8665" spans="1:8">
      <c r="A8665" t="s">
        <v>4</v>
      </c>
      <c r="B8665" s="4" t="s">
        <v>5</v>
      </c>
      <c r="C8665" s="4" t="s">
        <v>16</v>
      </c>
      <c r="D8665" s="4" t="s">
        <v>10</v>
      </c>
      <c r="E8665" s="4" t="s">
        <v>6</v>
      </c>
      <c r="F8665" s="4" t="s">
        <v>6</v>
      </c>
      <c r="G8665" s="4" t="s">
        <v>6</v>
      </c>
      <c r="H8665" s="4" t="s">
        <v>6</v>
      </c>
    </row>
    <row r="8666" spans="1:8">
      <c r="A8666" t="n">
        <v>69648</v>
      </c>
      <c r="B8666" s="54" t="n">
        <v>51</v>
      </c>
      <c r="C8666" s="7" t="n">
        <v>3</v>
      </c>
      <c r="D8666" s="7" t="n">
        <v>121</v>
      </c>
      <c r="E8666" s="7" t="s">
        <v>236</v>
      </c>
      <c r="F8666" s="7" t="s">
        <v>226</v>
      </c>
      <c r="G8666" s="7" t="s">
        <v>225</v>
      </c>
      <c r="H8666" s="7" t="s">
        <v>226</v>
      </c>
    </row>
    <row r="8667" spans="1:8">
      <c r="A8667" t="s">
        <v>4</v>
      </c>
      <c r="B8667" s="4" t="s">
        <v>5</v>
      </c>
      <c r="C8667" s="4" t="s">
        <v>16</v>
      </c>
      <c r="D8667" s="4" t="s">
        <v>10</v>
      </c>
      <c r="E8667" s="4" t="s">
        <v>6</v>
      </c>
      <c r="F8667" s="4" t="s">
        <v>6</v>
      </c>
      <c r="G8667" s="4" t="s">
        <v>6</v>
      </c>
      <c r="H8667" s="4" t="s">
        <v>6</v>
      </c>
    </row>
    <row r="8668" spans="1:8">
      <c r="A8668" t="n">
        <v>69661</v>
      </c>
      <c r="B8668" s="54" t="n">
        <v>51</v>
      </c>
      <c r="C8668" s="7" t="n">
        <v>3</v>
      </c>
      <c r="D8668" s="7" t="n">
        <v>93</v>
      </c>
      <c r="E8668" s="7" t="s">
        <v>236</v>
      </c>
      <c r="F8668" s="7" t="s">
        <v>226</v>
      </c>
      <c r="G8668" s="7" t="s">
        <v>225</v>
      </c>
      <c r="H8668" s="7" t="s">
        <v>226</v>
      </c>
    </row>
    <row r="8669" spans="1:8">
      <c r="A8669" t="s">
        <v>4</v>
      </c>
      <c r="B8669" s="4" t="s">
        <v>5</v>
      </c>
      <c r="C8669" s="4" t="s">
        <v>16</v>
      </c>
      <c r="D8669" s="4" t="s">
        <v>10</v>
      </c>
      <c r="E8669" s="4" t="s">
        <v>6</v>
      </c>
      <c r="F8669" s="4" t="s">
        <v>6</v>
      </c>
      <c r="G8669" s="4" t="s">
        <v>6</v>
      </c>
      <c r="H8669" s="4" t="s">
        <v>6</v>
      </c>
    </row>
    <row r="8670" spans="1:8">
      <c r="A8670" t="n">
        <v>69674</v>
      </c>
      <c r="B8670" s="54" t="n">
        <v>51</v>
      </c>
      <c r="C8670" s="7" t="n">
        <v>3</v>
      </c>
      <c r="D8670" s="7" t="n">
        <v>105</v>
      </c>
      <c r="E8670" s="7" t="s">
        <v>236</v>
      </c>
      <c r="F8670" s="7" t="s">
        <v>226</v>
      </c>
      <c r="G8670" s="7" t="s">
        <v>225</v>
      </c>
      <c r="H8670" s="7" t="s">
        <v>226</v>
      </c>
    </row>
    <row r="8671" spans="1:8">
      <c r="A8671" t="s">
        <v>4</v>
      </c>
      <c r="B8671" s="4" t="s">
        <v>5</v>
      </c>
      <c r="C8671" s="4" t="s">
        <v>16</v>
      </c>
      <c r="D8671" s="4" t="s">
        <v>10</v>
      </c>
      <c r="E8671" s="4" t="s">
        <v>6</v>
      </c>
      <c r="F8671" s="4" t="s">
        <v>6</v>
      </c>
      <c r="G8671" s="4" t="s">
        <v>6</v>
      </c>
      <c r="H8671" s="4" t="s">
        <v>6</v>
      </c>
    </row>
    <row r="8672" spans="1:8">
      <c r="A8672" t="n">
        <v>69687</v>
      </c>
      <c r="B8672" s="54" t="n">
        <v>51</v>
      </c>
      <c r="C8672" s="7" t="n">
        <v>3</v>
      </c>
      <c r="D8672" s="7" t="n">
        <v>97</v>
      </c>
      <c r="E8672" s="7" t="s">
        <v>236</v>
      </c>
      <c r="F8672" s="7" t="s">
        <v>226</v>
      </c>
      <c r="G8672" s="7" t="s">
        <v>225</v>
      </c>
      <c r="H8672" s="7" t="s">
        <v>226</v>
      </c>
    </row>
    <row r="8673" spans="1:8">
      <c r="A8673" t="s">
        <v>4</v>
      </c>
      <c r="B8673" s="4" t="s">
        <v>5</v>
      </c>
      <c r="C8673" s="4" t="s">
        <v>16</v>
      </c>
      <c r="D8673" s="4" t="s">
        <v>10</v>
      </c>
      <c r="E8673" s="4" t="s">
        <v>6</v>
      </c>
      <c r="F8673" s="4" t="s">
        <v>6</v>
      </c>
      <c r="G8673" s="4" t="s">
        <v>6</v>
      </c>
      <c r="H8673" s="4" t="s">
        <v>6</v>
      </c>
    </row>
    <row r="8674" spans="1:8">
      <c r="A8674" t="n">
        <v>69700</v>
      </c>
      <c r="B8674" s="54" t="n">
        <v>51</v>
      </c>
      <c r="C8674" s="7" t="n">
        <v>3</v>
      </c>
      <c r="D8674" s="7" t="n">
        <v>104</v>
      </c>
      <c r="E8674" s="7" t="s">
        <v>236</v>
      </c>
      <c r="F8674" s="7" t="s">
        <v>226</v>
      </c>
      <c r="G8674" s="7" t="s">
        <v>225</v>
      </c>
      <c r="H8674" s="7" t="s">
        <v>226</v>
      </c>
    </row>
    <row r="8675" spans="1:8">
      <c r="A8675" t="s">
        <v>4</v>
      </c>
      <c r="B8675" s="4" t="s">
        <v>5</v>
      </c>
      <c r="C8675" s="4" t="s">
        <v>16</v>
      </c>
      <c r="D8675" s="4" t="s">
        <v>10</v>
      </c>
      <c r="E8675" s="4" t="s">
        <v>6</v>
      </c>
      <c r="F8675" s="4" t="s">
        <v>6</v>
      </c>
      <c r="G8675" s="4" t="s">
        <v>6</v>
      </c>
      <c r="H8675" s="4" t="s">
        <v>6</v>
      </c>
    </row>
    <row r="8676" spans="1:8">
      <c r="A8676" t="n">
        <v>69713</v>
      </c>
      <c r="B8676" s="54" t="n">
        <v>51</v>
      </c>
      <c r="C8676" s="7" t="n">
        <v>3</v>
      </c>
      <c r="D8676" s="7" t="n">
        <v>109</v>
      </c>
      <c r="E8676" s="7" t="s">
        <v>575</v>
      </c>
      <c r="F8676" s="7" t="s">
        <v>226</v>
      </c>
      <c r="G8676" s="7" t="s">
        <v>225</v>
      </c>
      <c r="H8676" s="7" t="s">
        <v>226</v>
      </c>
    </row>
    <row r="8677" spans="1:8">
      <c r="A8677" t="s">
        <v>4</v>
      </c>
      <c r="B8677" s="4" t="s">
        <v>5</v>
      </c>
      <c r="C8677" s="4" t="s">
        <v>16</v>
      </c>
      <c r="D8677" s="4" t="s">
        <v>10</v>
      </c>
      <c r="E8677" s="4" t="s">
        <v>6</v>
      </c>
      <c r="F8677" s="4" t="s">
        <v>6</v>
      </c>
      <c r="G8677" s="4" t="s">
        <v>6</v>
      </c>
      <c r="H8677" s="4" t="s">
        <v>6</v>
      </c>
    </row>
    <row r="8678" spans="1:8">
      <c r="A8678" t="n">
        <v>69726</v>
      </c>
      <c r="B8678" s="54" t="n">
        <v>51</v>
      </c>
      <c r="C8678" s="7" t="n">
        <v>3</v>
      </c>
      <c r="D8678" s="7" t="n">
        <v>91</v>
      </c>
      <c r="E8678" s="7" t="s">
        <v>236</v>
      </c>
      <c r="F8678" s="7" t="s">
        <v>226</v>
      </c>
      <c r="G8678" s="7" t="s">
        <v>225</v>
      </c>
      <c r="H8678" s="7" t="s">
        <v>226</v>
      </c>
    </row>
    <row r="8679" spans="1:8">
      <c r="A8679" t="s">
        <v>4</v>
      </c>
      <c r="B8679" s="4" t="s">
        <v>5</v>
      </c>
      <c r="C8679" s="4" t="s">
        <v>10</v>
      </c>
      <c r="D8679" s="4" t="s">
        <v>16</v>
      </c>
      <c r="E8679" s="4" t="s">
        <v>6</v>
      </c>
      <c r="F8679" s="4" t="s">
        <v>30</v>
      </c>
      <c r="G8679" s="4" t="s">
        <v>30</v>
      </c>
      <c r="H8679" s="4" t="s">
        <v>30</v>
      </c>
    </row>
    <row r="8680" spans="1:8">
      <c r="A8680" t="n">
        <v>69739</v>
      </c>
      <c r="B8680" s="45" t="n">
        <v>48</v>
      </c>
      <c r="C8680" s="7" t="n">
        <v>117</v>
      </c>
      <c r="D8680" s="7" t="n">
        <v>0</v>
      </c>
      <c r="E8680" s="7" t="s">
        <v>458</v>
      </c>
      <c r="F8680" s="7" t="n">
        <v>-1</v>
      </c>
      <c r="G8680" s="7" t="n">
        <v>1</v>
      </c>
      <c r="H8680" s="7" t="n">
        <v>1.40129846432482e-45</v>
      </c>
    </row>
    <row r="8681" spans="1:8">
      <c r="A8681" t="s">
        <v>4</v>
      </c>
      <c r="B8681" s="4" t="s">
        <v>5</v>
      </c>
      <c r="C8681" s="4" t="s">
        <v>10</v>
      </c>
      <c r="D8681" s="4" t="s">
        <v>16</v>
      </c>
      <c r="E8681" s="4" t="s">
        <v>6</v>
      </c>
      <c r="F8681" s="4" t="s">
        <v>30</v>
      </c>
      <c r="G8681" s="4" t="s">
        <v>30</v>
      </c>
      <c r="H8681" s="4" t="s">
        <v>30</v>
      </c>
    </row>
    <row r="8682" spans="1:8">
      <c r="A8682" t="n">
        <v>69770</v>
      </c>
      <c r="B8682" s="45" t="n">
        <v>48</v>
      </c>
      <c r="C8682" s="7" t="n">
        <v>108</v>
      </c>
      <c r="D8682" s="7" t="n">
        <v>0</v>
      </c>
      <c r="E8682" s="7" t="s">
        <v>459</v>
      </c>
      <c r="F8682" s="7" t="n">
        <v>-1</v>
      </c>
      <c r="G8682" s="7" t="n">
        <v>1</v>
      </c>
      <c r="H8682" s="7" t="n">
        <v>0</v>
      </c>
    </row>
    <row r="8683" spans="1:8">
      <c r="A8683" t="s">
        <v>4</v>
      </c>
      <c r="B8683" s="4" t="s">
        <v>5</v>
      </c>
      <c r="C8683" s="4" t="s">
        <v>10</v>
      </c>
      <c r="D8683" s="4" t="s">
        <v>16</v>
      </c>
      <c r="E8683" s="4" t="s">
        <v>6</v>
      </c>
      <c r="F8683" s="4" t="s">
        <v>30</v>
      </c>
      <c r="G8683" s="4" t="s">
        <v>30</v>
      </c>
      <c r="H8683" s="4" t="s">
        <v>30</v>
      </c>
    </row>
    <row r="8684" spans="1:8">
      <c r="A8684" t="n">
        <v>69801</v>
      </c>
      <c r="B8684" s="45" t="n">
        <v>48</v>
      </c>
      <c r="C8684" s="7" t="n">
        <v>112</v>
      </c>
      <c r="D8684" s="7" t="n">
        <v>0</v>
      </c>
      <c r="E8684" s="7" t="s">
        <v>220</v>
      </c>
      <c r="F8684" s="7" t="n">
        <v>-1</v>
      </c>
      <c r="G8684" s="7" t="n">
        <v>1</v>
      </c>
      <c r="H8684" s="7" t="n">
        <v>1.40129846432482e-45</v>
      </c>
    </row>
    <row r="8685" spans="1:8">
      <c r="A8685" t="s">
        <v>4</v>
      </c>
      <c r="B8685" s="4" t="s">
        <v>5</v>
      </c>
      <c r="C8685" s="4" t="s">
        <v>10</v>
      </c>
      <c r="D8685" s="4" t="s">
        <v>16</v>
      </c>
      <c r="E8685" s="4" t="s">
        <v>16</v>
      </c>
      <c r="F8685" s="4" t="s">
        <v>6</v>
      </c>
    </row>
    <row r="8686" spans="1:8">
      <c r="A8686" t="n">
        <v>69831</v>
      </c>
      <c r="B8686" s="48" t="n">
        <v>47</v>
      </c>
      <c r="C8686" s="7" t="n">
        <v>96</v>
      </c>
      <c r="D8686" s="7" t="n">
        <v>0</v>
      </c>
      <c r="E8686" s="7" t="n">
        <v>0</v>
      </c>
      <c r="F8686" s="7" t="s">
        <v>107</v>
      </c>
    </row>
    <row r="8687" spans="1:8">
      <c r="A8687" t="s">
        <v>4</v>
      </c>
      <c r="B8687" s="4" t="s">
        <v>5</v>
      </c>
      <c r="C8687" s="4" t="s">
        <v>10</v>
      </c>
      <c r="D8687" s="4" t="s">
        <v>16</v>
      </c>
      <c r="E8687" s="4" t="s">
        <v>16</v>
      </c>
      <c r="F8687" s="4" t="s">
        <v>6</v>
      </c>
    </row>
    <row r="8688" spans="1:8">
      <c r="A8688" t="n">
        <v>69852</v>
      </c>
      <c r="B8688" s="48" t="n">
        <v>47</v>
      </c>
      <c r="C8688" s="7" t="n">
        <v>96</v>
      </c>
      <c r="D8688" s="7" t="n">
        <v>0</v>
      </c>
      <c r="E8688" s="7" t="n">
        <v>0</v>
      </c>
      <c r="F8688" s="7" t="s">
        <v>105</v>
      </c>
    </row>
    <row r="8689" spans="1:8">
      <c r="A8689" t="s">
        <v>4</v>
      </c>
      <c r="B8689" s="4" t="s">
        <v>5</v>
      </c>
      <c r="C8689" s="4" t="s">
        <v>10</v>
      </c>
      <c r="D8689" s="4" t="s">
        <v>16</v>
      </c>
      <c r="E8689" s="4" t="s">
        <v>6</v>
      </c>
      <c r="F8689" s="4" t="s">
        <v>30</v>
      </c>
      <c r="G8689" s="4" t="s">
        <v>30</v>
      </c>
      <c r="H8689" s="4" t="s">
        <v>30</v>
      </c>
    </row>
    <row r="8690" spans="1:8">
      <c r="A8690" t="n">
        <v>69867</v>
      </c>
      <c r="B8690" s="45" t="n">
        <v>48</v>
      </c>
      <c r="C8690" s="7" t="n">
        <v>109</v>
      </c>
      <c r="D8690" s="7" t="n">
        <v>0</v>
      </c>
      <c r="E8690" s="7" t="s">
        <v>118</v>
      </c>
      <c r="F8690" s="7" t="n">
        <v>-1</v>
      </c>
      <c r="G8690" s="7" t="n">
        <v>1</v>
      </c>
      <c r="H8690" s="7" t="n">
        <v>1.40129846432482e-45</v>
      </c>
    </row>
    <row r="8691" spans="1:8">
      <c r="A8691" t="s">
        <v>4</v>
      </c>
      <c r="B8691" s="4" t="s">
        <v>5</v>
      </c>
      <c r="C8691" s="4" t="s">
        <v>10</v>
      </c>
    </row>
    <row r="8692" spans="1:8">
      <c r="A8692" t="n">
        <v>69895</v>
      </c>
      <c r="B8692" s="31" t="n">
        <v>16</v>
      </c>
      <c r="C8692" s="7" t="n">
        <v>0</v>
      </c>
    </row>
    <row r="8693" spans="1:8">
      <c r="A8693" t="s">
        <v>4</v>
      </c>
      <c r="B8693" s="4" t="s">
        <v>5</v>
      </c>
      <c r="C8693" s="4" t="s">
        <v>10</v>
      </c>
      <c r="D8693" s="4" t="s">
        <v>10</v>
      </c>
      <c r="E8693" s="4" t="s">
        <v>10</v>
      </c>
    </row>
    <row r="8694" spans="1:8">
      <c r="A8694" t="n">
        <v>69898</v>
      </c>
      <c r="B8694" s="34" t="n">
        <v>61</v>
      </c>
      <c r="C8694" s="7" t="n">
        <v>107</v>
      </c>
      <c r="D8694" s="7" t="n">
        <v>108</v>
      </c>
      <c r="E8694" s="7" t="n">
        <v>0</v>
      </c>
    </row>
    <row r="8695" spans="1:8">
      <c r="A8695" t="s">
        <v>4</v>
      </c>
      <c r="B8695" s="4" t="s">
        <v>5</v>
      </c>
      <c r="C8695" s="4" t="s">
        <v>10</v>
      </c>
      <c r="D8695" s="4" t="s">
        <v>10</v>
      </c>
      <c r="E8695" s="4" t="s">
        <v>10</v>
      </c>
    </row>
    <row r="8696" spans="1:8">
      <c r="A8696" t="n">
        <v>69905</v>
      </c>
      <c r="B8696" s="34" t="n">
        <v>61</v>
      </c>
      <c r="C8696" s="7" t="n">
        <v>108</v>
      </c>
      <c r="D8696" s="7" t="n">
        <v>107</v>
      </c>
      <c r="E8696" s="7" t="n">
        <v>0</v>
      </c>
    </row>
    <row r="8697" spans="1:8">
      <c r="A8697" t="s">
        <v>4</v>
      </c>
      <c r="B8697" s="4" t="s">
        <v>5</v>
      </c>
      <c r="C8697" s="4" t="s">
        <v>10</v>
      </c>
      <c r="D8697" s="4" t="s">
        <v>10</v>
      </c>
      <c r="E8697" s="4" t="s">
        <v>10</v>
      </c>
    </row>
    <row r="8698" spans="1:8">
      <c r="A8698" t="n">
        <v>69912</v>
      </c>
      <c r="B8698" s="34" t="n">
        <v>61</v>
      </c>
      <c r="C8698" s="7" t="n">
        <v>90</v>
      </c>
      <c r="D8698" s="7" t="n">
        <v>117</v>
      </c>
      <c r="E8698" s="7" t="n">
        <v>0</v>
      </c>
    </row>
    <row r="8699" spans="1:8">
      <c r="A8699" t="s">
        <v>4</v>
      </c>
      <c r="B8699" s="4" t="s">
        <v>5</v>
      </c>
      <c r="C8699" s="4" t="s">
        <v>10</v>
      </c>
      <c r="D8699" s="4" t="s">
        <v>10</v>
      </c>
      <c r="E8699" s="4" t="s">
        <v>10</v>
      </c>
    </row>
    <row r="8700" spans="1:8">
      <c r="A8700" t="n">
        <v>69919</v>
      </c>
      <c r="B8700" s="34" t="n">
        <v>61</v>
      </c>
      <c r="C8700" s="7" t="n">
        <v>117</v>
      </c>
      <c r="D8700" s="7" t="n">
        <v>90</v>
      </c>
      <c r="E8700" s="7" t="n">
        <v>0</v>
      </c>
    </row>
    <row r="8701" spans="1:8">
      <c r="A8701" t="s">
        <v>4</v>
      </c>
      <c r="B8701" s="4" t="s">
        <v>5</v>
      </c>
      <c r="C8701" s="4" t="s">
        <v>10</v>
      </c>
      <c r="D8701" s="4" t="s">
        <v>10</v>
      </c>
      <c r="E8701" s="4" t="s">
        <v>10</v>
      </c>
    </row>
    <row r="8702" spans="1:8">
      <c r="A8702" t="n">
        <v>69926</v>
      </c>
      <c r="B8702" s="34" t="n">
        <v>61</v>
      </c>
      <c r="C8702" s="7" t="n">
        <v>91</v>
      </c>
      <c r="D8702" s="7" t="n">
        <v>109</v>
      </c>
      <c r="E8702" s="7" t="n">
        <v>0</v>
      </c>
    </row>
    <row r="8703" spans="1:8">
      <c r="A8703" t="s">
        <v>4</v>
      </c>
      <c r="B8703" s="4" t="s">
        <v>5</v>
      </c>
      <c r="C8703" s="4" t="s">
        <v>10</v>
      </c>
      <c r="D8703" s="4" t="s">
        <v>16</v>
      </c>
      <c r="E8703" s="4" t="s">
        <v>16</v>
      </c>
      <c r="F8703" s="4" t="s">
        <v>6</v>
      </c>
    </row>
    <row r="8704" spans="1:8">
      <c r="A8704" t="n">
        <v>69933</v>
      </c>
      <c r="B8704" s="25" t="n">
        <v>20</v>
      </c>
      <c r="C8704" s="7" t="n">
        <v>90</v>
      </c>
      <c r="D8704" s="7" t="n">
        <v>2</v>
      </c>
      <c r="E8704" s="7" t="n">
        <v>11</v>
      </c>
      <c r="F8704" s="7" t="s">
        <v>576</v>
      </c>
    </row>
    <row r="8705" spans="1:8">
      <c r="A8705" t="s">
        <v>4</v>
      </c>
      <c r="B8705" s="4" t="s">
        <v>5</v>
      </c>
      <c r="C8705" s="4" t="s">
        <v>10</v>
      </c>
      <c r="D8705" s="4" t="s">
        <v>16</v>
      </c>
      <c r="E8705" s="4" t="s">
        <v>16</v>
      </c>
      <c r="F8705" s="4" t="s">
        <v>6</v>
      </c>
    </row>
    <row r="8706" spans="1:8">
      <c r="A8706" t="n">
        <v>69958</v>
      </c>
      <c r="B8706" s="25" t="n">
        <v>20</v>
      </c>
      <c r="C8706" s="7" t="n">
        <v>108</v>
      </c>
      <c r="D8706" s="7" t="n">
        <v>2</v>
      </c>
      <c r="E8706" s="7" t="n">
        <v>11</v>
      </c>
      <c r="F8706" s="7" t="s">
        <v>576</v>
      </c>
    </row>
    <row r="8707" spans="1:8">
      <c r="A8707" t="s">
        <v>4</v>
      </c>
      <c r="B8707" s="4" t="s">
        <v>5</v>
      </c>
      <c r="C8707" s="4" t="s">
        <v>10</v>
      </c>
      <c r="D8707" s="4" t="s">
        <v>16</v>
      </c>
      <c r="E8707" s="4" t="s">
        <v>16</v>
      </c>
      <c r="F8707" s="4" t="s">
        <v>6</v>
      </c>
    </row>
    <row r="8708" spans="1:8">
      <c r="A8708" t="n">
        <v>69983</v>
      </c>
      <c r="B8708" s="25" t="n">
        <v>20</v>
      </c>
      <c r="C8708" s="7" t="n">
        <v>104</v>
      </c>
      <c r="D8708" s="7" t="n">
        <v>2</v>
      </c>
      <c r="E8708" s="7" t="n">
        <v>11</v>
      </c>
      <c r="F8708" s="7" t="s">
        <v>576</v>
      </c>
    </row>
    <row r="8709" spans="1:8">
      <c r="A8709" t="s">
        <v>4</v>
      </c>
      <c r="B8709" s="4" t="s">
        <v>5</v>
      </c>
      <c r="C8709" s="4" t="s">
        <v>10</v>
      </c>
      <c r="D8709" s="4" t="s">
        <v>16</v>
      </c>
      <c r="E8709" s="4" t="s">
        <v>16</v>
      </c>
      <c r="F8709" s="4" t="s">
        <v>6</v>
      </c>
    </row>
    <row r="8710" spans="1:8">
      <c r="A8710" t="n">
        <v>70008</v>
      </c>
      <c r="B8710" s="25" t="n">
        <v>20</v>
      </c>
      <c r="C8710" s="7" t="n">
        <v>109</v>
      </c>
      <c r="D8710" s="7" t="n">
        <v>2</v>
      </c>
      <c r="E8710" s="7" t="n">
        <v>11</v>
      </c>
      <c r="F8710" s="7" t="s">
        <v>576</v>
      </c>
    </row>
    <row r="8711" spans="1:8">
      <c r="A8711" t="s">
        <v>4</v>
      </c>
      <c r="B8711" s="4" t="s">
        <v>5</v>
      </c>
      <c r="C8711" s="4" t="s">
        <v>10</v>
      </c>
      <c r="D8711" s="4" t="s">
        <v>16</v>
      </c>
      <c r="E8711" s="4" t="s">
        <v>16</v>
      </c>
      <c r="F8711" s="4" t="s">
        <v>6</v>
      </c>
    </row>
    <row r="8712" spans="1:8">
      <c r="A8712" t="n">
        <v>70033</v>
      </c>
      <c r="B8712" s="25" t="n">
        <v>20</v>
      </c>
      <c r="C8712" s="7" t="n">
        <v>96</v>
      </c>
      <c r="D8712" s="7" t="n">
        <v>2</v>
      </c>
      <c r="E8712" s="7" t="n">
        <v>11</v>
      </c>
      <c r="F8712" s="7" t="s">
        <v>576</v>
      </c>
    </row>
    <row r="8713" spans="1:8">
      <c r="A8713" t="s">
        <v>4</v>
      </c>
      <c r="B8713" s="4" t="s">
        <v>5</v>
      </c>
      <c r="C8713" s="4" t="s">
        <v>16</v>
      </c>
      <c r="D8713" s="4" t="s">
        <v>10</v>
      </c>
    </row>
    <row r="8714" spans="1:8">
      <c r="A8714" t="n">
        <v>70058</v>
      </c>
      <c r="B8714" s="37" t="n">
        <v>58</v>
      </c>
      <c r="C8714" s="7" t="n">
        <v>255</v>
      </c>
      <c r="D8714" s="7" t="n">
        <v>0</v>
      </c>
    </row>
    <row r="8715" spans="1:8">
      <c r="A8715" t="s">
        <v>4</v>
      </c>
      <c r="B8715" s="4" t="s">
        <v>5</v>
      </c>
      <c r="C8715" s="4" t="s">
        <v>16</v>
      </c>
      <c r="D8715" s="4" t="s">
        <v>10</v>
      </c>
    </row>
    <row r="8716" spans="1:8">
      <c r="A8716" t="n">
        <v>70062</v>
      </c>
      <c r="B8716" s="38" t="n">
        <v>45</v>
      </c>
      <c r="C8716" s="7" t="n">
        <v>7</v>
      </c>
      <c r="D8716" s="7" t="n">
        <v>255</v>
      </c>
    </row>
    <row r="8717" spans="1:8">
      <c r="A8717" t="s">
        <v>4</v>
      </c>
      <c r="B8717" s="4" t="s">
        <v>5</v>
      </c>
      <c r="C8717" s="4" t="s">
        <v>16</v>
      </c>
      <c r="D8717" s="4" t="s">
        <v>10</v>
      </c>
      <c r="E8717" s="4" t="s">
        <v>30</v>
      </c>
    </row>
    <row r="8718" spans="1:8">
      <c r="A8718" t="n">
        <v>70066</v>
      </c>
      <c r="B8718" s="37" t="n">
        <v>58</v>
      </c>
      <c r="C8718" s="7" t="n">
        <v>101</v>
      </c>
      <c r="D8718" s="7" t="n">
        <v>500</v>
      </c>
      <c r="E8718" s="7" t="n">
        <v>1</v>
      </c>
    </row>
    <row r="8719" spans="1:8">
      <c r="A8719" t="s">
        <v>4</v>
      </c>
      <c r="B8719" s="4" t="s">
        <v>5</v>
      </c>
      <c r="C8719" s="4" t="s">
        <v>16</v>
      </c>
      <c r="D8719" s="4" t="s">
        <v>10</v>
      </c>
    </row>
    <row r="8720" spans="1:8">
      <c r="A8720" t="n">
        <v>70074</v>
      </c>
      <c r="B8720" s="37" t="n">
        <v>58</v>
      </c>
      <c r="C8720" s="7" t="n">
        <v>254</v>
      </c>
      <c r="D8720" s="7" t="n">
        <v>0</v>
      </c>
    </row>
    <row r="8721" spans="1:6">
      <c r="A8721" t="s">
        <v>4</v>
      </c>
      <c r="B8721" s="4" t="s">
        <v>5</v>
      </c>
      <c r="C8721" s="4" t="s">
        <v>10</v>
      </c>
      <c r="D8721" s="4" t="s">
        <v>16</v>
      </c>
    </row>
    <row r="8722" spans="1:6">
      <c r="A8722" t="n">
        <v>70078</v>
      </c>
      <c r="B8722" s="77" t="n">
        <v>21</v>
      </c>
      <c r="C8722" s="7" t="n">
        <v>90</v>
      </c>
      <c r="D8722" s="7" t="n">
        <v>2</v>
      </c>
    </row>
    <row r="8723" spans="1:6">
      <c r="A8723" t="s">
        <v>4</v>
      </c>
      <c r="B8723" s="4" t="s">
        <v>5</v>
      </c>
      <c r="C8723" s="4" t="s">
        <v>10</v>
      </c>
      <c r="D8723" s="4" t="s">
        <v>16</v>
      </c>
    </row>
    <row r="8724" spans="1:6">
      <c r="A8724" t="n">
        <v>70082</v>
      </c>
      <c r="B8724" s="77" t="n">
        <v>21</v>
      </c>
      <c r="C8724" s="7" t="n">
        <v>108</v>
      </c>
      <c r="D8724" s="7" t="n">
        <v>2</v>
      </c>
    </row>
    <row r="8725" spans="1:6">
      <c r="A8725" t="s">
        <v>4</v>
      </c>
      <c r="B8725" s="4" t="s">
        <v>5</v>
      </c>
      <c r="C8725" s="4" t="s">
        <v>10</v>
      </c>
      <c r="D8725" s="4" t="s">
        <v>16</v>
      </c>
    </row>
    <row r="8726" spans="1:6">
      <c r="A8726" t="n">
        <v>70086</v>
      </c>
      <c r="B8726" s="77" t="n">
        <v>21</v>
      </c>
      <c r="C8726" s="7" t="n">
        <v>104</v>
      </c>
      <c r="D8726" s="7" t="n">
        <v>2</v>
      </c>
    </row>
    <row r="8727" spans="1:6">
      <c r="A8727" t="s">
        <v>4</v>
      </c>
      <c r="B8727" s="4" t="s">
        <v>5</v>
      </c>
      <c r="C8727" s="4" t="s">
        <v>10</v>
      </c>
      <c r="D8727" s="4" t="s">
        <v>16</v>
      </c>
    </row>
    <row r="8728" spans="1:6">
      <c r="A8728" t="n">
        <v>70090</v>
      </c>
      <c r="B8728" s="77" t="n">
        <v>21</v>
      </c>
      <c r="C8728" s="7" t="n">
        <v>109</v>
      </c>
      <c r="D8728" s="7" t="n">
        <v>2</v>
      </c>
    </row>
    <row r="8729" spans="1:6">
      <c r="A8729" t="s">
        <v>4</v>
      </c>
      <c r="B8729" s="4" t="s">
        <v>5</v>
      </c>
      <c r="C8729" s="4" t="s">
        <v>10</v>
      </c>
      <c r="D8729" s="4" t="s">
        <v>16</v>
      </c>
    </row>
    <row r="8730" spans="1:6">
      <c r="A8730" t="n">
        <v>70094</v>
      </c>
      <c r="B8730" s="77" t="n">
        <v>21</v>
      </c>
      <c r="C8730" s="7" t="n">
        <v>96</v>
      </c>
      <c r="D8730" s="7" t="n">
        <v>2</v>
      </c>
    </row>
    <row r="8731" spans="1:6">
      <c r="A8731" t="s">
        <v>4</v>
      </c>
      <c r="B8731" s="4" t="s">
        <v>5</v>
      </c>
      <c r="C8731" s="4" t="s">
        <v>16</v>
      </c>
      <c r="D8731" s="4" t="s">
        <v>16</v>
      </c>
      <c r="E8731" s="4" t="s">
        <v>30</v>
      </c>
      <c r="F8731" s="4" t="s">
        <v>30</v>
      </c>
      <c r="G8731" s="4" t="s">
        <v>30</v>
      </c>
      <c r="H8731" s="4" t="s">
        <v>10</v>
      </c>
    </row>
    <row r="8732" spans="1:6">
      <c r="A8732" t="n">
        <v>70098</v>
      </c>
      <c r="B8732" s="38" t="n">
        <v>45</v>
      </c>
      <c r="C8732" s="7" t="n">
        <v>2</v>
      </c>
      <c r="D8732" s="7" t="n">
        <v>3</v>
      </c>
      <c r="E8732" s="7" t="n">
        <v>0.119999997317791</v>
      </c>
      <c r="F8732" s="7" t="n">
        <v>1.36000001430511</v>
      </c>
      <c r="G8732" s="7" t="n">
        <v>-3.20000004768372</v>
      </c>
      <c r="H8732" s="7" t="n">
        <v>0</v>
      </c>
    </row>
    <row r="8733" spans="1:6">
      <c r="A8733" t="s">
        <v>4</v>
      </c>
      <c r="B8733" s="4" t="s">
        <v>5</v>
      </c>
      <c r="C8733" s="4" t="s">
        <v>16</v>
      </c>
      <c r="D8733" s="4" t="s">
        <v>16</v>
      </c>
      <c r="E8733" s="4" t="s">
        <v>30</v>
      </c>
      <c r="F8733" s="4" t="s">
        <v>30</v>
      </c>
      <c r="G8733" s="4" t="s">
        <v>30</v>
      </c>
      <c r="H8733" s="4" t="s">
        <v>10</v>
      </c>
      <c r="I8733" s="4" t="s">
        <v>16</v>
      </c>
    </row>
    <row r="8734" spans="1:6">
      <c r="A8734" t="n">
        <v>70115</v>
      </c>
      <c r="B8734" s="38" t="n">
        <v>45</v>
      </c>
      <c r="C8734" s="7" t="n">
        <v>4</v>
      </c>
      <c r="D8734" s="7" t="n">
        <v>3</v>
      </c>
      <c r="E8734" s="7" t="n">
        <v>6.44999980926514</v>
      </c>
      <c r="F8734" s="7" t="n">
        <v>161.240005493164</v>
      </c>
      <c r="G8734" s="7" t="n">
        <v>2</v>
      </c>
      <c r="H8734" s="7" t="n">
        <v>0</v>
      </c>
      <c r="I8734" s="7" t="n">
        <v>0</v>
      </c>
    </row>
    <row r="8735" spans="1:6">
      <c r="A8735" t="s">
        <v>4</v>
      </c>
      <c r="B8735" s="4" t="s">
        <v>5</v>
      </c>
      <c r="C8735" s="4" t="s">
        <v>16</v>
      </c>
      <c r="D8735" s="4" t="s">
        <v>16</v>
      </c>
      <c r="E8735" s="4" t="s">
        <v>30</v>
      </c>
      <c r="F8735" s="4" t="s">
        <v>10</v>
      </c>
    </row>
    <row r="8736" spans="1:6">
      <c r="A8736" t="n">
        <v>70133</v>
      </c>
      <c r="B8736" s="38" t="n">
        <v>45</v>
      </c>
      <c r="C8736" s="7" t="n">
        <v>5</v>
      </c>
      <c r="D8736" s="7" t="n">
        <v>3</v>
      </c>
      <c r="E8736" s="7" t="n">
        <v>2.5</v>
      </c>
      <c r="F8736" s="7" t="n">
        <v>0</v>
      </c>
    </row>
    <row r="8737" spans="1:9">
      <c r="A8737" t="s">
        <v>4</v>
      </c>
      <c r="B8737" s="4" t="s">
        <v>5</v>
      </c>
      <c r="C8737" s="4" t="s">
        <v>16</v>
      </c>
      <c r="D8737" s="4" t="s">
        <v>16</v>
      </c>
      <c r="E8737" s="4" t="s">
        <v>30</v>
      </c>
      <c r="F8737" s="4" t="s">
        <v>10</v>
      </c>
    </row>
    <row r="8738" spans="1:9">
      <c r="A8738" t="n">
        <v>70142</v>
      </c>
      <c r="B8738" s="38" t="n">
        <v>45</v>
      </c>
      <c r="C8738" s="7" t="n">
        <v>11</v>
      </c>
      <c r="D8738" s="7" t="n">
        <v>3</v>
      </c>
      <c r="E8738" s="7" t="n">
        <v>30.3999996185303</v>
      </c>
      <c r="F8738" s="7" t="n">
        <v>0</v>
      </c>
    </row>
    <row r="8739" spans="1:9">
      <c r="A8739" t="s">
        <v>4</v>
      </c>
      <c r="B8739" s="4" t="s">
        <v>5</v>
      </c>
      <c r="C8739" s="4" t="s">
        <v>16</v>
      </c>
      <c r="D8739" s="4" t="s">
        <v>16</v>
      </c>
      <c r="E8739" s="4" t="s">
        <v>30</v>
      </c>
      <c r="F8739" s="4" t="s">
        <v>30</v>
      </c>
      <c r="G8739" s="4" t="s">
        <v>30</v>
      </c>
      <c r="H8739" s="4" t="s">
        <v>10</v>
      </c>
    </row>
    <row r="8740" spans="1:9">
      <c r="A8740" t="n">
        <v>70151</v>
      </c>
      <c r="B8740" s="38" t="n">
        <v>45</v>
      </c>
      <c r="C8740" s="7" t="n">
        <v>2</v>
      </c>
      <c r="D8740" s="7" t="n">
        <v>3</v>
      </c>
      <c r="E8740" s="7" t="n">
        <v>0.180000007152557</v>
      </c>
      <c r="F8740" s="7" t="n">
        <v>1.11000001430511</v>
      </c>
      <c r="G8740" s="7" t="n">
        <v>-3.28999996185303</v>
      </c>
      <c r="H8740" s="7" t="n">
        <v>4000</v>
      </c>
    </row>
    <row r="8741" spans="1:9">
      <c r="A8741" t="s">
        <v>4</v>
      </c>
      <c r="B8741" s="4" t="s">
        <v>5</v>
      </c>
      <c r="C8741" s="4" t="s">
        <v>16</v>
      </c>
      <c r="D8741" s="4" t="s">
        <v>16</v>
      </c>
      <c r="E8741" s="4" t="s">
        <v>30</v>
      </c>
      <c r="F8741" s="4" t="s">
        <v>30</v>
      </c>
      <c r="G8741" s="4" t="s">
        <v>30</v>
      </c>
      <c r="H8741" s="4" t="s">
        <v>10</v>
      </c>
      <c r="I8741" s="4" t="s">
        <v>16</v>
      </c>
    </row>
    <row r="8742" spans="1:9">
      <c r="A8742" t="n">
        <v>70168</v>
      </c>
      <c r="B8742" s="38" t="n">
        <v>45</v>
      </c>
      <c r="C8742" s="7" t="n">
        <v>4</v>
      </c>
      <c r="D8742" s="7" t="n">
        <v>3</v>
      </c>
      <c r="E8742" s="7" t="n">
        <v>3.45000004768372</v>
      </c>
      <c r="F8742" s="7" t="n">
        <v>155.160003662109</v>
      </c>
      <c r="G8742" s="7" t="n">
        <v>-6</v>
      </c>
      <c r="H8742" s="7" t="n">
        <v>4000</v>
      </c>
      <c r="I8742" s="7" t="n">
        <v>1</v>
      </c>
    </row>
    <row r="8743" spans="1:9">
      <c r="A8743" t="s">
        <v>4</v>
      </c>
      <c r="B8743" s="4" t="s">
        <v>5</v>
      </c>
      <c r="C8743" s="4" t="s">
        <v>16</v>
      </c>
      <c r="D8743" s="4" t="s">
        <v>16</v>
      </c>
      <c r="E8743" s="4" t="s">
        <v>30</v>
      </c>
      <c r="F8743" s="4" t="s">
        <v>10</v>
      </c>
    </row>
    <row r="8744" spans="1:9">
      <c r="A8744" t="n">
        <v>70186</v>
      </c>
      <c r="B8744" s="38" t="n">
        <v>45</v>
      </c>
      <c r="C8744" s="7" t="n">
        <v>5</v>
      </c>
      <c r="D8744" s="7" t="n">
        <v>3</v>
      </c>
      <c r="E8744" s="7" t="n">
        <v>1.79999995231628</v>
      </c>
      <c r="F8744" s="7" t="n">
        <v>4000</v>
      </c>
    </row>
    <row r="8745" spans="1:9">
      <c r="A8745" t="s">
        <v>4</v>
      </c>
      <c r="B8745" s="4" t="s">
        <v>5</v>
      </c>
      <c r="C8745" s="4" t="s">
        <v>16</v>
      </c>
      <c r="D8745" s="4" t="s">
        <v>16</v>
      </c>
      <c r="E8745" s="4" t="s">
        <v>30</v>
      </c>
      <c r="F8745" s="4" t="s">
        <v>10</v>
      </c>
    </row>
    <row r="8746" spans="1:9">
      <c r="A8746" t="n">
        <v>70195</v>
      </c>
      <c r="B8746" s="38" t="n">
        <v>45</v>
      </c>
      <c r="C8746" s="7" t="n">
        <v>11</v>
      </c>
      <c r="D8746" s="7" t="n">
        <v>3</v>
      </c>
      <c r="E8746" s="7" t="n">
        <v>30.3999996185303</v>
      </c>
      <c r="F8746" s="7" t="n">
        <v>4000</v>
      </c>
    </row>
    <row r="8747" spans="1:9">
      <c r="A8747" t="s">
        <v>4</v>
      </c>
      <c r="B8747" s="4" t="s">
        <v>5</v>
      </c>
      <c r="C8747" s="4" t="s">
        <v>10</v>
      </c>
      <c r="D8747" s="4" t="s">
        <v>16</v>
      </c>
    </row>
    <row r="8748" spans="1:9">
      <c r="A8748" t="n">
        <v>70204</v>
      </c>
      <c r="B8748" s="50" t="n">
        <v>56</v>
      </c>
      <c r="C8748" s="7" t="n">
        <v>1025</v>
      </c>
      <c r="D8748" s="7" t="n">
        <v>1</v>
      </c>
    </row>
    <row r="8749" spans="1:9">
      <c r="A8749" t="s">
        <v>4</v>
      </c>
      <c r="B8749" s="4" t="s">
        <v>5</v>
      </c>
      <c r="C8749" s="4" t="s">
        <v>10</v>
      </c>
      <c r="D8749" s="4" t="s">
        <v>16</v>
      </c>
    </row>
    <row r="8750" spans="1:9">
      <c r="A8750" t="n">
        <v>70208</v>
      </c>
      <c r="B8750" s="50" t="n">
        <v>56</v>
      </c>
      <c r="C8750" s="7" t="n">
        <v>1026</v>
      </c>
      <c r="D8750" s="7" t="n">
        <v>1</v>
      </c>
    </row>
    <row r="8751" spans="1:9">
      <c r="A8751" t="s">
        <v>4</v>
      </c>
      <c r="B8751" s="4" t="s">
        <v>5</v>
      </c>
      <c r="C8751" s="4" t="s">
        <v>10</v>
      </c>
      <c r="D8751" s="4" t="s">
        <v>16</v>
      </c>
    </row>
    <row r="8752" spans="1:9">
      <c r="A8752" t="n">
        <v>70212</v>
      </c>
      <c r="B8752" s="50" t="n">
        <v>56</v>
      </c>
      <c r="C8752" s="7" t="n">
        <v>1027</v>
      </c>
      <c r="D8752" s="7" t="n">
        <v>1</v>
      </c>
    </row>
    <row r="8753" spans="1:9">
      <c r="A8753" t="s">
        <v>4</v>
      </c>
      <c r="B8753" s="4" t="s">
        <v>5</v>
      </c>
      <c r="C8753" s="4" t="s">
        <v>10</v>
      </c>
      <c r="D8753" s="4" t="s">
        <v>16</v>
      </c>
    </row>
    <row r="8754" spans="1:9">
      <c r="A8754" t="n">
        <v>70216</v>
      </c>
      <c r="B8754" s="50" t="n">
        <v>56</v>
      </c>
      <c r="C8754" s="7" t="n">
        <v>1028</v>
      </c>
      <c r="D8754" s="7" t="n">
        <v>1</v>
      </c>
    </row>
    <row r="8755" spans="1:9">
      <c r="A8755" t="s">
        <v>4</v>
      </c>
      <c r="B8755" s="4" t="s">
        <v>5</v>
      </c>
      <c r="C8755" s="4" t="s">
        <v>10</v>
      </c>
      <c r="D8755" s="4" t="s">
        <v>16</v>
      </c>
    </row>
    <row r="8756" spans="1:9">
      <c r="A8756" t="n">
        <v>70220</v>
      </c>
      <c r="B8756" s="77" t="n">
        <v>21</v>
      </c>
      <c r="C8756" s="7" t="n">
        <v>1032</v>
      </c>
      <c r="D8756" s="7" t="n">
        <v>2</v>
      </c>
    </row>
    <row r="8757" spans="1:9">
      <c r="A8757" t="s">
        <v>4</v>
      </c>
      <c r="B8757" s="4" t="s">
        <v>5</v>
      </c>
      <c r="C8757" s="4" t="s">
        <v>10</v>
      </c>
      <c r="D8757" s="4" t="s">
        <v>16</v>
      </c>
    </row>
    <row r="8758" spans="1:9">
      <c r="A8758" t="n">
        <v>70224</v>
      </c>
      <c r="B8758" s="77" t="n">
        <v>21</v>
      </c>
      <c r="C8758" s="7" t="n">
        <v>1034</v>
      </c>
      <c r="D8758" s="7" t="n">
        <v>2</v>
      </c>
    </row>
    <row r="8759" spans="1:9">
      <c r="A8759" t="s">
        <v>4</v>
      </c>
      <c r="B8759" s="4" t="s">
        <v>5</v>
      </c>
      <c r="C8759" s="4" t="s">
        <v>10</v>
      </c>
      <c r="D8759" s="4" t="s">
        <v>16</v>
      </c>
    </row>
    <row r="8760" spans="1:9">
      <c r="A8760" t="n">
        <v>70228</v>
      </c>
      <c r="B8760" s="77" t="n">
        <v>21</v>
      </c>
      <c r="C8760" s="7" t="n">
        <v>1036</v>
      </c>
      <c r="D8760" s="7" t="n">
        <v>2</v>
      </c>
    </row>
    <row r="8761" spans="1:9">
      <c r="A8761" t="s">
        <v>4</v>
      </c>
      <c r="B8761" s="4" t="s">
        <v>5</v>
      </c>
      <c r="C8761" s="4" t="s">
        <v>10</v>
      </c>
      <c r="D8761" s="4" t="s">
        <v>16</v>
      </c>
    </row>
    <row r="8762" spans="1:9">
      <c r="A8762" t="n">
        <v>70232</v>
      </c>
      <c r="B8762" s="77" t="n">
        <v>21</v>
      </c>
      <c r="C8762" s="7" t="n">
        <v>1038</v>
      </c>
      <c r="D8762" s="7" t="n">
        <v>2</v>
      </c>
    </row>
    <row r="8763" spans="1:9">
      <c r="A8763" t="s">
        <v>4</v>
      </c>
      <c r="B8763" s="4" t="s">
        <v>5</v>
      </c>
      <c r="C8763" s="4" t="s">
        <v>10</v>
      </c>
      <c r="D8763" s="4" t="s">
        <v>16</v>
      </c>
    </row>
    <row r="8764" spans="1:9">
      <c r="A8764" t="n">
        <v>70236</v>
      </c>
      <c r="B8764" s="77" t="n">
        <v>21</v>
      </c>
      <c r="C8764" s="7" t="n">
        <v>1026</v>
      </c>
      <c r="D8764" s="7" t="n">
        <v>2</v>
      </c>
    </row>
    <row r="8765" spans="1:9">
      <c r="A8765" t="s">
        <v>4</v>
      </c>
      <c r="B8765" s="4" t="s">
        <v>5</v>
      </c>
      <c r="C8765" s="4" t="s">
        <v>10</v>
      </c>
      <c r="D8765" s="4" t="s">
        <v>16</v>
      </c>
    </row>
    <row r="8766" spans="1:9">
      <c r="A8766" t="n">
        <v>70240</v>
      </c>
      <c r="B8766" s="77" t="n">
        <v>21</v>
      </c>
      <c r="C8766" s="7" t="n">
        <v>1028</v>
      </c>
      <c r="D8766" s="7" t="n">
        <v>2</v>
      </c>
    </row>
    <row r="8767" spans="1:9">
      <c r="A8767" t="s">
        <v>4</v>
      </c>
      <c r="B8767" s="4" t="s">
        <v>5</v>
      </c>
      <c r="C8767" s="4" t="s">
        <v>10</v>
      </c>
      <c r="D8767" s="4" t="s">
        <v>16</v>
      </c>
    </row>
    <row r="8768" spans="1:9">
      <c r="A8768" t="n">
        <v>70244</v>
      </c>
      <c r="B8768" s="77" t="n">
        <v>21</v>
      </c>
      <c r="C8768" s="7" t="n">
        <v>1031</v>
      </c>
      <c r="D8768" s="7" t="n">
        <v>2</v>
      </c>
    </row>
    <row r="8769" spans="1:4">
      <c r="A8769" t="s">
        <v>4</v>
      </c>
      <c r="B8769" s="4" t="s">
        <v>5</v>
      </c>
      <c r="C8769" s="4" t="s">
        <v>10</v>
      </c>
      <c r="D8769" s="4" t="s">
        <v>16</v>
      </c>
    </row>
    <row r="8770" spans="1:4">
      <c r="A8770" t="n">
        <v>70248</v>
      </c>
      <c r="B8770" s="77" t="n">
        <v>21</v>
      </c>
      <c r="C8770" s="7" t="n">
        <v>90</v>
      </c>
      <c r="D8770" s="7" t="n">
        <v>2</v>
      </c>
    </row>
    <row r="8771" spans="1:4">
      <c r="A8771" t="s">
        <v>4</v>
      </c>
      <c r="B8771" s="4" t="s">
        <v>5</v>
      </c>
      <c r="C8771" s="4" t="s">
        <v>10</v>
      </c>
      <c r="D8771" s="4" t="s">
        <v>16</v>
      </c>
    </row>
    <row r="8772" spans="1:4">
      <c r="A8772" t="n">
        <v>70252</v>
      </c>
      <c r="B8772" s="77" t="n">
        <v>21</v>
      </c>
      <c r="C8772" s="7" t="n">
        <v>107</v>
      </c>
      <c r="D8772" s="7" t="n">
        <v>2</v>
      </c>
    </row>
    <row r="8773" spans="1:4">
      <c r="A8773" t="s">
        <v>4</v>
      </c>
      <c r="B8773" s="4" t="s">
        <v>5</v>
      </c>
      <c r="C8773" s="4" t="s">
        <v>10</v>
      </c>
      <c r="D8773" s="4" t="s">
        <v>16</v>
      </c>
    </row>
    <row r="8774" spans="1:4">
      <c r="A8774" t="n">
        <v>70256</v>
      </c>
      <c r="B8774" s="77" t="n">
        <v>21</v>
      </c>
      <c r="C8774" s="7" t="n">
        <v>104</v>
      </c>
      <c r="D8774" s="7" t="n">
        <v>2</v>
      </c>
    </row>
    <row r="8775" spans="1:4">
      <c r="A8775" t="s">
        <v>4</v>
      </c>
      <c r="B8775" s="4" t="s">
        <v>5</v>
      </c>
      <c r="C8775" s="4" t="s">
        <v>10</v>
      </c>
      <c r="D8775" s="4" t="s">
        <v>16</v>
      </c>
    </row>
    <row r="8776" spans="1:4">
      <c r="A8776" t="n">
        <v>70260</v>
      </c>
      <c r="B8776" s="77" t="n">
        <v>21</v>
      </c>
      <c r="C8776" s="7" t="n">
        <v>109</v>
      </c>
      <c r="D8776" s="7" t="n">
        <v>2</v>
      </c>
    </row>
    <row r="8777" spans="1:4">
      <c r="A8777" t="s">
        <v>4</v>
      </c>
      <c r="B8777" s="4" t="s">
        <v>5</v>
      </c>
      <c r="C8777" s="4" t="s">
        <v>10</v>
      </c>
      <c r="D8777" s="4" t="s">
        <v>16</v>
      </c>
    </row>
    <row r="8778" spans="1:4">
      <c r="A8778" t="n">
        <v>70264</v>
      </c>
      <c r="B8778" s="77" t="n">
        <v>21</v>
      </c>
      <c r="C8778" s="7" t="n">
        <v>96</v>
      </c>
      <c r="D8778" s="7" t="n">
        <v>2</v>
      </c>
    </row>
    <row r="8779" spans="1:4">
      <c r="A8779" t="s">
        <v>4</v>
      </c>
      <c r="B8779" s="4" t="s">
        <v>5</v>
      </c>
      <c r="C8779" s="4" t="s">
        <v>10</v>
      </c>
      <c r="D8779" s="4" t="s">
        <v>10</v>
      </c>
      <c r="E8779" s="4" t="s">
        <v>10</v>
      </c>
    </row>
    <row r="8780" spans="1:4">
      <c r="A8780" t="n">
        <v>70268</v>
      </c>
      <c r="B8780" s="34" t="n">
        <v>61</v>
      </c>
      <c r="C8780" s="7" t="n">
        <v>1025</v>
      </c>
      <c r="D8780" s="7" t="n">
        <v>65533</v>
      </c>
      <c r="E8780" s="7" t="n">
        <v>0</v>
      </c>
    </row>
    <row r="8781" spans="1:4">
      <c r="A8781" t="s">
        <v>4</v>
      </c>
      <c r="B8781" s="4" t="s">
        <v>5</v>
      </c>
      <c r="C8781" s="4" t="s">
        <v>10</v>
      </c>
      <c r="D8781" s="4" t="s">
        <v>10</v>
      </c>
      <c r="E8781" s="4" t="s">
        <v>10</v>
      </c>
    </row>
    <row r="8782" spans="1:4">
      <c r="A8782" t="n">
        <v>70275</v>
      </c>
      <c r="B8782" s="34" t="n">
        <v>61</v>
      </c>
      <c r="C8782" s="7" t="n">
        <v>1026</v>
      </c>
      <c r="D8782" s="7" t="n">
        <v>65533</v>
      </c>
      <c r="E8782" s="7" t="n">
        <v>0</v>
      </c>
    </row>
    <row r="8783" spans="1:4">
      <c r="A8783" t="s">
        <v>4</v>
      </c>
      <c r="B8783" s="4" t="s">
        <v>5</v>
      </c>
      <c r="C8783" s="4" t="s">
        <v>10</v>
      </c>
      <c r="D8783" s="4" t="s">
        <v>10</v>
      </c>
      <c r="E8783" s="4" t="s">
        <v>10</v>
      </c>
    </row>
    <row r="8784" spans="1:4">
      <c r="A8784" t="n">
        <v>70282</v>
      </c>
      <c r="B8784" s="34" t="n">
        <v>61</v>
      </c>
      <c r="C8784" s="7" t="n">
        <v>1027</v>
      </c>
      <c r="D8784" s="7" t="n">
        <v>65533</v>
      </c>
      <c r="E8784" s="7" t="n">
        <v>0</v>
      </c>
    </row>
    <row r="8785" spans="1:5">
      <c r="A8785" t="s">
        <v>4</v>
      </c>
      <c r="B8785" s="4" t="s">
        <v>5</v>
      </c>
      <c r="C8785" s="4" t="s">
        <v>10</v>
      </c>
      <c r="D8785" s="4" t="s">
        <v>10</v>
      </c>
      <c r="E8785" s="4" t="s">
        <v>10</v>
      </c>
    </row>
    <row r="8786" spans="1:5">
      <c r="A8786" t="n">
        <v>70289</v>
      </c>
      <c r="B8786" s="34" t="n">
        <v>61</v>
      </c>
      <c r="C8786" s="7" t="n">
        <v>1028</v>
      </c>
      <c r="D8786" s="7" t="n">
        <v>65533</v>
      </c>
      <c r="E8786" s="7" t="n">
        <v>0</v>
      </c>
    </row>
    <row r="8787" spans="1:5">
      <c r="A8787" t="s">
        <v>4</v>
      </c>
      <c r="B8787" s="4" t="s">
        <v>5</v>
      </c>
      <c r="C8787" s="4" t="s">
        <v>10</v>
      </c>
      <c r="D8787" s="4" t="s">
        <v>10</v>
      </c>
      <c r="E8787" s="4" t="s">
        <v>10</v>
      </c>
    </row>
    <row r="8788" spans="1:5">
      <c r="A8788" t="n">
        <v>70296</v>
      </c>
      <c r="B8788" s="34" t="n">
        <v>61</v>
      </c>
      <c r="C8788" s="7" t="n">
        <v>1029</v>
      </c>
      <c r="D8788" s="7" t="n">
        <v>65533</v>
      </c>
      <c r="E8788" s="7" t="n">
        <v>0</v>
      </c>
    </row>
    <row r="8789" spans="1:5">
      <c r="A8789" t="s">
        <v>4</v>
      </c>
      <c r="B8789" s="4" t="s">
        <v>5</v>
      </c>
      <c r="C8789" s="4" t="s">
        <v>10</v>
      </c>
      <c r="D8789" s="4" t="s">
        <v>10</v>
      </c>
      <c r="E8789" s="4" t="s">
        <v>10</v>
      </c>
    </row>
    <row r="8790" spans="1:5">
      <c r="A8790" t="n">
        <v>70303</v>
      </c>
      <c r="B8790" s="34" t="n">
        <v>61</v>
      </c>
      <c r="C8790" s="7" t="n">
        <v>1031</v>
      </c>
      <c r="D8790" s="7" t="n">
        <v>65533</v>
      </c>
      <c r="E8790" s="7" t="n">
        <v>0</v>
      </c>
    </row>
    <row r="8791" spans="1:5">
      <c r="A8791" t="s">
        <v>4</v>
      </c>
      <c r="B8791" s="4" t="s">
        <v>5</v>
      </c>
      <c r="C8791" s="4" t="s">
        <v>10</v>
      </c>
      <c r="D8791" s="4" t="s">
        <v>16</v>
      </c>
      <c r="E8791" s="4" t="s">
        <v>6</v>
      </c>
      <c r="F8791" s="4" t="s">
        <v>30</v>
      </c>
      <c r="G8791" s="4" t="s">
        <v>30</v>
      </c>
      <c r="H8791" s="4" t="s">
        <v>30</v>
      </c>
    </row>
    <row r="8792" spans="1:5">
      <c r="A8792" t="n">
        <v>70310</v>
      </c>
      <c r="B8792" s="45" t="n">
        <v>48</v>
      </c>
      <c r="C8792" s="7" t="n">
        <v>1035</v>
      </c>
      <c r="D8792" s="7" t="n">
        <v>0</v>
      </c>
      <c r="E8792" s="7" t="s">
        <v>289</v>
      </c>
      <c r="F8792" s="7" t="n">
        <v>0</v>
      </c>
      <c r="G8792" s="7" t="n">
        <v>1</v>
      </c>
      <c r="H8792" s="7" t="n">
        <v>0</v>
      </c>
    </row>
    <row r="8793" spans="1:5">
      <c r="A8793" t="s">
        <v>4</v>
      </c>
      <c r="B8793" s="4" t="s">
        <v>5</v>
      </c>
      <c r="C8793" s="4" t="s">
        <v>10</v>
      </c>
      <c r="D8793" s="4" t="s">
        <v>16</v>
      </c>
      <c r="E8793" s="4" t="s">
        <v>6</v>
      </c>
      <c r="F8793" s="4" t="s">
        <v>30</v>
      </c>
      <c r="G8793" s="4" t="s">
        <v>30</v>
      </c>
      <c r="H8793" s="4" t="s">
        <v>30</v>
      </c>
    </row>
    <row r="8794" spans="1:5">
      <c r="A8794" t="n">
        <v>70336</v>
      </c>
      <c r="B8794" s="45" t="n">
        <v>48</v>
      </c>
      <c r="C8794" s="7" t="n">
        <v>1038</v>
      </c>
      <c r="D8794" s="7" t="n">
        <v>0</v>
      </c>
      <c r="E8794" s="7" t="s">
        <v>289</v>
      </c>
      <c r="F8794" s="7" t="n">
        <v>0</v>
      </c>
      <c r="G8794" s="7" t="n">
        <v>1</v>
      </c>
      <c r="H8794" s="7" t="n">
        <v>0</v>
      </c>
    </row>
    <row r="8795" spans="1:5">
      <c r="A8795" t="s">
        <v>4</v>
      </c>
      <c r="B8795" s="4" t="s">
        <v>5</v>
      </c>
      <c r="C8795" s="4" t="s">
        <v>10</v>
      </c>
      <c r="D8795" s="4" t="s">
        <v>16</v>
      </c>
      <c r="E8795" s="4" t="s">
        <v>6</v>
      </c>
      <c r="F8795" s="4" t="s">
        <v>30</v>
      </c>
      <c r="G8795" s="4" t="s">
        <v>30</v>
      </c>
      <c r="H8795" s="4" t="s">
        <v>30</v>
      </c>
    </row>
    <row r="8796" spans="1:5">
      <c r="A8796" t="n">
        <v>70362</v>
      </c>
      <c r="B8796" s="45" t="n">
        <v>48</v>
      </c>
      <c r="C8796" s="7" t="n">
        <v>1025</v>
      </c>
      <c r="D8796" s="7" t="n">
        <v>0</v>
      </c>
      <c r="E8796" s="7" t="s">
        <v>289</v>
      </c>
      <c r="F8796" s="7" t="n">
        <v>0</v>
      </c>
      <c r="G8796" s="7" t="n">
        <v>1</v>
      </c>
      <c r="H8796" s="7" t="n">
        <v>0</v>
      </c>
    </row>
    <row r="8797" spans="1:5">
      <c r="A8797" t="s">
        <v>4</v>
      </c>
      <c r="B8797" s="4" t="s">
        <v>5</v>
      </c>
      <c r="C8797" s="4" t="s">
        <v>10</v>
      </c>
      <c r="D8797" s="4" t="s">
        <v>16</v>
      </c>
      <c r="E8797" s="4" t="s">
        <v>6</v>
      </c>
      <c r="F8797" s="4" t="s">
        <v>30</v>
      </c>
      <c r="G8797" s="4" t="s">
        <v>30</v>
      </c>
      <c r="H8797" s="4" t="s">
        <v>30</v>
      </c>
    </row>
    <row r="8798" spans="1:5">
      <c r="A8798" t="n">
        <v>70388</v>
      </c>
      <c r="B8798" s="45" t="n">
        <v>48</v>
      </c>
      <c r="C8798" s="7" t="n">
        <v>1027</v>
      </c>
      <c r="D8798" s="7" t="n">
        <v>0</v>
      </c>
      <c r="E8798" s="7" t="s">
        <v>289</v>
      </c>
      <c r="F8798" s="7" t="n">
        <v>0</v>
      </c>
      <c r="G8798" s="7" t="n">
        <v>1</v>
      </c>
      <c r="H8798" s="7" t="n">
        <v>0</v>
      </c>
    </row>
    <row r="8799" spans="1:5">
      <c r="A8799" t="s">
        <v>4</v>
      </c>
      <c r="B8799" s="4" t="s">
        <v>5</v>
      </c>
      <c r="C8799" s="4" t="s">
        <v>10</v>
      </c>
      <c r="D8799" s="4" t="s">
        <v>9</v>
      </c>
    </row>
    <row r="8800" spans="1:5">
      <c r="A8800" t="n">
        <v>70414</v>
      </c>
      <c r="B8800" s="46" t="n">
        <v>43</v>
      </c>
      <c r="C8800" s="7" t="n">
        <v>30</v>
      </c>
      <c r="D8800" s="7" t="n">
        <v>128</v>
      </c>
    </row>
    <row r="8801" spans="1:8">
      <c r="A8801" t="s">
        <v>4</v>
      </c>
      <c r="B8801" s="4" t="s">
        <v>5</v>
      </c>
      <c r="C8801" s="4" t="s">
        <v>10</v>
      </c>
      <c r="D8801" s="4" t="s">
        <v>9</v>
      </c>
    </row>
    <row r="8802" spans="1:8">
      <c r="A8802" t="n">
        <v>70421</v>
      </c>
      <c r="B8802" s="46" t="n">
        <v>43</v>
      </c>
      <c r="C8802" s="7" t="n">
        <v>30</v>
      </c>
      <c r="D8802" s="7" t="n">
        <v>32</v>
      </c>
    </row>
    <row r="8803" spans="1:8">
      <c r="A8803" t="s">
        <v>4</v>
      </c>
      <c r="B8803" s="4" t="s">
        <v>5</v>
      </c>
      <c r="C8803" s="4" t="s">
        <v>10</v>
      </c>
      <c r="D8803" s="4" t="s">
        <v>30</v>
      </c>
      <c r="E8803" s="4" t="s">
        <v>30</v>
      </c>
      <c r="F8803" s="4" t="s">
        <v>30</v>
      </c>
      <c r="G8803" s="4" t="s">
        <v>30</v>
      </c>
    </row>
    <row r="8804" spans="1:8">
      <c r="A8804" t="n">
        <v>70428</v>
      </c>
      <c r="B8804" s="43" t="n">
        <v>46</v>
      </c>
      <c r="C8804" s="7" t="n">
        <v>1600</v>
      </c>
      <c r="D8804" s="7" t="n">
        <v>0.170000001788139</v>
      </c>
      <c r="E8804" s="7" t="n">
        <v>4.19999980926514</v>
      </c>
      <c r="F8804" s="7" t="n">
        <v>-14.5799999237061</v>
      </c>
      <c r="G8804" s="7" t="n">
        <v>0</v>
      </c>
    </row>
    <row r="8805" spans="1:8">
      <c r="A8805" t="s">
        <v>4</v>
      </c>
      <c r="B8805" s="4" t="s">
        <v>5</v>
      </c>
      <c r="C8805" s="4" t="s">
        <v>10</v>
      </c>
    </row>
    <row r="8806" spans="1:8">
      <c r="A8806" t="n">
        <v>70447</v>
      </c>
      <c r="B8806" s="31" t="n">
        <v>16</v>
      </c>
      <c r="C8806" s="7" t="n">
        <v>0</v>
      </c>
    </row>
    <row r="8807" spans="1:8">
      <c r="A8807" t="s">
        <v>4</v>
      </c>
      <c r="B8807" s="4" t="s">
        <v>5</v>
      </c>
      <c r="C8807" s="4" t="s">
        <v>10</v>
      </c>
      <c r="D8807" s="4" t="s">
        <v>10</v>
      </c>
      <c r="E8807" s="4" t="s">
        <v>10</v>
      </c>
    </row>
    <row r="8808" spans="1:8">
      <c r="A8808" t="n">
        <v>70450</v>
      </c>
      <c r="B8808" s="34" t="n">
        <v>61</v>
      </c>
      <c r="C8808" s="7" t="n">
        <v>0</v>
      </c>
      <c r="D8808" s="7" t="n">
        <v>1600</v>
      </c>
      <c r="E8808" s="7" t="n">
        <v>0</v>
      </c>
    </row>
    <row r="8809" spans="1:8">
      <c r="A8809" t="s">
        <v>4</v>
      </c>
      <c r="B8809" s="4" t="s">
        <v>5</v>
      </c>
      <c r="C8809" s="4" t="s">
        <v>10</v>
      </c>
      <c r="D8809" s="4" t="s">
        <v>10</v>
      </c>
      <c r="E8809" s="4" t="s">
        <v>10</v>
      </c>
    </row>
    <row r="8810" spans="1:8">
      <c r="A8810" t="n">
        <v>70457</v>
      </c>
      <c r="B8810" s="34" t="n">
        <v>61</v>
      </c>
      <c r="C8810" s="7" t="n">
        <v>13</v>
      </c>
      <c r="D8810" s="7" t="n">
        <v>1600</v>
      </c>
      <c r="E8810" s="7" t="n">
        <v>0</v>
      </c>
    </row>
    <row r="8811" spans="1:8">
      <c r="A8811" t="s">
        <v>4</v>
      </c>
      <c r="B8811" s="4" t="s">
        <v>5</v>
      </c>
      <c r="C8811" s="4" t="s">
        <v>10</v>
      </c>
      <c r="D8811" s="4" t="s">
        <v>10</v>
      </c>
      <c r="E8811" s="4" t="s">
        <v>10</v>
      </c>
    </row>
    <row r="8812" spans="1:8">
      <c r="A8812" t="n">
        <v>70464</v>
      </c>
      <c r="B8812" s="34" t="n">
        <v>61</v>
      </c>
      <c r="C8812" s="7" t="n">
        <v>12</v>
      </c>
      <c r="D8812" s="7" t="n">
        <v>1600</v>
      </c>
      <c r="E8812" s="7" t="n">
        <v>0</v>
      </c>
    </row>
    <row r="8813" spans="1:8">
      <c r="A8813" t="s">
        <v>4</v>
      </c>
      <c r="B8813" s="4" t="s">
        <v>5</v>
      </c>
      <c r="C8813" s="4" t="s">
        <v>10</v>
      </c>
      <c r="D8813" s="4" t="s">
        <v>10</v>
      </c>
      <c r="E8813" s="4" t="s">
        <v>10</v>
      </c>
    </row>
    <row r="8814" spans="1:8">
      <c r="A8814" t="n">
        <v>70471</v>
      </c>
      <c r="B8814" s="34" t="n">
        <v>61</v>
      </c>
      <c r="C8814" s="7" t="n">
        <v>1</v>
      </c>
      <c r="D8814" s="7" t="n">
        <v>1600</v>
      </c>
      <c r="E8814" s="7" t="n">
        <v>0</v>
      </c>
    </row>
    <row r="8815" spans="1:8">
      <c r="A8815" t="s">
        <v>4</v>
      </c>
      <c r="B8815" s="4" t="s">
        <v>5</v>
      </c>
      <c r="C8815" s="4" t="s">
        <v>10</v>
      </c>
      <c r="D8815" s="4" t="s">
        <v>10</v>
      </c>
      <c r="E8815" s="4" t="s">
        <v>10</v>
      </c>
    </row>
    <row r="8816" spans="1:8">
      <c r="A8816" t="n">
        <v>70478</v>
      </c>
      <c r="B8816" s="34" t="n">
        <v>61</v>
      </c>
      <c r="C8816" s="7" t="n">
        <v>2</v>
      </c>
      <c r="D8816" s="7" t="n">
        <v>1600</v>
      </c>
      <c r="E8816" s="7" t="n">
        <v>0</v>
      </c>
    </row>
    <row r="8817" spans="1:7">
      <c r="A8817" t="s">
        <v>4</v>
      </c>
      <c r="B8817" s="4" t="s">
        <v>5</v>
      </c>
      <c r="C8817" s="4" t="s">
        <v>10</v>
      </c>
      <c r="D8817" s="4" t="s">
        <v>10</v>
      </c>
      <c r="E8817" s="4" t="s">
        <v>10</v>
      </c>
    </row>
    <row r="8818" spans="1:7">
      <c r="A8818" t="n">
        <v>70485</v>
      </c>
      <c r="B8818" s="34" t="n">
        <v>61</v>
      </c>
      <c r="C8818" s="7" t="n">
        <v>3</v>
      </c>
      <c r="D8818" s="7" t="n">
        <v>1600</v>
      </c>
      <c r="E8818" s="7" t="n">
        <v>0</v>
      </c>
    </row>
    <row r="8819" spans="1:7">
      <c r="A8819" t="s">
        <v>4</v>
      </c>
      <c r="B8819" s="4" t="s">
        <v>5</v>
      </c>
      <c r="C8819" s="4" t="s">
        <v>10</v>
      </c>
      <c r="D8819" s="4" t="s">
        <v>10</v>
      </c>
      <c r="E8819" s="4" t="s">
        <v>10</v>
      </c>
    </row>
    <row r="8820" spans="1:7">
      <c r="A8820" t="n">
        <v>70492</v>
      </c>
      <c r="B8820" s="34" t="n">
        <v>61</v>
      </c>
      <c r="C8820" s="7" t="n">
        <v>4</v>
      </c>
      <c r="D8820" s="7" t="n">
        <v>1600</v>
      </c>
      <c r="E8820" s="7" t="n">
        <v>0</v>
      </c>
    </row>
    <row r="8821" spans="1:7">
      <c r="A8821" t="s">
        <v>4</v>
      </c>
      <c r="B8821" s="4" t="s">
        <v>5</v>
      </c>
      <c r="C8821" s="4" t="s">
        <v>10</v>
      </c>
      <c r="D8821" s="4" t="s">
        <v>10</v>
      </c>
      <c r="E8821" s="4" t="s">
        <v>10</v>
      </c>
    </row>
    <row r="8822" spans="1:7">
      <c r="A8822" t="n">
        <v>70499</v>
      </c>
      <c r="B8822" s="34" t="n">
        <v>61</v>
      </c>
      <c r="C8822" s="7" t="n">
        <v>5</v>
      </c>
      <c r="D8822" s="7" t="n">
        <v>1600</v>
      </c>
      <c r="E8822" s="7" t="n">
        <v>0</v>
      </c>
    </row>
    <row r="8823" spans="1:7">
      <c r="A8823" t="s">
        <v>4</v>
      </c>
      <c r="B8823" s="4" t="s">
        <v>5</v>
      </c>
      <c r="C8823" s="4" t="s">
        <v>10</v>
      </c>
      <c r="D8823" s="4" t="s">
        <v>10</v>
      </c>
      <c r="E8823" s="4" t="s">
        <v>10</v>
      </c>
    </row>
    <row r="8824" spans="1:7">
      <c r="A8824" t="n">
        <v>70506</v>
      </c>
      <c r="B8824" s="34" t="n">
        <v>61</v>
      </c>
      <c r="C8824" s="7" t="n">
        <v>7032</v>
      </c>
      <c r="D8824" s="7" t="n">
        <v>1600</v>
      </c>
      <c r="E8824" s="7" t="n">
        <v>0</v>
      </c>
    </row>
    <row r="8825" spans="1:7">
      <c r="A8825" t="s">
        <v>4</v>
      </c>
      <c r="B8825" s="4" t="s">
        <v>5</v>
      </c>
      <c r="C8825" s="4" t="s">
        <v>10</v>
      </c>
      <c r="D8825" s="4" t="s">
        <v>10</v>
      </c>
      <c r="E8825" s="4" t="s">
        <v>10</v>
      </c>
    </row>
    <row r="8826" spans="1:7">
      <c r="A8826" t="n">
        <v>70513</v>
      </c>
      <c r="B8826" s="34" t="n">
        <v>61</v>
      </c>
      <c r="C8826" s="7" t="n">
        <v>6</v>
      </c>
      <c r="D8826" s="7" t="n">
        <v>1600</v>
      </c>
      <c r="E8826" s="7" t="n">
        <v>0</v>
      </c>
    </row>
    <row r="8827" spans="1:7">
      <c r="A8827" t="s">
        <v>4</v>
      </c>
      <c r="B8827" s="4" t="s">
        <v>5</v>
      </c>
      <c r="C8827" s="4" t="s">
        <v>10</v>
      </c>
      <c r="D8827" s="4" t="s">
        <v>10</v>
      </c>
      <c r="E8827" s="4" t="s">
        <v>10</v>
      </c>
    </row>
    <row r="8828" spans="1:7">
      <c r="A8828" t="n">
        <v>70520</v>
      </c>
      <c r="B8828" s="34" t="n">
        <v>61</v>
      </c>
      <c r="C8828" s="7" t="n">
        <v>7</v>
      </c>
      <c r="D8828" s="7" t="n">
        <v>1600</v>
      </c>
      <c r="E8828" s="7" t="n">
        <v>0</v>
      </c>
    </row>
    <row r="8829" spans="1:7">
      <c r="A8829" t="s">
        <v>4</v>
      </c>
      <c r="B8829" s="4" t="s">
        <v>5</v>
      </c>
      <c r="C8829" s="4" t="s">
        <v>10</v>
      </c>
      <c r="D8829" s="4" t="s">
        <v>10</v>
      </c>
      <c r="E8829" s="4" t="s">
        <v>10</v>
      </c>
    </row>
    <row r="8830" spans="1:7">
      <c r="A8830" t="n">
        <v>70527</v>
      </c>
      <c r="B8830" s="34" t="n">
        <v>61</v>
      </c>
      <c r="C8830" s="7" t="n">
        <v>8</v>
      </c>
      <c r="D8830" s="7" t="n">
        <v>1600</v>
      </c>
      <c r="E8830" s="7" t="n">
        <v>0</v>
      </c>
    </row>
    <row r="8831" spans="1:7">
      <c r="A8831" t="s">
        <v>4</v>
      </c>
      <c r="B8831" s="4" t="s">
        <v>5</v>
      </c>
      <c r="C8831" s="4" t="s">
        <v>10</v>
      </c>
      <c r="D8831" s="4" t="s">
        <v>10</v>
      </c>
      <c r="E8831" s="4" t="s">
        <v>10</v>
      </c>
    </row>
    <row r="8832" spans="1:7">
      <c r="A8832" t="n">
        <v>70534</v>
      </c>
      <c r="B8832" s="34" t="n">
        <v>61</v>
      </c>
      <c r="C8832" s="7" t="n">
        <v>9</v>
      </c>
      <c r="D8832" s="7" t="n">
        <v>1600</v>
      </c>
      <c r="E8832" s="7" t="n">
        <v>0</v>
      </c>
    </row>
    <row r="8833" spans="1:5">
      <c r="A8833" t="s">
        <v>4</v>
      </c>
      <c r="B8833" s="4" t="s">
        <v>5</v>
      </c>
      <c r="C8833" s="4" t="s">
        <v>10</v>
      </c>
      <c r="D8833" s="4" t="s">
        <v>10</v>
      </c>
      <c r="E8833" s="4" t="s">
        <v>10</v>
      </c>
    </row>
    <row r="8834" spans="1:5">
      <c r="A8834" t="n">
        <v>70541</v>
      </c>
      <c r="B8834" s="34" t="n">
        <v>61</v>
      </c>
      <c r="C8834" s="7" t="n">
        <v>11</v>
      </c>
      <c r="D8834" s="7" t="n">
        <v>1600</v>
      </c>
      <c r="E8834" s="7" t="n">
        <v>0</v>
      </c>
    </row>
    <row r="8835" spans="1:5">
      <c r="A8835" t="s">
        <v>4</v>
      </c>
      <c r="B8835" s="4" t="s">
        <v>5</v>
      </c>
      <c r="C8835" s="4" t="s">
        <v>10</v>
      </c>
      <c r="D8835" s="4" t="s">
        <v>10</v>
      </c>
      <c r="E8835" s="4" t="s">
        <v>10</v>
      </c>
    </row>
    <row r="8836" spans="1:5">
      <c r="A8836" t="n">
        <v>70548</v>
      </c>
      <c r="B8836" s="34" t="n">
        <v>61</v>
      </c>
      <c r="C8836" s="7" t="n">
        <v>80</v>
      </c>
      <c r="D8836" s="7" t="n">
        <v>1600</v>
      </c>
      <c r="E8836" s="7" t="n">
        <v>0</v>
      </c>
    </row>
    <row r="8837" spans="1:5">
      <c r="A8837" t="s">
        <v>4</v>
      </c>
      <c r="B8837" s="4" t="s">
        <v>5</v>
      </c>
      <c r="C8837" s="4" t="s">
        <v>10</v>
      </c>
      <c r="D8837" s="4" t="s">
        <v>10</v>
      </c>
      <c r="E8837" s="4" t="s">
        <v>10</v>
      </c>
    </row>
    <row r="8838" spans="1:5">
      <c r="A8838" t="n">
        <v>70555</v>
      </c>
      <c r="B8838" s="34" t="n">
        <v>61</v>
      </c>
      <c r="C8838" s="7" t="n">
        <v>83</v>
      </c>
      <c r="D8838" s="7" t="n">
        <v>1600</v>
      </c>
      <c r="E8838" s="7" t="n">
        <v>0</v>
      </c>
    </row>
    <row r="8839" spans="1:5">
      <c r="A8839" t="s">
        <v>4</v>
      </c>
      <c r="B8839" s="4" t="s">
        <v>5</v>
      </c>
      <c r="C8839" s="4" t="s">
        <v>16</v>
      </c>
      <c r="D8839" s="4" t="s">
        <v>10</v>
      </c>
      <c r="E8839" s="4" t="s">
        <v>6</v>
      </c>
      <c r="F8839" s="4" t="s">
        <v>6</v>
      </c>
      <c r="G8839" s="4" t="s">
        <v>6</v>
      </c>
      <c r="H8839" s="4" t="s">
        <v>6</v>
      </c>
    </row>
    <row r="8840" spans="1:5">
      <c r="A8840" t="n">
        <v>70562</v>
      </c>
      <c r="B8840" s="54" t="n">
        <v>51</v>
      </c>
      <c r="C8840" s="7" t="n">
        <v>3</v>
      </c>
      <c r="D8840" s="7" t="n">
        <v>13</v>
      </c>
      <c r="E8840" s="7" t="s">
        <v>578</v>
      </c>
      <c r="F8840" s="7" t="s">
        <v>226</v>
      </c>
      <c r="G8840" s="7" t="s">
        <v>225</v>
      </c>
      <c r="H8840" s="7" t="s">
        <v>226</v>
      </c>
    </row>
    <row r="8841" spans="1:5">
      <c r="A8841" t="s">
        <v>4</v>
      </c>
      <c r="B8841" s="4" t="s">
        <v>5</v>
      </c>
      <c r="C8841" s="4" t="s">
        <v>16</v>
      </c>
      <c r="D8841" s="4" t="s">
        <v>10</v>
      </c>
    </row>
    <row r="8842" spans="1:5">
      <c r="A8842" t="n">
        <v>70575</v>
      </c>
      <c r="B8842" s="37" t="n">
        <v>58</v>
      </c>
      <c r="C8842" s="7" t="n">
        <v>255</v>
      </c>
      <c r="D8842" s="7" t="n">
        <v>0</v>
      </c>
    </row>
    <row r="8843" spans="1:5">
      <c r="A8843" t="s">
        <v>4</v>
      </c>
      <c r="B8843" s="4" t="s">
        <v>5</v>
      </c>
      <c r="C8843" s="4" t="s">
        <v>16</v>
      </c>
      <c r="D8843" s="4" t="s">
        <v>30</v>
      </c>
      <c r="E8843" s="4" t="s">
        <v>10</v>
      </c>
      <c r="F8843" s="4" t="s">
        <v>16</v>
      </c>
    </row>
    <row r="8844" spans="1:5">
      <c r="A8844" t="n">
        <v>70579</v>
      </c>
      <c r="B8844" s="20" t="n">
        <v>49</v>
      </c>
      <c r="C8844" s="7" t="n">
        <v>3</v>
      </c>
      <c r="D8844" s="7" t="n">
        <v>0.699999988079071</v>
      </c>
      <c r="E8844" s="7" t="n">
        <v>500</v>
      </c>
      <c r="F8844" s="7" t="n">
        <v>0</v>
      </c>
    </row>
    <row r="8845" spans="1:5">
      <c r="A8845" t="s">
        <v>4</v>
      </c>
      <c r="B8845" s="4" t="s">
        <v>5</v>
      </c>
      <c r="C8845" s="4" t="s">
        <v>16</v>
      </c>
      <c r="D8845" s="4" t="s">
        <v>10</v>
      </c>
      <c r="E8845" s="4" t="s">
        <v>10</v>
      </c>
      <c r="F8845" s="4" t="s">
        <v>16</v>
      </c>
    </row>
    <row r="8846" spans="1:5">
      <c r="A8846" t="n">
        <v>70588</v>
      </c>
      <c r="B8846" s="27" t="n">
        <v>25</v>
      </c>
      <c r="C8846" s="7" t="n">
        <v>1</v>
      </c>
      <c r="D8846" s="7" t="n">
        <v>60</v>
      </c>
      <c r="E8846" s="7" t="n">
        <v>640</v>
      </c>
      <c r="F8846" s="7" t="n">
        <v>2</v>
      </c>
    </row>
    <row r="8847" spans="1:5">
      <c r="A8847" t="s">
        <v>4</v>
      </c>
      <c r="B8847" s="4" t="s">
        <v>5</v>
      </c>
      <c r="C8847" s="4" t="s">
        <v>16</v>
      </c>
      <c r="D8847" s="4" t="s">
        <v>10</v>
      </c>
      <c r="E8847" s="4" t="s">
        <v>6</v>
      </c>
    </row>
    <row r="8848" spans="1:5">
      <c r="A8848" t="n">
        <v>70595</v>
      </c>
      <c r="B8848" s="54" t="n">
        <v>51</v>
      </c>
      <c r="C8848" s="7" t="n">
        <v>4</v>
      </c>
      <c r="D8848" s="7" t="n">
        <v>30</v>
      </c>
      <c r="E8848" s="7" t="s">
        <v>579</v>
      </c>
    </row>
    <row r="8849" spans="1:8">
      <c r="A8849" t="s">
        <v>4</v>
      </c>
      <c r="B8849" s="4" t="s">
        <v>5</v>
      </c>
      <c r="C8849" s="4" t="s">
        <v>10</v>
      </c>
    </row>
    <row r="8850" spans="1:8">
      <c r="A8850" t="n">
        <v>70608</v>
      </c>
      <c r="B8850" s="31" t="n">
        <v>16</v>
      </c>
      <c r="C8850" s="7" t="n">
        <v>0</v>
      </c>
    </row>
    <row r="8851" spans="1:8">
      <c r="A8851" t="s">
        <v>4</v>
      </c>
      <c r="B8851" s="4" t="s">
        <v>5</v>
      </c>
      <c r="C8851" s="4" t="s">
        <v>10</v>
      </c>
      <c r="D8851" s="4" t="s">
        <v>16</v>
      </c>
      <c r="E8851" s="4" t="s">
        <v>9</v>
      </c>
      <c r="F8851" s="4" t="s">
        <v>69</v>
      </c>
      <c r="G8851" s="4" t="s">
        <v>16</v>
      </c>
      <c r="H8851" s="4" t="s">
        <v>16</v>
      </c>
    </row>
    <row r="8852" spans="1:8">
      <c r="A8852" t="n">
        <v>70611</v>
      </c>
      <c r="B8852" s="55" t="n">
        <v>26</v>
      </c>
      <c r="C8852" s="7" t="n">
        <v>30</v>
      </c>
      <c r="D8852" s="7" t="n">
        <v>17</v>
      </c>
      <c r="E8852" s="7" t="n">
        <v>63666</v>
      </c>
      <c r="F8852" s="7" t="s">
        <v>580</v>
      </c>
      <c r="G8852" s="7" t="n">
        <v>2</v>
      </c>
      <c r="H8852" s="7" t="n">
        <v>0</v>
      </c>
    </row>
    <row r="8853" spans="1:8">
      <c r="A8853" t="s">
        <v>4</v>
      </c>
      <c r="B8853" s="4" t="s">
        <v>5</v>
      </c>
    </row>
    <row r="8854" spans="1:8">
      <c r="A8854" t="n">
        <v>70671</v>
      </c>
      <c r="B8854" s="29" t="n">
        <v>28</v>
      </c>
    </row>
    <row r="8855" spans="1:8">
      <c r="A8855" t="s">
        <v>4</v>
      </c>
      <c r="B8855" s="4" t="s">
        <v>5</v>
      </c>
      <c r="C8855" s="4" t="s">
        <v>16</v>
      </c>
      <c r="D8855" s="4" t="s">
        <v>10</v>
      </c>
      <c r="E8855" s="4" t="s">
        <v>10</v>
      </c>
      <c r="F8855" s="4" t="s">
        <v>16</v>
      </c>
    </row>
    <row r="8856" spans="1:8">
      <c r="A8856" t="n">
        <v>70672</v>
      </c>
      <c r="B8856" s="27" t="n">
        <v>25</v>
      </c>
      <c r="C8856" s="7" t="n">
        <v>1</v>
      </c>
      <c r="D8856" s="7" t="n">
        <v>65535</v>
      </c>
      <c r="E8856" s="7" t="n">
        <v>65535</v>
      </c>
      <c r="F8856" s="7" t="n">
        <v>0</v>
      </c>
    </row>
    <row r="8857" spans="1:8">
      <c r="A8857" t="s">
        <v>4</v>
      </c>
      <c r="B8857" s="4" t="s">
        <v>5</v>
      </c>
      <c r="C8857" s="4" t="s">
        <v>16</v>
      </c>
      <c r="D8857" s="4" t="s">
        <v>16</v>
      </c>
      <c r="E8857" s="4" t="s">
        <v>16</v>
      </c>
      <c r="F8857" s="4" t="s">
        <v>16</v>
      </c>
    </row>
    <row r="8858" spans="1:8">
      <c r="A8858" t="n">
        <v>70679</v>
      </c>
      <c r="B8858" s="15" t="n">
        <v>14</v>
      </c>
      <c r="C8858" s="7" t="n">
        <v>0</v>
      </c>
      <c r="D8858" s="7" t="n">
        <v>1</v>
      </c>
      <c r="E8858" s="7" t="n">
        <v>0</v>
      </c>
      <c r="F8858" s="7" t="n">
        <v>0</v>
      </c>
    </row>
    <row r="8859" spans="1:8">
      <c r="A8859" t="s">
        <v>4</v>
      </c>
      <c r="B8859" s="4" t="s">
        <v>5</v>
      </c>
      <c r="C8859" s="4" t="s">
        <v>16</v>
      </c>
      <c r="D8859" s="4" t="s">
        <v>10</v>
      </c>
      <c r="E8859" s="4" t="s">
        <v>6</v>
      </c>
    </row>
    <row r="8860" spans="1:8">
      <c r="A8860" t="n">
        <v>70684</v>
      </c>
      <c r="B8860" s="54" t="n">
        <v>51</v>
      </c>
      <c r="C8860" s="7" t="n">
        <v>4</v>
      </c>
      <c r="D8860" s="7" t="n">
        <v>12</v>
      </c>
      <c r="E8860" s="7" t="s">
        <v>581</v>
      </c>
    </row>
    <row r="8861" spans="1:8">
      <c r="A8861" t="s">
        <v>4</v>
      </c>
      <c r="B8861" s="4" t="s">
        <v>5</v>
      </c>
      <c r="C8861" s="4" t="s">
        <v>10</v>
      </c>
    </row>
    <row r="8862" spans="1:8">
      <c r="A8862" t="n">
        <v>70698</v>
      </c>
      <c r="B8862" s="31" t="n">
        <v>16</v>
      </c>
      <c r="C8862" s="7" t="n">
        <v>0</v>
      </c>
    </row>
    <row r="8863" spans="1:8">
      <c r="A8863" t="s">
        <v>4</v>
      </c>
      <c r="B8863" s="4" t="s">
        <v>5</v>
      </c>
      <c r="C8863" s="4" t="s">
        <v>10</v>
      </c>
      <c r="D8863" s="4" t="s">
        <v>16</v>
      </c>
      <c r="E8863" s="4" t="s">
        <v>9</v>
      </c>
      <c r="F8863" s="4" t="s">
        <v>69</v>
      </c>
      <c r="G8863" s="4" t="s">
        <v>16</v>
      </c>
      <c r="H8863" s="4" t="s">
        <v>16</v>
      </c>
    </row>
    <row r="8864" spans="1:8">
      <c r="A8864" t="n">
        <v>70701</v>
      </c>
      <c r="B8864" s="55" t="n">
        <v>26</v>
      </c>
      <c r="C8864" s="7" t="n">
        <v>12</v>
      </c>
      <c r="D8864" s="7" t="n">
        <v>17</v>
      </c>
      <c r="E8864" s="7" t="n">
        <v>12363</v>
      </c>
      <c r="F8864" s="7" t="s">
        <v>582</v>
      </c>
      <c r="G8864" s="7" t="n">
        <v>2</v>
      </c>
      <c r="H8864" s="7" t="n">
        <v>0</v>
      </c>
    </row>
    <row r="8865" spans="1:8">
      <c r="A8865" t="s">
        <v>4</v>
      </c>
      <c r="B8865" s="4" t="s">
        <v>5</v>
      </c>
    </row>
    <row r="8866" spans="1:8">
      <c r="A8866" t="n">
        <v>70801</v>
      </c>
      <c r="B8866" s="29" t="n">
        <v>28</v>
      </c>
    </row>
    <row r="8867" spans="1:8">
      <c r="A8867" t="s">
        <v>4</v>
      </c>
      <c r="B8867" s="4" t="s">
        <v>5</v>
      </c>
      <c r="C8867" s="4" t="s">
        <v>10</v>
      </c>
      <c r="D8867" s="4" t="s">
        <v>16</v>
      </c>
    </row>
    <row r="8868" spans="1:8">
      <c r="A8868" t="n">
        <v>70802</v>
      </c>
      <c r="B8868" s="66" t="n">
        <v>89</v>
      </c>
      <c r="C8868" s="7" t="n">
        <v>65533</v>
      </c>
      <c r="D8868" s="7" t="n">
        <v>1</v>
      </c>
    </row>
    <row r="8869" spans="1:8">
      <c r="A8869" t="s">
        <v>4</v>
      </c>
      <c r="B8869" s="4" t="s">
        <v>5</v>
      </c>
      <c r="C8869" s="4" t="s">
        <v>9</v>
      </c>
    </row>
    <row r="8870" spans="1:8">
      <c r="A8870" t="n">
        <v>70806</v>
      </c>
      <c r="B8870" s="69" t="n">
        <v>15</v>
      </c>
      <c r="C8870" s="7" t="n">
        <v>256</v>
      </c>
    </row>
    <row r="8871" spans="1:8">
      <c r="A8871" t="s">
        <v>4</v>
      </c>
      <c r="B8871" s="4" t="s">
        <v>5</v>
      </c>
      <c r="C8871" s="4" t="s">
        <v>10</v>
      </c>
      <c r="D8871" s="4" t="s">
        <v>16</v>
      </c>
      <c r="E8871" s="4" t="s">
        <v>6</v>
      </c>
      <c r="F8871" s="4" t="s">
        <v>30</v>
      </c>
      <c r="G8871" s="4" t="s">
        <v>30</v>
      </c>
      <c r="H8871" s="4" t="s">
        <v>30</v>
      </c>
    </row>
    <row r="8872" spans="1:8">
      <c r="A8872" t="n">
        <v>70811</v>
      </c>
      <c r="B8872" s="45" t="n">
        <v>48</v>
      </c>
      <c r="C8872" s="7" t="n">
        <v>13</v>
      </c>
      <c r="D8872" s="7" t="n">
        <v>0</v>
      </c>
      <c r="E8872" s="7" t="s">
        <v>213</v>
      </c>
      <c r="F8872" s="7" t="n">
        <v>-1</v>
      </c>
      <c r="G8872" s="7" t="n">
        <v>1</v>
      </c>
      <c r="H8872" s="7" t="n">
        <v>0</v>
      </c>
    </row>
    <row r="8873" spans="1:8">
      <c r="A8873" t="s">
        <v>4</v>
      </c>
      <c r="B8873" s="4" t="s">
        <v>5</v>
      </c>
      <c r="C8873" s="4" t="s">
        <v>10</v>
      </c>
    </row>
    <row r="8874" spans="1:8">
      <c r="A8874" t="n">
        <v>70839</v>
      </c>
      <c r="B8874" s="31" t="n">
        <v>16</v>
      </c>
      <c r="C8874" s="7" t="n">
        <v>500</v>
      </c>
    </row>
    <row r="8875" spans="1:8">
      <c r="A8875" t="s">
        <v>4</v>
      </c>
      <c r="B8875" s="4" t="s">
        <v>5</v>
      </c>
      <c r="C8875" s="4" t="s">
        <v>16</v>
      </c>
      <c r="D8875" s="4" t="s">
        <v>10</v>
      </c>
      <c r="E8875" s="4" t="s">
        <v>6</v>
      </c>
    </row>
    <row r="8876" spans="1:8">
      <c r="A8876" t="n">
        <v>70842</v>
      </c>
      <c r="B8876" s="54" t="n">
        <v>51</v>
      </c>
      <c r="C8876" s="7" t="n">
        <v>4</v>
      </c>
      <c r="D8876" s="7" t="n">
        <v>13</v>
      </c>
      <c r="E8876" s="7" t="s">
        <v>583</v>
      </c>
    </row>
    <row r="8877" spans="1:8">
      <c r="A8877" t="s">
        <v>4</v>
      </c>
      <c r="B8877" s="4" t="s">
        <v>5</v>
      </c>
      <c r="C8877" s="4" t="s">
        <v>10</v>
      </c>
    </row>
    <row r="8878" spans="1:8">
      <c r="A8878" t="n">
        <v>70856</v>
      </c>
      <c r="B8878" s="31" t="n">
        <v>16</v>
      </c>
      <c r="C8878" s="7" t="n">
        <v>0</v>
      </c>
    </row>
    <row r="8879" spans="1:8">
      <c r="A8879" t="s">
        <v>4</v>
      </c>
      <c r="B8879" s="4" t="s">
        <v>5</v>
      </c>
      <c r="C8879" s="4" t="s">
        <v>10</v>
      </c>
      <c r="D8879" s="4" t="s">
        <v>16</v>
      </c>
      <c r="E8879" s="4" t="s">
        <v>9</v>
      </c>
      <c r="F8879" s="4" t="s">
        <v>69</v>
      </c>
      <c r="G8879" s="4" t="s">
        <v>16</v>
      </c>
      <c r="H8879" s="4" t="s">
        <v>16</v>
      </c>
    </row>
    <row r="8880" spans="1:8">
      <c r="A8880" t="n">
        <v>70859</v>
      </c>
      <c r="B8880" s="55" t="n">
        <v>26</v>
      </c>
      <c r="C8880" s="7" t="n">
        <v>13</v>
      </c>
      <c r="D8880" s="7" t="n">
        <v>17</v>
      </c>
      <c r="E8880" s="7" t="n">
        <v>11361</v>
      </c>
      <c r="F8880" s="7" t="s">
        <v>584</v>
      </c>
      <c r="G8880" s="7" t="n">
        <v>2</v>
      </c>
      <c r="H8880" s="7" t="n">
        <v>0</v>
      </c>
    </row>
    <row r="8881" spans="1:8">
      <c r="A8881" t="s">
        <v>4</v>
      </c>
      <c r="B8881" s="4" t="s">
        <v>5</v>
      </c>
    </row>
    <row r="8882" spans="1:8">
      <c r="A8882" t="n">
        <v>70897</v>
      </c>
      <c r="B8882" s="29" t="n">
        <v>28</v>
      </c>
    </row>
    <row r="8883" spans="1:8">
      <c r="A8883" t="s">
        <v>4</v>
      </c>
      <c r="B8883" s="4" t="s">
        <v>5</v>
      </c>
      <c r="C8883" s="4" t="s">
        <v>10</v>
      </c>
      <c r="D8883" s="4" t="s">
        <v>30</v>
      </c>
      <c r="E8883" s="4" t="s">
        <v>30</v>
      </c>
      <c r="F8883" s="4" t="s">
        <v>30</v>
      </c>
      <c r="G8883" s="4" t="s">
        <v>10</v>
      </c>
      <c r="H8883" s="4" t="s">
        <v>10</v>
      </c>
    </row>
    <row r="8884" spans="1:8">
      <c r="A8884" t="n">
        <v>70898</v>
      </c>
      <c r="B8884" s="33" t="n">
        <v>60</v>
      </c>
      <c r="C8884" s="7" t="n">
        <v>13</v>
      </c>
      <c r="D8884" s="7" t="n">
        <v>0</v>
      </c>
      <c r="E8884" s="7" t="n">
        <v>-10</v>
      </c>
      <c r="F8884" s="7" t="n">
        <v>0</v>
      </c>
      <c r="G8884" s="7" t="n">
        <v>1000</v>
      </c>
      <c r="H8884" s="7" t="n">
        <v>0</v>
      </c>
    </row>
    <row r="8885" spans="1:8">
      <c r="A8885" t="s">
        <v>4</v>
      </c>
      <c r="B8885" s="4" t="s">
        <v>5</v>
      </c>
      <c r="C8885" s="4" t="s">
        <v>10</v>
      </c>
    </row>
    <row r="8886" spans="1:8">
      <c r="A8886" t="n">
        <v>70917</v>
      </c>
      <c r="B8886" s="31" t="n">
        <v>16</v>
      </c>
      <c r="C8886" s="7" t="n">
        <v>300</v>
      </c>
    </row>
    <row r="8887" spans="1:8">
      <c r="A8887" t="s">
        <v>4</v>
      </c>
      <c r="B8887" s="4" t="s">
        <v>5</v>
      </c>
      <c r="C8887" s="4" t="s">
        <v>16</v>
      </c>
      <c r="D8887" s="4" t="s">
        <v>10</v>
      </c>
      <c r="E8887" s="4" t="s">
        <v>6</v>
      </c>
    </row>
    <row r="8888" spans="1:8">
      <c r="A8888" t="n">
        <v>70920</v>
      </c>
      <c r="B8888" s="54" t="n">
        <v>51</v>
      </c>
      <c r="C8888" s="7" t="n">
        <v>4</v>
      </c>
      <c r="D8888" s="7" t="n">
        <v>13</v>
      </c>
      <c r="E8888" s="7" t="s">
        <v>583</v>
      </c>
    </row>
    <row r="8889" spans="1:8">
      <c r="A8889" t="s">
        <v>4</v>
      </c>
      <c r="B8889" s="4" t="s">
        <v>5</v>
      </c>
      <c r="C8889" s="4" t="s">
        <v>10</v>
      </c>
    </row>
    <row r="8890" spans="1:8">
      <c r="A8890" t="n">
        <v>70934</v>
      </c>
      <c r="B8890" s="31" t="n">
        <v>16</v>
      </c>
      <c r="C8890" s="7" t="n">
        <v>0</v>
      </c>
    </row>
    <row r="8891" spans="1:8">
      <c r="A8891" t="s">
        <v>4</v>
      </c>
      <c r="B8891" s="4" t="s">
        <v>5</v>
      </c>
      <c r="C8891" s="4" t="s">
        <v>10</v>
      </c>
      <c r="D8891" s="4" t="s">
        <v>16</v>
      </c>
      <c r="E8891" s="4" t="s">
        <v>9</v>
      </c>
      <c r="F8891" s="4" t="s">
        <v>69</v>
      </c>
      <c r="G8891" s="4" t="s">
        <v>16</v>
      </c>
      <c r="H8891" s="4" t="s">
        <v>16</v>
      </c>
    </row>
    <row r="8892" spans="1:8">
      <c r="A8892" t="n">
        <v>70937</v>
      </c>
      <c r="B8892" s="55" t="n">
        <v>26</v>
      </c>
      <c r="C8892" s="7" t="n">
        <v>13</v>
      </c>
      <c r="D8892" s="7" t="n">
        <v>17</v>
      </c>
      <c r="E8892" s="7" t="n">
        <v>11362</v>
      </c>
      <c r="F8892" s="7" t="s">
        <v>585</v>
      </c>
      <c r="G8892" s="7" t="n">
        <v>2</v>
      </c>
      <c r="H8892" s="7" t="n">
        <v>0</v>
      </c>
    </row>
    <row r="8893" spans="1:8">
      <c r="A8893" t="s">
        <v>4</v>
      </c>
      <c r="B8893" s="4" t="s">
        <v>5</v>
      </c>
    </row>
    <row r="8894" spans="1:8">
      <c r="A8894" t="n">
        <v>70974</v>
      </c>
      <c r="B8894" s="29" t="n">
        <v>28</v>
      </c>
    </row>
    <row r="8895" spans="1:8">
      <c r="A8895" t="s">
        <v>4</v>
      </c>
      <c r="B8895" s="4" t="s">
        <v>5</v>
      </c>
      <c r="C8895" s="4" t="s">
        <v>10</v>
      </c>
      <c r="D8895" s="4" t="s">
        <v>30</v>
      </c>
      <c r="E8895" s="4" t="s">
        <v>30</v>
      </c>
      <c r="F8895" s="4" t="s">
        <v>30</v>
      </c>
      <c r="G8895" s="4" t="s">
        <v>10</v>
      </c>
      <c r="H8895" s="4" t="s">
        <v>10</v>
      </c>
    </row>
    <row r="8896" spans="1:8">
      <c r="A8896" t="n">
        <v>70975</v>
      </c>
      <c r="B8896" s="33" t="n">
        <v>60</v>
      </c>
      <c r="C8896" s="7" t="n">
        <v>13</v>
      </c>
      <c r="D8896" s="7" t="n">
        <v>0</v>
      </c>
      <c r="E8896" s="7" t="n">
        <v>0</v>
      </c>
      <c r="F8896" s="7" t="n">
        <v>0</v>
      </c>
      <c r="G8896" s="7" t="n">
        <v>1000</v>
      </c>
      <c r="H8896" s="7" t="n">
        <v>0</v>
      </c>
    </row>
    <row r="8897" spans="1:8">
      <c r="A8897" t="s">
        <v>4</v>
      </c>
      <c r="B8897" s="4" t="s">
        <v>5</v>
      </c>
      <c r="C8897" s="4" t="s">
        <v>10</v>
      </c>
    </row>
    <row r="8898" spans="1:8">
      <c r="A8898" t="n">
        <v>70994</v>
      </c>
      <c r="B8898" s="31" t="n">
        <v>16</v>
      </c>
      <c r="C8898" s="7" t="n">
        <v>300</v>
      </c>
    </row>
    <row r="8899" spans="1:8">
      <c r="A8899" t="s">
        <v>4</v>
      </c>
      <c r="B8899" s="4" t="s">
        <v>5</v>
      </c>
      <c r="C8899" s="4" t="s">
        <v>16</v>
      </c>
      <c r="D8899" s="4" t="s">
        <v>10</v>
      </c>
      <c r="E8899" s="4" t="s">
        <v>6</v>
      </c>
    </row>
    <row r="8900" spans="1:8">
      <c r="A8900" t="n">
        <v>70997</v>
      </c>
      <c r="B8900" s="54" t="n">
        <v>51</v>
      </c>
      <c r="C8900" s="7" t="n">
        <v>4</v>
      </c>
      <c r="D8900" s="7" t="n">
        <v>13</v>
      </c>
      <c r="E8900" s="7" t="s">
        <v>586</v>
      </c>
    </row>
    <row r="8901" spans="1:8">
      <c r="A8901" t="s">
        <v>4</v>
      </c>
      <c r="B8901" s="4" t="s">
        <v>5</v>
      </c>
      <c r="C8901" s="4" t="s">
        <v>10</v>
      </c>
    </row>
    <row r="8902" spans="1:8">
      <c r="A8902" t="n">
        <v>71011</v>
      </c>
      <c r="B8902" s="31" t="n">
        <v>16</v>
      </c>
      <c r="C8902" s="7" t="n">
        <v>0</v>
      </c>
    </row>
    <row r="8903" spans="1:8">
      <c r="A8903" t="s">
        <v>4</v>
      </c>
      <c r="B8903" s="4" t="s">
        <v>5</v>
      </c>
      <c r="C8903" s="4" t="s">
        <v>10</v>
      </c>
      <c r="D8903" s="4" t="s">
        <v>16</v>
      </c>
      <c r="E8903" s="4" t="s">
        <v>9</v>
      </c>
      <c r="F8903" s="4" t="s">
        <v>69</v>
      </c>
      <c r="G8903" s="4" t="s">
        <v>16</v>
      </c>
      <c r="H8903" s="4" t="s">
        <v>16</v>
      </c>
    </row>
    <row r="8904" spans="1:8">
      <c r="A8904" t="n">
        <v>71014</v>
      </c>
      <c r="B8904" s="55" t="n">
        <v>26</v>
      </c>
      <c r="C8904" s="7" t="n">
        <v>13</v>
      </c>
      <c r="D8904" s="7" t="n">
        <v>17</v>
      </c>
      <c r="E8904" s="7" t="n">
        <v>11363</v>
      </c>
      <c r="F8904" s="7" t="s">
        <v>587</v>
      </c>
      <c r="G8904" s="7" t="n">
        <v>2</v>
      </c>
      <c r="H8904" s="7" t="n">
        <v>0</v>
      </c>
    </row>
    <row r="8905" spans="1:8">
      <c r="A8905" t="s">
        <v>4</v>
      </c>
      <c r="B8905" s="4" t="s">
        <v>5</v>
      </c>
    </row>
    <row r="8906" spans="1:8">
      <c r="A8906" t="n">
        <v>71100</v>
      </c>
      <c r="B8906" s="29" t="n">
        <v>28</v>
      </c>
    </row>
    <row r="8907" spans="1:8">
      <c r="A8907" t="s">
        <v>4</v>
      </c>
      <c r="B8907" s="4" t="s">
        <v>5</v>
      </c>
      <c r="C8907" s="4" t="s">
        <v>16</v>
      </c>
      <c r="D8907" s="4" t="s">
        <v>10</v>
      </c>
      <c r="E8907" s="4" t="s">
        <v>6</v>
      </c>
      <c r="F8907" s="4" t="s">
        <v>6</v>
      </c>
      <c r="G8907" s="4" t="s">
        <v>6</v>
      </c>
      <c r="H8907" s="4" t="s">
        <v>6</v>
      </c>
    </row>
    <row r="8908" spans="1:8">
      <c r="A8908" t="n">
        <v>71101</v>
      </c>
      <c r="B8908" s="54" t="n">
        <v>51</v>
      </c>
      <c r="C8908" s="7" t="n">
        <v>3</v>
      </c>
      <c r="D8908" s="7" t="n">
        <v>0</v>
      </c>
      <c r="E8908" s="7" t="s">
        <v>462</v>
      </c>
      <c r="F8908" s="7" t="s">
        <v>462</v>
      </c>
      <c r="G8908" s="7" t="s">
        <v>225</v>
      </c>
      <c r="H8908" s="7" t="s">
        <v>226</v>
      </c>
    </row>
    <row r="8909" spans="1:8">
      <c r="A8909" t="s">
        <v>4</v>
      </c>
      <c r="B8909" s="4" t="s">
        <v>5</v>
      </c>
      <c r="C8909" s="4" t="s">
        <v>10</v>
      </c>
      <c r="D8909" s="4" t="s">
        <v>10</v>
      </c>
      <c r="E8909" s="4" t="s">
        <v>10</v>
      </c>
    </row>
    <row r="8910" spans="1:8">
      <c r="A8910" t="n">
        <v>71114</v>
      </c>
      <c r="B8910" s="34" t="n">
        <v>61</v>
      </c>
      <c r="C8910" s="7" t="n">
        <v>0</v>
      </c>
      <c r="D8910" s="7" t="n">
        <v>12</v>
      </c>
      <c r="E8910" s="7" t="n">
        <v>1000</v>
      </c>
    </row>
    <row r="8911" spans="1:8">
      <c r="A8911" t="s">
        <v>4</v>
      </c>
      <c r="B8911" s="4" t="s">
        <v>5</v>
      </c>
      <c r="C8911" s="4" t="s">
        <v>10</v>
      </c>
    </row>
    <row r="8912" spans="1:8">
      <c r="A8912" t="n">
        <v>71121</v>
      </c>
      <c r="B8912" s="31" t="n">
        <v>16</v>
      </c>
      <c r="C8912" s="7" t="n">
        <v>500</v>
      </c>
    </row>
    <row r="8913" spans="1:8">
      <c r="A8913" t="s">
        <v>4</v>
      </c>
      <c r="B8913" s="4" t="s">
        <v>5</v>
      </c>
      <c r="C8913" s="4" t="s">
        <v>16</v>
      </c>
      <c r="D8913" s="4" t="s">
        <v>10</v>
      </c>
      <c r="E8913" s="4" t="s">
        <v>6</v>
      </c>
    </row>
    <row r="8914" spans="1:8">
      <c r="A8914" t="n">
        <v>71124</v>
      </c>
      <c r="B8914" s="54" t="n">
        <v>51</v>
      </c>
      <c r="C8914" s="7" t="n">
        <v>4</v>
      </c>
      <c r="D8914" s="7" t="n">
        <v>0</v>
      </c>
      <c r="E8914" s="7" t="s">
        <v>588</v>
      </c>
    </row>
    <row r="8915" spans="1:8">
      <c r="A8915" t="s">
        <v>4</v>
      </c>
      <c r="B8915" s="4" t="s">
        <v>5</v>
      </c>
      <c r="C8915" s="4" t="s">
        <v>10</v>
      </c>
    </row>
    <row r="8916" spans="1:8">
      <c r="A8916" t="n">
        <v>71137</v>
      </c>
      <c r="B8916" s="31" t="n">
        <v>16</v>
      </c>
      <c r="C8916" s="7" t="n">
        <v>0</v>
      </c>
    </row>
    <row r="8917" spans="1:8">
      <c r="A8917" t="s">
        <v>4</v>
      </c>
      <c r="B8917" s="4" t="s">
        <v>5</v>
      </c>
      <c r="C8917" s="4" t="s">
        <v>10</v>
      </c>
      <c r="D8917" s="4" t="s">
        <v>16</v>
      </c>
      <c r="E8917" s="4" t="s">
        <v>9</v>
      </c>
      <c r="F8917" s="4" t="s">
        <v>69</v>
      </c>
      <c r="G8917" s="4" t="s">
        <v>16</v>
      </c>
      <c r="H8917" s="4" t="s">
        <v>16</v>
      </c>
    </row>
    <row r="8918" spans="1:8">
      <c r="A8918" t="n">
        <v>71140</v>
      </c>
      <c r="B8918" s="55" t="n">
        <v>26</v>
      </c>
      <c r="C8918" s="7" t="n">
        <v>0</v>
      </c>
      <c r="D8918" s="7" t="n">
        <v>17</v>
      </c>
      <c r="E8918" s="7" t="n">
        <v>52967</v>
      </c>
      <c r="F8918" s="7" t="s">
        <v>589</v>
      </c>
      <c r="G8918" s="7" t="n">
        <v>2</v>
      </c>
      <c r="H8918" s="7" t="n">
        <v>0</v>
      </c>
    </row>
    <row r="8919" spans="1:8">
      <c r="A8919" t="s">
        <v>4</v>
      </c>
      <c r="B8919" s="4" t="s">
        <v>5</v>
      </c>
    </row>
    <row r="8920" spans="1:8">
      <c r="A8920" t="n">
        <v>71166</v>
      </c>
      <c r="B8920" s="29" t="n">
        <v>28</v>
      </c>
    </row>
    <row r="8921" spans="1:8">
      <c r="A8921" t="s">
        <v>4</v>
      </c>
      <c r="B8921" s="4" t="s">
        <v>5</v>
      </c>
      <c r="C8921" s="4" t="s">
        <v>16</v>
      </c>
      <c r="D8921" s="4" t="s">
        <v>10</v>
      </c>
      <c r="E8921" s="4" t="s">
        <v>6</v>
      </c>
      <c r="F8921" s="4" t="s">
        <v>6</v>
      </c>
      <c r="G8921" s="4" t="s">
        <v>6</v>
      </c>
      <c r="H8921" s="4" t="s">
        <v>6</v>
      </c>
    </row>
    <row r="8922" spans="1:8">
      <c r="A8922" t="n">
        <v>71167</v>
      </c>
      <c r="B8922" s="54" t="n">
        <v>51</v>
      </c>
      <c r="C8922" s="7" t="n">
        <v>3</v>
      </c>
      <c r="D8922" s="7" t="n">
        <v>0</v>
      </c>
      <c r="E8922" s="7" t="s">
        <v>234</v>
      </c>
      <c r="F8922" s="7" t="s">
        <v>226</v>
      </c>
      <c r="G8922" s="7" t="s">
        <v>225</v>
      </c>
      <c r="H8922" s="7" t="s">
        <v>226</v>
      </c>
    </row>
    <row r="8923" spans="1:8">
      <c r="A8923" t="s">
        <v>4</v>
      </c>
      <c r="B8923" s="4" t="s">
        <v>5</v>
      </c>
      <c r="C8923" s="4" t="s">
        <v>10</v>
      </c>
      <c r="D8923" s="4" t="s">
        <v>16</v>
      </c>
      <c r="E8923" s="4" t="s">
        <v>6</v>
      </c>
      <c r="F8923" s="4" t="s">
        <v>30</v>
      </c>
      <c r="G8923" s="4" t="s">
        <v>30</v>
      </c>
      <c r="H8923" s="4" t="s">
        <v>30</v>
      </c>
    </row>
    <row r="8924" spans="1:8">
      <c r="A8924" t="n">
        <v>71180</v>
      </c>
      <c r="B8924" s="45" t="n">
        <v>48</v>
      </c>
      <c r="C8924" s="7" t="n">
        <v>0</v>
      </c>
      <c r="D8924" s="7" t="n">
        <v>0</v>
      </c>
      <c r="E8924" s="7" t="s">
        <v>449</v>
      </c>
      <c r="F8924" s="7" t="n">
        <v>-1</v>
      </c>
      <c r="G8924" s="7" t="n">
        <v>1</v>
      </c>
      <c r="H8924" s="7" t="n">
        <v>5.60519385729927e-45</v>
      </c>
    </row>
    <row r="8925" spans="1:8">
      <c r="A8925" t="s">
        <v>4</v>
      </c>
      <c r="B8925" s="4" t="s">
        <v>5</v>
      </c>
      <c r="C8925" s="4" t="s">
        <v>10</v>
      </c>
    </row>
    <row r="8926" spans="1:8">
      <c r="A8926" t="n">
        <v>71205</v>
      </c>
      <c r="B8926" s="31" t="n">
        <v>16</v>
      </c>
      <c r="C8926" s="7" t="n">
        <v>500</v>
      </c>
    </row>
    <row r="8927" spans="1:8">
      <c r="A8927" t="s">
        <v>4</v>
      </c>
      <c r="B8927" s="4" t="s">
        <v>5</v>
      </c>
      <c r="C8927" s="4" t="s">
        <v>16</v>
      </c>
      <c r="D8927" s="4" t="s">
        <v>10</v>
      </c>
      <c r="E8927" s="4" t="s">
        <v>6</v>
      </c>
    </row>
    <row r="8928" spans="1:8">
      <c r="A8928" t="n">
        <v>71208</v>
      </c>
      <c r="B8928" s="54" t="n">
        <v>51</v>
      </c>
      <c r="C8928" s="7" t="n">
        <v>4</v>
      </c>
      <c r="D8928" s="7" t="n">
        <v>0</v>
      </c>
      <c r="E8928" s="7" t="s">
        <v>590</v>
      </c>
    </row>
    <row r="8929" spans="1:8">
      <c r="A8929" t="s">
        <v>4</v>
      </c>
      <c r="B8929" s="4" t="s">
        <v>5</v>
      </c>
      <c r="C8929" s="4" t="s">
        <v>10</v>
      </c>
    </row>
    <row r="8930" spans="1:8">
      <c r="A8930" t="n">
        <v>71222</v>
      </c>
      <c r="B8930" s="31" t="n">
        <v>16</v>
      </c>
      <c r="C8930" s="7" t="n">
        <v>0</v>
      </c>
    </row>
    <row r="8931" spans="1:8">
      <c r="A8931" t="s">
        <v>4</v>
      </c>
      <c r="B8931" s="4" t="s">
        <v>5</v>
      </c>
      <c r="C8931" s="4" t="s">
        <v>10</v>
      </c>
      <c r="D8931" s="4" t="s">
        <v>16</v>
      </c>
      <c r="E8931" s="4" t="s">
        <v>9</v>
      </c>
      <c r="F8931" s="4" t="s">
        <v>69</v>
      </c>
      <c r="G8931" s="4" t="s">
        <v>16</v>
      </c>
      <c r="H8931" s="4" t="s">
        <v>16</v>
      </c>
    </row>
    <row r="8932" spans="1:8">
      <c r="A8932" t="n">
        <v>71225</v>
      </c>
      <c r="B8932" s="55" t="n">
        <v>26</v>
      </c>
      <c r="C8932" s="7" t="n">
        <v>0</v>
      </c>
      <c r="D8932" s="7" t="n">
        <v>17</v>
      </c>
      <c r="E8932" s="7" t="n">
        <v>52968</v>
      </c>
      <c r="F8932" s="7" t="s">
        <v>591</v>
      </c>
      <c r="G8932" s="7" t="n">
        <v>2</v>
      </c>
      <c r="H8932" s="7" t="n">
        <v>0</v>
      </c>
    </row>
    <row r="8933" spans="1:8">
      <c r="A8933" t="s">
        <v>4</v>
      </c>
      <c r="B8933" s="4" t="s">
        <v>5</v>
      </c>
    </row>
    <row r="8934" spans="1:8">
      <c r="A8934" t="n">
        <v>71259</v>
      </c>
      <c r="B8934" s="29" t="n">
        <v>28</v>
      </c>
    </row>
    <row r="8935" spans="1:8">
      <c r="A8935" t="s">
        <v>4</v>
      </c>
      <c r="B8935" s="4" t="s">
        <v>5</v>
      </c>
      <c r="C8935" s="4" t="s">
        <v>10</v>
      </c>
    </row>
    <row r="8936" spans="1:8">
      <c r="A8936" t="n">
        <v>71260</v>
      </c>
      <c r="B8936" s="31" t="n">
        <v>16</v>
      </c>
      <c r="C8936" s="7" t="n">
        <v>300</v>
      </c>
    </row>
    <row r="8937" spans="1:8">
      <c r="A8937" t="s">
        <v>4</v>
      </c>
      <c r="B8937" s="4" t="s">
        <v>5</v>
      </c>
      <c r="C8937" s="4" t="s">
        <v>16</v>
      </c>
      <c r="D8937" s="4" t="s">
        <v>30</v>
      </c>
      <c r="E8937" s="4" t="s">
        <v>30</v>
      </c>
      <c r="F8937" s="4" t="s">
        <v>30</v>
      </c>
    </row>
    <row r="8938" spans="1:8">
      <c r="A8938" t="n">
        <v>71263</v>
      </c>
      <c r="B8938" s="38" t="n">
        <v>45</v>
      </c>
      <c r="C8938" s="7" t="n">
        <v>9</v>
      </c>
      <c r="D8938" s="7" t="n">
        <v>0.0500000007450581</v>
      </c>
      <c r="E8938" s="7" t="n">
        <v>0.0500000007450581</v>
      </c>
      <c r="F8938" s="7" t="n">
        <v>0.200000002980232</v>
      </c>
    </row>
    <row r="8939" spans="1:8">
      <c r="A8939" t="s">
        <v>4</v>
      </c>
      <c r="B8939" s="4" t="s">
        <v>5</v>
      </c>
      <c r="C8939" s="4" t="s">
        <v>16</v>
      </c>
      <c r="D8939" s="4" t="s">
        <v>10</v>
      </c>
      <c r="E8939" s="4" t="s">
        <v>6</v>
      </c>
    </row>
    <row r="8940" spans="1:8">
      <c r="A8940" t="n">
        <v>71277</v>
      </c>
      <c r="B8940" s="54" t="n">
        <v>51</v>
      </c>
      <c r="C8940" s="7" t="n">
        <v>4</v>
      </c>
      <c r="D8940" s="7" t="n">
        <v>0</v>
      </c>
      <c r="E8940" s="7" t="s">
        <v>592</v>
      </c>
    </row>
    <row r="8941" spans="1:8">
      <c r="A8941" t="s">
        <v>4</v>
      </c>
      <c r="B8941" s="4" t="s">
        <v>5</v>
      </c>
      <c r="C8941" s="4" t="s">
        <v>10</v>
      </c>
    </row>
    <row r="8942" spans="1:8">
      <c r="A8942" t="n">
        <v>71291</v>
      </c>
      <c r="B8942" s="31" t="n">
        <v>16</v>
      </c>
      <c r="C8942" s="7" t="n">
        <v>0</v>
      </c>
    </row>
    <row r="8943" spans="1:8">
      <c r="A8943" t="s">
        <v>4</v>
      </c>
      <c r="B8943" s="4" t="s">
        <v>5</v>
      </c>
      <c r="C8943" s="4" t="s">
        <v>10</v>
      </c>
      <c r="D8943" s="4" t="s">
        <v>16</v>
      </c>
      <c r="E8943" s="4" t="s">
        <v>9</v>
      </c>
      <c r="F8943" s="4" t="s">
        <v>69</v>
      </c>
      <c r="G8943" s="4" t="s">
        <v>16</v>
      </c>
      <c r="H8943" s="4" t="s">
        <v>16</v>
      </c>
    </row>
    <row r="8944" spans="1:8">
      <c r="A8944" t="n">
        <v>71294</v>
      </c>
      <c r="B8944" s="55" t="n">
        <v>26</v>
      </c>
      <c r="C8944" s="7" t="n">
        <v>0</v>
      </c>
      <c r="D8944" s="7" t="n">
        <v>17</v>
      </c>
      <c r="E8944" s="7" t="n">
        <v>52969</v>
      </c>
      <c r="F8944" s="7" t="s">
        <v>593</v>
      </c>
      <c r="G8944" s="7" t="n">
        <v>2</v>
      </c>
      <c r="H8944" s="7" t="n">
        <v>0</v>
      </c>
    </row>
    <row r="8945" spans="1:8">
      <c r="A8945" t="s">
        <v>4</v>
      </c>
      <c r="B8945" s="4" t="s">
        <v>5</v>
      </c>
    </row>
    <row r="8946" spans="1:8">
      <c r="A8946" t="n">
        <v>71437</v>
      </c>
      <c r="B8946" s="29" t="n">
        <v>28</v>
      </c>
    </row>
    <row r="8947" spans="1:8">
      <c r="A8947" t="s">
        <v>4</v>
      </c>
      <c r="B8947" s="4" t="s">
        <v>5</v>
      </c>
      <c r="C8947" s="4" t="s">
        <v>10</v>
      </c>
      <c r="D8947" s="4" t="s">
        <v>16</v>
      </c>
    </row>
    <row r="8948" spans="1:8">
      <c r="A8948" t="n">
        <v>71438</v>
      </c>
      <c r="B8948" s="66" t="n">
        <v>89</v>
      </c>
      <c r="C8948" s="7" t="n">
        <v>65533</v>
      </c>
      <c r="D8948" s="7" t="n">
        <v>1</v>
      </c>
    </row>
    <row r="8949" spans="1:8">
      <c r="A8949" t="s">
        <v>4</v>
      </c>
      <c r="B8949" s="4" t="s">
        <v>5</v>
      </c>
      <c r="C8949" s="4" t="s">
        <v>16</v>
      </c>
      <c r="D8949" s="4" t="s">
        <v>10</v>
      </c>
      <c r="E8949" s="4" t="s">
        <v>30</v>
      </c>
    </row>
    <row r="8950" spans="1:8">
      <c r="A8950" t="n">
        <v>71442</v>
      </c>
      <c r="B8950" s="37" t="n">
        <v>58</v>
      </c>
      <c r="C8950" s="7" t="n">
        <v>101</v>
      </c>
      <c r="D8950" s="7" t="n">
        <v>300</v>
      </c>
      <c r="E8950" s="7" t="n">
        <v>1</v>
      </c>
    </row>
    <row r="8951" spans="1:8">
      <c r="A8951" t="s">
        <v>4</v>
      </c>
      <c r="B8951" s="4" t="s">
        <v>5</v>
      </c>
      <c r="C8951" s="4" t="s">
        <v>16</v>
      </c>
      <c r="D8951" s="4" t="s">
        <v>10</v>
      </c>
    </row>
    <row r="8952" spans="1:8">
      <c r="A8952" t="n">
        <v>71450</v>
      </c>
      <c r="B8952" s="37" t="n">
        <v>58</v>
      </c>
      <c r="C8952" s="7" t="n">
        <v>254</v>
      </c>
      <c r="D8952" s="7" t="n">
        <v>0</v>
      </c>
    </row>
    <row r="8953" spans="1:8">
      <c r="A8953" t="s">
        <v>4</v>
      </c>
      <c r="B8953" s="4" t="s">
        <v>5</v>
      </c>
      <c r="C8953" s="4" t="s">
        <v>16</v>
      </c>
      <c r="D8953" s="4" t="s">
        <v>16</v>
      </c>
      <c r="E8953" s="4" t="s">
        <v>30</v>
      </c>
      <c r="F8953" s="4" t="s">
        <v>30</v>
      </c>
      <c r="G8953" s="4" t="s">
        <v>30</v>
      </c>
      <c r="H8953" s="4" t="s">
        <v>10</v>
      </c>
    </row>
    <row r="8954" spans="1:8">
      <c r="A8954" t="n">
        <v>71454</v>
      </c>
      <c r="B8954" s="38" t="n">
        <v>45</v>
      </c>
      <c r="C8954" s="7" t="n">
        <v>2</v>
      </c>
      <c r="D8954" s="7" t="n">
        <v>3</v>
      </c>
      <c r="E8954" s="7" t="n">
        <v>-0.180000007152557</v>
      </c>
      <c r="F8954" s="7" t="n">
        <v>0.839999973773956</v>
      </c>
      <c r="G8954" s="7" t="n">
        <v>-2.72000002861023</v>
      </c>
      <c r="H8954" s="7" t="n">
        <v>0</v>
      </c>
    </row>
    <row r="8955" spans="1:8">
      <c r="A8955" t="s">
        <v>4</v>
      </c>
      <c r="B8955" s="4" t="s">
        <v>5</v>
      </c>
      <c r="C8955" s="4" t="s">
        <v>16</v>
      </c>
      <c r="D8955" s="4" t="s">
        <v>16</v>
      </c>
      <c r="E8955" s="4" t="s">
        <v>30</v>
      </c>
      <c r="F8955" s="4" t="s">
        <v>30</v>
      </c>
      <c r="G8955" s="4" t="s">
        <v>30</v>
      </c>
      <c r="H8955" s="4" t="s">
        <v>10</v>
      </c>
      <c r="I8955" s="4" t="s">
        <v>16</v>
      </c>
    </row>
    <row r="8956" spans="1:8">
      <c r="A8956" t="n">
        <v>71471</v>
      </c>
      <c r="B8956" s="38" t="n">
        <v>45</v>
      </c>
      <c r="C8956" s="7" t="n">
        <v>4</v>
      </c>
      <c r="D8956" s="7" t="n">
        <v>3</v>
      </c>
      <c r="E8956" s="7" t="n">
        <v>0.479999989271164</v>
      </c>
      <c r="F8956" s="7" t="n">
        <v>196.580001831055</v>
      </c>
      <c r="G8956" s="7" t="n">
        <v>354</v>
      </c>
      <c r="H8956" s="7" t="n">
        <v>0</v>
      </c>
      <c r="I8956" s="7" t="n">
        <v>0</v>
      </c>
    </row>
    <row r="8957" spans="1:8">
      <c r="A8957" t="s">
        <v>4</v>
      </c>
      <c r="B8957" s="4" t="s">
        <v>5</v>
      </c>
      <c r="C8957" s="4" t="s">
        <v>16</v>
      </c>
      <c r="D8957" s="4" t="s">
        <v>16</v>
      </c>
      <c r="E8957" s="4" t="s">
        <v>30</v>
      </c>
      <c r="F8957" s="4" t="s">
        <v>10</v>
      </c>
    </row>
    <row r="8958" spans="1:8">
      <c r="A8958" t="n">
        <v>71489</v>
      </c>
      <c r="B8958" s="38" t="n">
        <v>45</v>
      </c>
      <c r="C8958" s="7" t="n">
        <v>5</v>
      </c>
      <c r="D8958" s="7" t="n">
        <v>3</v>
      </c>
      <c r="E8958" s="7" t="n">
        <v>4.19999980926514</v>
      </c>
      <c r="F8958" s="7" t="n">
        <v>0</v>
      </c>
    </row>
    <row r="8959" spans="1:8">
      <c r="A8959" t="s">
        <v>4</v>
      </c>
      <c r="B8959" s="4" t="s">
        <v>5</v>
      </c>
      <c r="C8959" s="4" t="s">
        <v>16</v>
      </c>
      <c r="D8959" s="4" t="s">
        <v>16</v>
      </c>
      <c r="E8959" s="4" t="s">
        <v>30</v>
      </c>
      <c r="F8959" s="4" t="s">
        <v>10</v>
      </c>
    </row>
    <row r="8960" spans="1:8">
      <c r="A8960" t="n">
        <v>71498</v>
      </c>
      <c r="B8960" s="38" t="n">
        <v>45</v>
      </c>
      <c r="C8960" s="7" t="n">
        <v>11</v>
      </c>
      <c r="D8960" s="7" t="n">
        <v>3</v>
      </c>
      <c r="E8960" s="7" t="n">
        <v>30.3999996185303</v>
      </c>
      <c r="F8960" s="7" t="n">
        <v>0</v>
      </c>
    </row>
    <row r="8961" spans="1:9">
      <c r="A8961" t="s">
        <v>4</v>
      </c>
      <c r="B8961" s="4" t="s">
        <v>5</v>
      </c>
      <c r="C8961" s="4" t="s">
        <v>16</v>
      </c>
      <c r="D8961" s="4" t="s">
        <v>10</v>
      </c>
    </row>
    <row r="8962" spans="1:9">
      <c r="A8962" t="n">
        <v>71507</v>
      </c>
      <c r="B8962" s="37" t="n">
        <v>58</v>
      </c>
      <c r="C8962" s="7" t="n">
        <v>255</v>
      </c>
      <c r="D8962" s="7" t="n">
        <v>0</v>
      </c>
    </row>
    <row r="8963" spans="1:9">
      <c r="A8963" t="s">
        <v>4</v>
      </c>
      <c r="B8963" s="4" t="s">
        <v>5</v>
      </c>
      <c r="C8963" s="4" t="s">
        <v>10</v>
      </c>
    </row>
    <row r="8964" spans="1:9">
      <c r="A8964" t="n">
        <v>71511</v>
      </c>
      <c r="B8964" s="31" t="n">
        <v>16</v>
      </c>
      <c r="C8964" s="7" t="n">
        <v>300</v>
      </c>
    </row>
    <row r="8965" spans="1:9">
      <c r="A8965" t="s">
        <v>4</v>
      </c>
      <c r="B8965" s="4" t="s">
        <v>5</v>
      </c>
      <c r="C8965" s="4" t="s">
        <v>16</v>
      </c>
      <c r="D8965" s="4" t="s">
        <v>10</v>
      </c>
      <c r="E8965" s="4" t="s">
        <v>30</v>
      </c>
      <c r="F8965" s="4" t="s">
        <v>10</v>
      </c>
      <c r="G8965" s="4" t="s">
        <v>9</v>
      </c>
      <c r="H8965" s="4" t="s">
        <v>9</v>
      </c>
      <c r="I8965" s="4" t="s">
        <v>10</v>
      </c>
      <c r="J8965" s="4" t="s">
        <v>10</v>
      </c>
      <c r="K8965" s="4" t="s">
        <v>9</v>
      </c>
      <c r="L8965" s="4" t="s">
        <v>9</v>
      </c>
      <c r="M8965" s="4" t="s">
        <v>9</v>
      </c>
      <c r="N8965" s="4" t="s">
        <v>9</v>
      </c>
      <c r="O8965" s="4" t="s">
        <v>6</v>
      </c>
    </row>
    <row r="8966" spans="1:9">
      <c r="A8966" t="n">
        <v>71514</v>
      </c>
      <c r="B8966" s="18" t="n">
        <v>50</v>
      </c>
      <c r="C8966" s="7" t="n">
        <v>50</v>
      </c>
      <c r="D8966" s="7" t="n">
        <v>1950</v>
      </c>
      <c r="E8966" s="7" t="n">
        <v>0.699999988079071</v>
      </c>
      <c r="F8966" s="7" t="n">
        <v>0</v>
      </c>
      <c r="G8966" s="7" t="n">
        <v>0</v>
      </c>
      <c r="H8966" s="7" t="n">
        <v>0</v>
      </c>
      <c r="I8966" s="7" t="n">
        <v>0</v>
      </c>
      <c r="J8966" s="7" t="n">
        <v>1</v>
      </c>
      <c r="K8966" s="7" t="n">
        <v>0</v>
      </c>
      <c r="L8966" s="7" t="n">
        <v>0</v>
      </c>
      <c r="M8966" s="7" t="n">
        <v>0</v>
      </c>
      <c r="N8966" s="7" t="n">
        <v>0</v>
      </c>
      <c r="O8966" s="7" t="s">
        <v>15</v>
      </c>
    </row>
    <row r="8967" spans="1:9">
      <c r="A8967" t="s">
        <v>4</v>
      </c>
      <c r="B8967" s="4" t="s">
        <v>5</v>
      </c>
      <c r="C8967" s="4" t="s">
        <v>16</v>
      </c>
      <c r="D8967" s="4" t="s">
        <v>10</v>
      </c>
      <c r="E8967" s="4" t="s">
        <v>30</v>
      </c>
      <c r="F8967" s="4" t="s">
        <v>10</v>
      </c>
      <c r="G8967" s="4" t="s">
        <v>9</v>
      </c>
      <c r="H8967" s="4" t="s">
        <v>9</v>
      </c>
      <c r="I8967" s="4" t="s">
        <v>10</v>
      </c>
      <c r="J8967" s="4" t="s">
        <v>10</v>
      </c>
      <c r="K8967" s="4" t="s">
        <v>9</v>
      </c>
      <c r="L8967" s="4" t="s">
        <v>9</v>
      </c>
      <c r="M8967" s="4" t="s">
        <v>9</v>
      </c>
      <c r="N8967" s="4" t="s">
        <v>9</v>
      </c>
      <c r="O8967" s="4" t="s">
        <v>6</v>
      </c>
    </row>
    <row r="8968" spans="1:9">
      <c r="A8968" t="n">
        <v>71553</v>
      </c>
      <c r="B8968" s="18" t="n">
        <v>50</v>
      </c>
      <c r="C8968" s="7" t="n">
        <v>50</v>
      </c>
      <c r="D8968" s="7" t="n">
        <v>2959</v>
      </c>
      <c r="E8968" s="7" t="n">
        <v>0.800000011920929</v>
      </c>
      <c r="F8968" s="7" t="n">
        <v>0</v>
      </c>
      <c r="G8968" s="7" t="n">
        <v>0</v>
      </c>
      <c r="H8968" s="7" t="n">
        <v>0</v>
      </c>
      <c r="I8968" s="7" t="n">
        <v>0</v>
      </c>
      <c r="J8968" s="7" t="n">
        <v>3</v>
      </c>
      <c r="K8968" s="7" t="n">
        <v>0</v>
      </c>
      <c r="L8968" s="7" t="n">
        <v>0</v>
      </c>
      <c r="M8968" s="7" t="n">
        <v>0</v>
      </c>
      <c r="N8968" s="7" t="n">
        <v>0</v>
      </c>
      <c r="O8968" s="7" t="s">
        <v>15</v>
      </c>
    </row>
    <row r="8969" spans="1:9">
      <c r="A8969" t="s">
        <v>4</v>
      </c>
      <c r="B8969" s="4" t="s">
        <v>5</v>
      </c>
      <c r="C8969" s="4" t="s">
        <v>16</v>
      </c>
      <c r="D8969" s="4" t="s">
        <v>10</v>
      </c>
      <c r="E8969" s="4" t="s">
        <v>30</v>
      </c>
      <c r="F8969" s="4" t="s">
        <v>10</v>
      </c>
      <c r="G8969" s="4" t="s">
        <v>9</v>
      </c>
      <c r="H8969" s="4" t="s">
        <v>9</v>
      </c>
      <c r="I8969" s="4" t="s">
        <v>10</v>
      </c>
      <c r="J8969" s="4" t="s">
        <v>10</v>
      </c>
      <c r="K8969" s="4" t="s">
        <v>9</v>
      </c>
      <c r="L8969" s="4" t="s">
        <v>9</v>
      </c>
      <c r="M8969" s="4" t="s">
        <v>9</v>
      </c>
      <c r="N8969" s="4" t="s">
        <v>9</v>
      </c>
      <c r="O8969" s="4" t="s">
        <v>6</v>
      </c>
    </row>
    <row r="8970" spans="1:9">
      <c r="A8970" t="n">
        <v>71592</v>
      </c>
      <c r="B8970" s="18" t="n">
        <v>50</v>
      </c>
      <c r="C8970" s="7" t="n">
        <v>50</v>
      </c>
      <c r="D8970" s="7" t="n">
        <v>3952</v>
      </c>
      <c r="E8970" s="7" t="n">
        <v>0.699999988079071</v>
      </c>
      <c r="F8970" s="7" t="n">
        <v>0</v>
      </c>
      <c r="G8970" s="7" t="n">
        <v>0</v>
      </c>
      <c r="H8970" s="7" t="n">
        <v>0</v>
      </c>
      <c r="I8970" s="7" t="n">
        <v>0</v>
      </c>
      <c r="J8970" s="7" t="n">
        <v>5</v>
      </c>
      <c r="K8970" s="7" t="n">
        <v>0</v>
      </c>
      <c r="L8970" s="7" t="n">
        <v>0</v>
      </c>
      <c r="M8970" s="7" t="n">
        <v>0</v>
      </c>
      <c r="N8970" s="7" t="n">
        <v>0</v>
      </c>
      <c r="O8970" s="7" t="s">
        <v>15</v>
      </c>
    </row>
    <row r="8971" spans="1:9">
      <c r="A8971" t="s">
        <v>4</v>
      </c>
      <c r="B8971" s="4" t="s">
        <v>5</v>
      </c>
      <c r="C8971" s="4" t="s">
        <v>10</v>
      </c>
    </row>
    <row r="8972" spans="1:9">
      <c r="A8972" t="n">
        <v>71631</v>
      </c>
      <c r="B8972" s="31" t="n">
        <v>16</v>
      </c>
      <c r="C8972" s="7" t="n">
        <v>20</v>
      </c>
    </row>
    <row r="8973" spans="1:9">
      <c r="A8973" t="s">
        <v>4</v>
      </c>
      <c r="B8973" s="4" t="s">
        <v>5</v>
      </c>
      <c r="C8973" s="4" t="s">
        <v>16</v>
      </c>
      <c r="D8973" s="4" t="s">
        <v>10</v>
      </c>
      <c r="E8973" s="4" t="s">
        <v>30</v>
      </c>
      <c r="F8973" s="4" t="s">
        <v>10</v>
      </c>
      <c r="G8973" s="4" t="s">
        <v>9</v>
      </c>
      <c r="H8973" s="4" t="s">
        <v>9</v>
      </c>
      <c r="I8973" s="4" t="s">
        <v>10</v>
      </c>
      <c r="J8973" s="4" t="s">
        <v>10</v>
      </c>
      <c r="K8973" s="4" t="s">
        <v>9</v>
      </c>
      <c r="L8973" s="4" t="s">
        <v>9</v>
      </c>
      <c r="M8973" s="4" t="s">
        <v>9</v>
      </c>
      <c r="N8973" s="4" t="s">
        <v>9</v>
      </c>
      <c r="O8973" s="4" t="s">
        <v>6</v>
      </c>
    </row>
    <row r="8974" spans="1:9">
      <c r="A8974" t="n">
        <v>71634</v>
      </c>
      <c r="B8974" s="18" t="n">
        <v>50</v>
      </c>
      <c r="C8974" s="7" t="n">
        <v>50</v>
      </c>
      <c r="D8974" s="7" t="n">
        <v>4950</v>
      </c>
      <c r="E8974" s="7" t="n">
        <v>0.800000011920929</v>
      </c>
      <c r="F8974" s="7" t="n">
        <v>0</v>
      </c>
      <c r="G8974" s="7" t="n">
        <v>-1102263091</v>
      </c>
      <c r="H8974" s="7" t="n">
        <v>0</v>
      </c>
      <c r="I8974" s="7" t="n">
        <v>0</v>
      </c>
      <c r="J8974" s="7" t="n">
        <v>7</v>
      </c>
      <c r="K8974" s="7" t="n">
        <v>0</v>
      </c>
      <c r="L8974" s="7" t="n">
        <v>0</v>
      </c>
      <c r="M8974" s="7" t="n">
        <v>0</v>
      </c>
      <c r="N8974" s="7" t="n">
        <v>0</v>
      </c>
      <c r="O8974" s="7" t="s">
        <v>15</v>
      </c>
    </row>
    <row r="8975" spans="1:9">
      <c r="A8975" t="s">
        <v>4</v>
      </c>
      <c r="B8975" s="4" t="s">
        <v>5</v>
      </c>
      <c r="C8975" s="4" t="s">
        <v>16</v>
      </c>
      <c r="D8975" s="4" t="s">
        <v>10</v>
      </c>
      <c r="E8975" s="4" t="s">
        <v>30</v>
      </c>
      <c r="F8975" s="4" t="s">
        <v>10</v>
      </c>
      <c r="G8975" s="4" t="s">
        <v>9</v>
      </c>
      <c r="H8975" s="4" t="s">
        <v>9</v>
      </c>
      <c r="I8975" s="4" t="s">
        <v>10</v>
      </c>
      <c r="J8975" s="4" t="s">
        <v>10</v>
      </c>
      <c r="K8975" s="4" t="s">
        <v>9</v>
      </c>
      <c r="L8975" s="4" t="s">
        <v>9</v>
      </c>
      <c r="M8975" s="4" t="s">
        <v>9</v>
      </c>
      <c r="N8975" s="4" t="s">
        <v>9</v>
      </c>
      <c r="O8975" s="4" t="s">
        <v>6</v>
      </c>
    </row>
    <row r="8976" spans="1:9">
      <c r="A8976" t="n">
        <v>71673</v>
      </c>
      <c r="B8976" s="18" t="n">
        <v>50</v>
      </c>
      <c r="C8976" s="7" t="n">
        <v>50</v>
      </c>
      <c r="D8976" s="7" t="n">
        <v>5958</v>
      </c>
      <c r="E8976" s="7" t="n">
        <v>0.5</v>
      </c>
      <c r="F8976" s="7" t="n">
        <v>0</v>
      </c>
      <c r="G8976" s="7" t="n">
        <v>0</v>
      </c>
      <c r="H8976" s="7" t="n">
        <v>0</v>
      </c>
      <c r="I8976" s="7" t="n">
        <v>0</v>
      </c>
      <c r="J8976" s="7" t="n">
        <v>9</v>
      </c>
      <c r="K8976" s="7" t="n">
        <v>0</v>
      </c>
      <c r="L8976" s="7" t="n">
        <v>0</v>
      </c>
      <c r="M8976" s="7" t="n">
        <v>0</v>
      </c>
      <c r="N8976" s="7" t="n">
        <v>0</v>
      </c>
      <c r="O8976" s="7" t="s">
        <v>15</v>
      </c>
    </row>
    <row r="8977" spans="1:15">
      <c r="A8977" t="s">
        <v>4</v>
      </c>
      <c r="B8977" s="4" t="s">
        <v>5</v>
      </c>
      <c r="C8977" s="4" t="s">
        <v>16</v>
      </c>
      <c r="D8977" s="4" t="s">
        <v>10</v>
      </c>
      <c r="E8977" s="4" t="s">
        <v>30</v>
      </c>
      <c r="F8977" s="4" t="s">
        <v>10</v>
      </c>
      <c r="G8977" s="4" t="s">
        <v>9</v>
      </c>
      <c r="H8977" s="4" t="s">
        <v>9</v>
      </c>
      <c r="I8977" s="4" t="s">
        <v>10</v>
      </c>
      <c r="J8977" s="4" t="s">
        <v>10</v>
      </c>
      <c r="K8977" s="4" t="s">
        <v>9</v>
      </c>
      <c r="L8977" s="4" t="s">
        <v>9</v>
      </c>
      <c r="M8977" s="4" t="s">
        <v>9</v>
      </c>
      <c r="N8977" s="4" t="s">
        <v>9</v>
      </c>
      <c r="O8977" s="4" t="s">
        <v>6</v>
      </c>
    </row>
    <row r="8978" spans="1:15">
      <c r="A8978" t="n">
        <v>71712</v>
      </c>
      <c r="B8978" s="18" t="n">
        <v>50</v>
      </c>
      <c r="C8978" s="7" t="n">
        <v>50</v>
      </c>
      <c r="D8978" s="7" t="n">
        <v>6958</v>
      </c>
      <c r="E8978" s="7" t="n">
        <v>0.699999988079071</v>
      </c>
      <c r="F8978" s="7" t="n">
        <v>0</v>
      </c>
      <c r="G8978" s="7" t="n">
        <v>0</v>
      </c>
      <c r="H8978" s="7" t="n">
        <v>0</v>
      </c>
      <c r="I8978" s="7" t="n">
        <v>0</v>
      </c>
      <c r="J8978" s="7" t="n">
        <v>2</v>
      </c>
      <c r="K8978" s="7" t="n">
        <v>0</v>
      </c>
      <c r="L8978" s="7" t="n">
        <v>0</v>
      </c>
      <c r="M8978" s="7" t="n">
        <v>0</v>
      </c>
      <c r="N8978" s="7" t="n">
        <v>0</v>
      </c>
      <c r="O8978" s="7" t="s">
        <v>15</v>
      </c>
    </row>
    <row r="8979" spans="1:15">
      <c r="A8979" t="s">
        <v>4</v>
      </c>
      <c r="B8979" s="4" t="s">
        <v>5</v>
      </c>
      <c r="C8979" s="4" t="s">
        <v>10</v>
      </c>
    </row>
    <row r="8980" spans="1:15">
      <c r="A8980" t="n">
        <v>71751</v>
      </c>
      <c r="B8980" s="31" t="n">
        <v>16</v>
      </c>
      <c r="C8980" s="7" t="n">
        <v>20</v>
      </c>
    </row>
    <row r="8981" spans="1:15">
      <c r="A8981" t="s">
        <v>4</v>
      </c>
      <c r="B8981" s="4" t="s">
        <v>5</v>
      </c>
      <c r="C8981" s="4" t="s">
        <v>16</v>
      </c>
      <c r="D8981" s="4" t="s">
        <v>10</v>
      </c>
      <c r="E8981" s="4" t="s">
        <v>30</v>
      </c>
      <c r="F8981" s="4" t="s">
        <v>10</v>
      </c>
      <c r="G8981" s="4" t="s">
        <v>9</v>
      </c>
      <c r="H8981" s="4" t="s">
        <v>9</v>
      </c>
      <c r="I8981" s="4" t="s">
        <v>10</v>
      </c>
      <c r="J8981" s="4" t="s">
        <v>10</v>
      </c>
      <c r="K8981" s="4" t="s">
        <v>9</v>
      </c>
      <c r="L8981" s="4" t="s">
        <v>9</v>
      </c>
      <c r="M8981" s="4" t="s">
        <v>9</v>
      </c>
      <c r="N8981" s="4" t="s">
        <v>9</v>
      </c>
      <c r="O8981" s="4" t="s">
        <v>6</v>
      </c>
    </row>
    <row r="8982" spans="1:15">
      <c r="A8982" t="n">
        <v>71754</v>
      </c>
      <c r="B8982" s="18" t="n">
        <v>50</v>
      </c>
      <c r="C8982" s="7" t="n">
        <v>50</v>
      </c>
      <c r="D8982" s="7" t="n">
        <v>7959</v>
      </c>
      <c r="E8982" s="7" t="n">
        <v>0.699999988079071</v>
      </c>
      <c r="F8982" s="7" t="n">
        <v>0</v>
      </c>
      <c r="G8982" s="7" t="n">
        <v>1045220557</v>
      </c>
      <c r="H8982" s="7" t="n">
        <v>0</v>
      </c>
      <c r="I8982" s="7" t="n">
        <v>0</v>
      </c>
      <c r="J8982" s="7" t="n">
        <v>4</v>
      </c>
      <c r="K8982" s="7" t="n">
        <v>0</v>
      </c>
      <c r="L8982" s="7" t="n">
        <v>0</v>
      </c>
      <c r="M8982" s="7" t="n">
        <v>0</v>
      </c>
      <c r="N8982" s="7" t="n">
        <v>0</v>
      </c>
      <c r="O8982" s="7" t="s">
        <v>15</v>
      </c>
    </row>
    <row r="8983" spans="1:15">
      <c r="A8983" t="s">
        <v>4</v>
      </c>
      <c r="B8983" s="4" t="s">
        <v>5</v>
      </c>
      <c r="C8983" s="4" t="s">
        <v>16</v>
      </c>
      <c r="D8983" s="4" t="s">
        <v>10</v>
      </c>
      <c r="E8983" s="4" t="s">
        <v>30</v>
      </c>
      <c r="F8983" s="4" t="s">
        <v>10</v>
      </c>
      <c r="G8983" s="4" t="s">
        <v>9</v>
      </c>
      <c r="H8983" s="4" t="s">
        <v>9</v>
      </c>
      <c r="I8983" s="4" t="s">
        <v>10</v>
      </c>
      <c r="J8983" s="4" t="s">
        <v>10</v>
      </c>
      <c r="K8983" s="4" t="s">
        <v>9</v>
      </c>
      <c r="L8983" s="4" t="s">
        <v>9</v>
      </c>
      <c r="M8983" s="4" t="s">
        <v>9</v>
      </c>
      <c r="N8983" s="4" t="s">
        <v>9</v>
      </c>
      <c r="O8983" s="4" t="s">
        <v>6</v>
      </c>
    </row>
    <row r="8984" spans="1:15">
      <c r="A8984" t="n">
        <v>71793</v>
      </c>
      <c r="B8984" s="18" t="n">
        <v>50</v>
      </c>
      <c r="C8984" s="7" t="n">
        <v>50</v>
      </c>
      <c r="D8984" s="7" t="n">
        <v>8951</v>
      </c>
      <c r="E8984" s="7" t="n">
        <v>0.699999988079071</v>
      </c>
      <c r="F8984" s="7" t="n">
        <v>0</v>
      </c>
      <c r="G8984" s="7" t="n">
        <v>0</v>
      </c>
      <c r="H8984" s="7" t="n">
        <v>0</v>
      </c>
      <c r="I8984" s="7" t="n">
        <v>0</v>
      </c>
      <c r="J8984" s="7" t="n">
        <v>6</v>
      </c>
      <c r="K8984" s="7" t="n">
        <v>0</v>
      </c>
      <c r="L8984" s="7" t="n">
        <v>0</v>
      </c>
      <c r="M8984" s="7" t="n">
        <v>0</v>
      </c>
      <c r="N8984" s="7" t="n">
        <v>0</v>
      </c>
      <c r="O8984" s="7" t="s">
        <v>15</v>
      </c>
    </row>
    <row r="8985" spans="1:15">
      <c r="A8985" t="s">
        <v>4</v>
      </c>
      <c r="B8985" s="4" t="s">
        <v>5</v>
      </c>
      <c r="C8985" s="4" t="s">
        <v>16</v>
      </c>
      <c r="D8985" s="4" t="s">
        <v>10</v>
      </c>
      <c r="E8985" s="4" t="s">
        <v>30</v>
      </c>
      <c r="F8985" s="4" t="s">
        <v>10</v>
      </c>
      <c r="G8985" s="4" t="s">
        <v>9</v>
      </c>
      <c r="H8985" s="4" t="s">
        <v>9</v>
      </c>
      <c r="I8985" s="4" t="s">
        <v>10</v>
      </c>
      <c r="J8985" s="4" t="s">
        <v>10</v>
      </c>
      <c r="K8985" s="4" t="s">
        <v>9</v>
      </c>
      <c r="L8985" s="4" t="s">
        <v>9</v>
      </c>
      <c r="M8985" s="4" t="s">
        <v>9</v>
      </c>
      <c r="N8985" s="4" t="s">
        <v>9</v>
      </c>
      <c r="O8985" s="4" t="s">
        <v>6</v>
      </c>
    </row>
    <row r="8986" spans="1:15">
      <c r="A8986" t="n">
        <v>71832</v>
      </c>
      <c r="B8986" s="18" t="n">
        <v>50</v>
      </c>
      <c r="C8986" s="7" t="n">
        <v>50</v>
      </c>
      <c r="D8986" s="7" t="n">
        <v>9951</v>
      </c>
      <c r="E8986" s="7" t="n">
        <v>0.800000011920929</v>
      </c>
      <c r="F8986" s="7" t="n">
        <v>0</v>
      </c>
      <c r="G8986" s="7" t="n">
        <v>0</v>
      </c>
      <c r="H8986" s="7" t="n">
        <v>0</v>
      </c>
      <c r="I8986" s="7" t="n">
        <v>0</v>
      </c>
      <c r="J8986" s="7" t="n">
        <v>8</v>
      </c>
      <c r="K8986" s="7" t="n">
        <v>0</v>
      </c>
      <c r="L8986" s="7" t="n">
        <v>0</v>
      </c>
      <c r="M8986" s="7" t="n">
        <v>0</v>
      </c>
      <c r="N8986" s="7" t="n">
        <v>0</v>
      </c>
      <c r="O8986" s="7" t="s">
        <v>15</v>
      </c>
    </row>
    <row r="8987" spans="1:15">
      <c r="A8987" t="s">
        <v>4</v>
      </c>
      <c r="B8987" s="4" t="s">
        <v>5</v>
      </c>
      <c r="C8987" s="4" t="s">
        <v>16</v>
      </c>
      <c r="D8987" s="4" t="s">
        <v>10</v>
      </c>
      <c r="E8987" s="4" t="s">
        <v>10</v>
      </c>
      <c r="F8987" s="4" t="s">
        <v>16</v>
      </c>
    </row>
    <row r="8988" spans="1:15">
      <c r="A8988" t="n">
        <v>71871</v>
      </c>
      <c r="B8988" s="27" t="n">
        <v>25</v>
      </c>
      <c r="C8988" s="7" t="n">
        <v>1</v>
      </c>
      <c r="D8988" s="7" t="n">
        <v>65535</v>
      </c>
      <c r="E8988" s="7" t="n">
        <v>50</v>
      </c>
      <c r="F8988" s="7" t="n">
        <v>5</v>
      </c>
    </row>
    <row r="8989" spans="1:15">
      <c r="A8989" t="s">
        <v>4</v>
      </c>
      <c r="B8989" s="4" t="s">
        <v>5</v>
      </c>
      <c r="C8989" s="4" t="s">
        <v>16</v>
      </c>
      <c r="D8989" s="4" t="s">
        <v>30</v>
      </c>
      <c r="E8989" s="4" t="s">
        <v>30</v>
      </c>
      <c r="F8989" s="4" t="s">
        <v>30</v>
      </c>
    </row>
    <row r="8990" spans="1:15">
      <c r="A8990" t="n">
        <v>71878</v>
      </c>
      <c r="B8990" s="38" t="n">
        <v>45</v>
      </c>
      <c r="C8990" s="7" t="n">
        <v>9</v>
      </c>
      <c r="D8990" s="7" t="n">
        <v>0.0500000007450581</v>
      </c>
      <c r="E8990" s="7" t="n">
        <v>0.0500000007450581</v>
      </c>
      <c r="F8990" s="7" t="n">
        <v>0.300000011920929</v>
      </c>
    </row>
    <row r="8991" spans="1:15">
      <c r="A8991" t="s">
        <v>4</v>
      </c>
      <c r="B8991" s="4" t="s">
        <v>5</v>
      </c>
      <c r="C8991" s="4" t="s">
        <v>6</v>
      </c>
      <c r="D8991" s="4" t="s">
        <v>10</v>
      </c>
    </row>
    <row r="8992" spans="1:15">
      <c r="A8992" t="n">
        <v>71892</v>
      </c>
      <c r="B8992" s="65" t="n">
        <v>29</v>
      </c>
      <c r="C8992" s="7" t="s">
        <v>594</v>
      </c>
      <c r="D8992" s="7" t="n">
        <v>65533</v>
      </c>
    </row>
    <row r="8993" spans="1:15">
      <c r="A8993" t="s">
        <v>4</v>
      </c>
      <c r="B8993" s="4" t="s">
        <v>5</v>
      </c>
      <c r="C8993" s="4" t="s">
        <v>16</v>
      </c>
      <c r="D8993" s="4" t="s">
        <v>10</v>
      </c>
      <c r="E8993" s="4" t="s">
        <v>6</v>
      </c>
    </row>
    <row r="8994" spans="1:15">
      <c r="A8994" t="n">
        <v>71905</v>
      </c>
      <c r="B8994" s="54" t="n">
        <v>51</v>
      </c>
      <c r="C8994" s="7" t="n">
        <v>4</v>
      </c>
      <c r="D8994" s="7" t="n">
        <v>1600</v>
      </c>
      <c r="E8994" s="7" t="s">
        <v>129</v>
      </c>
    </row>
    <row r="8995" spans="1:15">
      <c r="A8995" t="s">
        <v>4</v>
      </c>
      <c r="B8995" s="4" t="s">
        <v>5</v>
      </c>
      <c r="C8995" s="4" t="s">
        <v>10</v>
      </c>
    </row>
    <row r="8996" spans="1:15">
      <c r="A8996" t="n">
        <v>71918</v>
      </c>
      <c r="B8996" s="31" t="n">
        <v>16</v>
      </c>
      <c r="C8996" s="7" t="n">
        <v>0</v>
      </c>
    </row>
    <row r="8997" spans="1:15">
      <c r="A8997" t="s">
        <v>4</v>
      </c>
      <c r="B8997" s="4" t="s">
        <v>5</v>
      </c>
      <c r="C8997" s="4" t="s">
        <v>10</v>
      </c>
      <c r="D8997" s="4" t="s">
        <v>16</v>
      </c>
      <c r="E8997" s="4" t="s">
        <v>9</v>
      </c>
      <c r="F8997" s="4" t="s">
        <v>69</v>
      </c>
      <c r="G8997" s="4" t="s">
        <v>16</v>
      </c>
      <c r="H8997" s="4" t="s">
        <v>16</v>
      </c>
    </row>
    <row r="8998" spans="1:15">
      <c r="A8998" t="n">
        <v>71921</v>
      </c>
      <c r="B8998" s="55" t="n">
        <v>26</v>
      </c>
      <c r="C8998" s="7" t="n">
        <v>1600</v>
      </c>
      <c r="D8998" s="7" t="n">
        <v>17</v>
      </c>
      <c r="E8998" s="7" t="n">
        <v>59999</v>
      </c>
      <c r="F8998" s="7" t="s">
        <v>595</v>
      </c>
      <c r="G8998" s="7" t="n">
        <v>2</v>
      </c>
      <c r="H8998" s="7" t="n">
        <v>0</v>
      </c>
    </row>
    <row r="8999" spans="1:15">
      <c r="A8999" t="s">
        <v>4</v>
      </c>
      <c r="B8999" s="4" t="s">
        <v>5</v>
      </c>
    </row>
    <row r="9000" spans="1:15">
      <c r="A9000" t="n">
        <v>71943</v>
      </c>
      <c r="B9000" s="29" t="n">
        <v>28</v>
      </c>
    </row>
    <row r="9001" spans="1:15">
      <c r="A9001" t="s">
        <v>4</v>
      </c>
      <c r="B9001" s="4" t="s">
        <v>5</v>
      </c>
      <c r="C9001" s="4" t="s">
        <v>6</v>
      </c>
      <c r="D9001" s="4" t="s">
        <v>10</v>
      </c>
    </row>
    <row r="9002" spans="1:15">
      <c r="A9002" t="n">
        <v>71944</v>
      </c>
      <c r="B9002" s="65" t="n">
        <v>29</v>
      </c>
      <c r="C9002" s="7" t="s">
        <v>15</v>
      </c>
      <c r="D9002" s="7" t="n">
        <v>65533</v>
      </c>
    </row>
    <row r="9003" spans="1:15">
      <c r="A9003" t="s">
        <v>4</v>
      </c>
      <c r="B9003" s="4" t="s">
        <v>5</v>
      </c>
      <c r="C9003" s="4" t="s">
        <v>16</v>
      </c>
      <c r="D9003" s="4" t="s">
        <v>10</v>
      </c>
      <c r="E9003" s="4" t="s">
        <v>10</v>
      </c>
      <c r="F9003" s="4" t="s">
        <v>16</v>
      </c>
    </row>
    <row r="9004" spans="1:15">
      <c r="A9004" t="n">
        <v>71948</v>
      </c>
      <c r="B9004" s="27" t="n">
        <v>25</v>
      </c>
      <c r="C9004" s="7" t="n">
        <v>1</v>
      </c>
      <c r="D9004" s="7" t="n">
        <v>65535</v>
      </c>
      <c r="E9004" s="7" t="n">
        <v>65535</v>
      </c>
      <c r="F9004" s="7" t="n">
        <v>0</v>
      </c>
    </row>
    <row r="9005" spans="1:15">
      <c r="A9005" t="s">
        <v>4</v>
      </c>
      <c r="B9005" s="4" t="s">
        <v>5</v>
      </c>
      <c r="C9005" s="4" t="s">
        <v>16</v>
      </c>
      <c r="D9005" s="4" t="s">
        <v>16</v>
      </c>
      <c r="E9005" s="4" t="s">
        <v>30</v>
      </c>
      <c r="F9005" s="4" t="s">
        <v>10</v>
      </c>
    </row>
    <row r="9006" spans="1:15">
      <c r="A9006" t="n">
        <v>71955</v>
      </c>
      <c r="B9006" s="38" t="n">
        <v>45</v>
      </c>
      <c r="C9006" s="7" t="n">
        <v>5</v>
      </c>
      <c r="D9006" s="7" t="n">
        <v>3</v>
      </c>
      <c r="E9006" s="7" t="n">
        <v>4.59999990463257</v>
      </c>
      <c r="F9006" s="7" t="n">
        <v>4000</v>
      </c>
    </row>
    <row r="9007" spans="1:15">
      <c r="A9007" t="s">
        <v>4</v>
      </c>
      <c r="B9007" s="4" t="s">
        <v>5</v>
      </c>
      <c r="C9007" s="4" t="s">
        <v>16</v>
      </c>
      <c r="D9007" s="4" t="s">
        <v>10</v>
      </c>
      <c r="E9007" s="4" t="s">
        <v>10</v>
      </c>
      <c r="F9007" s="4" t="s">
        <v>9</v>
      </c>
    </row>
    <row r="9008" spans="1:15">
      <c r="A9008" t="n">
        <v>71964</v>
      </c>
      <c r="B9008" s="70" t="n">
        <v>84</v>
      </c>
      <c r="C9008" s="7" t="n">
        <v>1</v>
      </c>
      <c r="D9008" s="7" t="n">
        <v>0</v>
      </c>
      <c r="E9008" s="7" t="n">
        <v>0</v>
      </c>
      <c r="F9008" s="7" t="n">
        <v>0</v>
      </c>
    </row>
    <row r="9009" spans="1:8">
      <c r="A9009" t="s">
        <v>4</v>
      </c>
      <c r="B9009" s="4" t="s">
        <v>5</v>
      </c>
      <c r="C9009" s="4" t="s">
        <v>10</v>
      </c>
    </row>
    <row r="9010" spans="1:8">
      <c r="A9010" t="n">
        <v>71974</v>
      </c>
      <c r="B9010" s="31" t="n">
        <v>16</v>
      </c>
      <c r="C9010" s="7" t="n">
        <v>1000</v>
      </c>
    </row>
    <row r="9011" spans="1:8">
      <c r="A9011" t="s">
        <v>4</v>
      </c>
      <c r="B9011" s="4" t="s">
        <v>5</v>
      </c>
      <c r="C9011" s="4" t="s">
        <v>16</v>
      </c>
      <c r="D9011" s="4" t="s">
        <v>10</v>
      </c>
      <c r="E9011" s="4" t="s">
        <v>30</v>
      </c>
    </row>
    <row r="9012" spans="1:8">
      <c r="A9012" t="n">
        <v>71977</v>
      </c>
      <c r="B9012" s="37" t="n">
        <v>58</v>
      </c>
      <c r="C9012" s="7" t="n">
        <v>0</v>
      </c>
      <c r="D9012" s="7" t="n">
        <v>2000</v>
      </c>
      <c r="E9012" s="7" t="n">
        <v>1</v>
      </c>
    </row>
    <row r="9013" spans="1:8">
      <c r="A9013" t="s">
        <v>4</v>
      </c>
      <c r="B9013" s="4" t="s">
        <v>5</v>
      </c>
      <c r="C9013" s="4" t="s">
        <v>16</v>
      </c>
      <c r="D9013" s="4" t="s">
        <v>10</v>
      </c>
      <c r="E9013" s="4" t="s">
        <v>10</v>
      </c>
    </row>
    <row r="9014" spans="1:8">
      <c r="A9014" t="n">
        <v>71985</v>
      </c>
      <c r="B9014" s="18" t="n">
        <v>50</v>
      </c>
      <c r="C9014" s="7" t="n">
        <v>1</v>
      </c>
      <c r="D9014" s="7" t="n">
        <v>8040</v>
      </c>
      <c r="E9014" s="7" t="n">
        <v>2000</v>
      </c>
    </row>
    <row r="9015" spans="1:8">
      <c r="A9015" t="s">
        <v>4</v>
      </c>
      <c r="B9015" s="4" t="s">
        <v>5</v>
      </c>
      <c r="C9015" s="4" t="s">
        <v>16</v>
      </c>
      <c r="D9015" s="4" t="s">
        <v>10</v>
      </c>
      <c r="E9015" s="4" t="s">
        <v>10</v>
      </c>
    </row>
    <row r="9016" spans="1:8">
      <c r="A9016" t="n">
        <v>71991</v>
      </c>
      <c r="B9016" s="18" t="n">
        <v>50</v>
      </c>
      <c r="C9016" s="7" t="n">
        <v>1</v>
      </c>
      <c r="D9016" s="7" t="n">
        <v>8062</v>
      </c>
      <c r="E9016" s="7" t="n">
        <v>2000</v>
      </c>
    </row>
    <row r="9017" spans="1:8">
      <c r="A9017" t="s">
        <v>4</v>
      </c>
      <c r="B9017" s="4" t="s">
        <v>5</v>
      </c>
      <c r="C9017" s="4" t="s">
        <v>16</v>
      </c>
      <c r="D9017" s="4" t="s">
        <v>10</v>
      </c>
    </row>
    <row r="9018" spans="1:8">
      <c r="A9018" t="n">
        <v>71997</v>
      </c>
      <c r="B9018" s="37" t="n">
        <v>58</v>
      </c>
      <c r="C9018" s="7" t="n">
        <v>255</v>
      </c>
      <c r="D9018" s="7" t="n">
        <v>0</v>
      </c>
    </row>
    <row r="9019" spans="1:8">
      <c r="A9019" t="s">
        <v>4</v>
      </c>
      <c r="B9019" s="4" t="s">
        <v>5</v>
      </c>
      <c r="C9019" s="4" t="s">
        <v>10</v>
      </c>
    </row>
    <row r="9020" spans="1:8">
      <c r="A9020" t="n">
        <v>72001</v>
      </c>
      <c r="B9020" s="31" t="n">
        <v>16</v>
      </c>
      <c r="C9020" s="7" t="n">
        <v>1000</v>
      </c>
    </row>
    <row r="9021" spans="1:8">
      <c r="A9021" t="s">
        <v>4</v>
      </c>
      <c r="B9021" s="4" t="s">
        <v>5</v>
      </c>
      <c r="C9021" s="4" t="s">
        <v>10</v>
      </c>
      <c r="D9021" s="4" t="s">
        <v>10</v>
      </c>
      <c r="E9021" s="4" t="s">
        <v>10</v>
      </c>
    </row>
    <row r="9022" spans="1:8">
      <c r="A9022" t="n">
        <v>72004</v>
      </c>
      <c r="B9022" s="34" t="n">
        <v>61</v>
      </c>
      <c r="C9022" s="7" t="n">
        <v>0</v>
      </c>
      <c r="D9022" s="7" t="n">
        <v>65533</v>
      </c>
      <c r="E9022" s="7" t="n">
        <v>0</v>
      </c>
    </row>
    <row r="9023" spans="1:8">
      <c r="A9023" t="s">
        <v>4</v>
      </c>
      <c r="B9023" s="4" t="s">
        <v>5</v>
      </c>
      <c r="C9023" s="4" t="s">
        <v>16</v>
      </c>
    </row>
    <row r="9024" spans="1:8">
      <c r="A9024" t="n">
        <v>72011</v>
      </c>
      <c r="B9024" s="38" t="n">
        <v>45</v>
      </c>
      <c r="C9024" s="7" t="n">
        <v>0</v>
      </c>
    </row>
    <row r="9025" spans="1:5">
      <c r="A9025" t="s">
        <v>4</v>
      </c>
      <c r="B9025" s="4" t="s">
        <v>5</v>
      </c>
      <c r="C9025" s="4" t="s">
        <v>16</v>
      </c>
      <c r="D9025" s="4" t="s">
        <v>30</v>
      </c>
      <c r="E9025" s="4" t="s">
        <v>10</v>
      </c>
      <c r="F9025" s="4" t="s">
        <v>16</v>
      </c>
    </row>
    <row r="9026" spans="1:5">
      <c r="A9026" t="n">
        <v>72013</v>
      </c>
      <c r="B9026" s="20" t="n">
        <v>49</v>
      </c>
      <c r="C9026" s="7" t="n">
        <v>3</v>
      </c>
      <c r="D9026" s="7" t="n">
        <v>0.5</v>
      </c>
      <c r="E9026" s="7" t="n">
        <v>500</v>
      </c>
      <c r="F9026" s="7" t="n">
        <v>0</v>
      </c>
    </row>
    <row r="9027" spans="1:5">
      <c r="A9027" t="s">
        <v>4</v>
      </c>
      <c r="B9027" s="4" t="s">
        <v>5</v>
      </c>
      <c r="C9027" s="4" t="s">
        <v>16</v>
      </c>
      <c r="D9027" s="4" t="s">
        <v>10</v>
      </c>
      <c r="E9027" s="4" t="s">
        <v>10</v>
      </c>
      <c r="F9027" s="4" t="s">
        <v>10</v>
      </c>
      <c r="G9027" s="4" t="s">
        <v>10</v>
      </c>
      <c r="H9027" s="4" t="s">
        <v>16</v>
      </c>
    </row>
    <row r="9028" spans="1:5">
      <c r="A9028" t="n">
        <v>72022</v>
      </c>
      <c r="B9028" s="27" t="n">
        <v>25</v>
      </c>
      <c r="C9028" s="7" t="n">
        <v>5</v>
      </c>
      <c r="D9028" s="7" t="n">
        <v>430</v>
      </c>
      <c r="E9028" s="7" t="n">
        <v>300</v>
      </c>
      <c r="F9028" s="7" t="n">
        <v>65535</v>
      </c>
      <c r="G9028" s="7" t="n">
        <v>65535</v>
      </c>
      <c r="H9028" s="7" t="n">
        <v>100</v>
      </c>
    </row>
    <row r="9029" spans="1:5">
      <c r="A9029" t="s">
        <v>4</v>
      </c>
      <c r="B9029" s="4" t="s">
        <v>5</v>
      </c>
      <c r="C9029" s="4" t="s">
        <v>10</v>
      </c>
      <c r="D9029" s="4" t="s">
        <v>16</v>
      </c>
      <c r="E9029" s="4" t="s">
        <v>16</v>
      </c>
      <c r="F9029" s="4" t="s">
        <v>9</v>
      </c>
      <c r="G9029" s="4" t="s">
        <v>69</v>
      </c>
      <c r="H9029" s="4" t="s">
        <v>16</v>
      </c>
      <c r="I9029" s="4" t="s">
        <v>16</v>
      </c>
      <c r="J9029" s="4" t="s">
        <v>16</v>
      </c>
    </row>
    <row r="9030" spans="1:5">
      <c r="A9030" t="n">
        <v>72033</v>
      </c>
      <c r="B9030" s="28" t="n">
        <v>24</v>
      </c>
      <c r="C9030" s="7" t="n">
        <v>65533</v>
      </c>
      <c r="D9030" s="7" t="n">
        <v>7</v>
      </c>
      <c r="E9030" s="7" t="n">
        <v>17</v>
      </c>
      <c r="F9030" s="7" t="n">
        <v>52970</v>
      </c>
      <c r="G9030" s="7" t="s">
        <v>596</v>
      </c>
      <c r="H9030" s="7" t="n">
        <v>8</v>
      </c>
      <c r="I9030" s="7" t="n">
        <v>2</v>
      </c>
      <c r="J9030" s="7" t="n">
        <v>0</v>
      </c>
    </row>
    <row r="9031" spans="1:5">
      <c r="A9031" t="s">
        <v>4</v>
      </c>
      <c r="B9031" s="4" t="s">
        <v>5</v>
      </c>
      <c r="C9031" s="4" t="s">
        <v>10</v>
      </c>
    </row>
    <row r="9032" spans="1:5">
      <c r="A9032" t="n">
        <v>72159</v>
      </c>
      <c r="B9032" s="31" t="n">
        <v>16</v>
      </c>
      <c r="C9032" s="7" t="n">
        <v>1</v>
      </c>
    </row>
    <row r="9033" spans="1:5">
      <c r="A9033" t="s">
        <v>4</v>
      </c>
      <c r="B9033" s="4" t="s">
        <v>5</v>
      </c>
      <c r="C9033" s="4" t="s">
        <v>16</v>
      </c>
      <c r="D9033" s="4" t="s">
        <v>10</v>
      </c>
    </row>
    <row r="9034" spans="1:5">
      <c r="A9034" t="n">
        <v>72162</v>
      </c>
      <c r="B9034" s="18" t="n">
        <v>50</v>
      </c>
      <c r="C9034" s="7" t="n">
        <v>52</v>
      </c>
      <c r="D9034" s="7" t="n">
        <v>52970</v>
      </c>
    </row>
    <row r="9035" spans="1:5">
      <c r="A9035" t="s">
        <v>4</v>
      </c>
      <c r="B9035" s="4" t="s">
        <v>5</v>
      </c>
      <c r="C9035" s="4" t="s">
        <v>10</v>
      </c>
    </row>
    <row r="9036" spans="1:5">
      <c r="A9036" t="n">
        <v>72166</v>
      </c>
      <c r="B9036" s="31" t="n">
        <v>16</v>
      </c>
      <c r="C9036" s="7" t="n">
        <v>800</v>
      </c>
    </row>
    <row r="9037" spans="1:5">
      <c r="A9037" t="s">
        <v>4</v>
      </c>
      <c r="B9037" s="4" t="s">
        <v>5</v>
      </c>
      <c r="C9037" s="4" t="s">
        <v>16</v>
      </c>
    </row>
    <row r="9038" spans="1:5">
      <c r="A9038" t="n">
        <v>72169</v>
      </c>
      <c r="B9038" s="30" t="n">
        <v>27</v>
      </c>
      <c r="C9038" s="7" t="n">
        <v>0</v>
      </c>
    </row>
    <row r="9039" spans="1:5">
      <c r="A9039" t="s">
        <v>4</v>
      </c>
      <c r="B9039" s="4" t="s">
        <v>5</v>
      </c>
      <c r="C9039" s="4" t="s">
        <v>10</v>
      </c>
    </row>
    <row r="9040" spans="1:5">
      <c r="A9040" t="n">
        <v>72171</v>
      </c>
      <c r="B9040" s="31" t="n">
        <v>16</v>
      </c>
      <c r="C9040" s="7" t="n">
        <v>500</v>
      </c>
    </row>
    <row r="9041" spans="1:10">
      <c r="A9041" t="s">
        <v>4</v>
      </c>
      <c r="B9041" s="4" t="s">
        <v>5</v>
      </c>
      <c r="C9041" s="4" t="s">
        <v>10</v>
      </c>
      <c r="D9041" s="4" t="s">
        <v>16</v>
      </c>
      <c r="E9041" s="4" t="s">
        <v>16</v>
      </c>
      <c r="F9041" s="4" t="s">
        <v>9</v>
      </c>
      <c r="G9041" s="4" t="s">
        <v>69</v>
      </c>
      <c r="H9041" s="4" t="s">
        <v>16</v>
      </c>
      <c r="I9041" s="4" t="s">
        <v>16</v>
      </c>
      <c r="J9041" s="4" t="s">
        <v>16</v>
      </c>
      <c r="K9041" s="4" t="s">
        <v>16</v>
      </c>
    </row>
    <row r="9042" spans="1:10">
      <c r="A9042" t="n">
        <v>72174</v>
      </c>
      <c r="B9042" s="28" t="n">
        <v>24</v>
      </c>
      <c r="C9042" s="7" t="n">
        <v>65533</v>
      </c>
      <c r="D9042" s="7" t="n">
        <v>7</v>
      </c>
      <c r="E9042" s="7" t="n">
        <v>17</v>
      </c>
      <c r="F9042" s="7" t="n">
        <v>52971</v>
      </c>
      <c r="G9042" s="7" t="s">
        <v>597</v>
      </c>
      <c r="H9042" s="7" t="n">
        <v>8</v>
      </c>
      <c r="I9042" s="7" t="n">
        <v>6</v>
      </c>
      <c r="J9042" s="7" t="n">
        <v>2</v>
      </c>
      <c r="K9042" s="7" t="n">
        <v>0</v>
      </c>
    </row>
    <row r="9043" spans="1:10">
      <c r="A9043" t="s">
        <v>4</v>
      </c>
      <c r="B9043" s="4" t="s">
        <v>5</v>
      </c>
      <c r="C9043" s="4" t="s">
        <v>10</v>
      </c>
    </row>
    <row r="9044" spans="1:10">
      <c r="A9044" t="n">
        <v>72247</v>
      </c>
      <c r="B9044" s="31" t="n">
        <v>16</v>
      </c>
      <c r="C9044" s="7" t="n">
        <v>1</v>
      </c>
    </row>
    <row r="9045" spans="1:10">
      <c r="A9045" t="s">
        <v>4</v>
      </c>
      <c r="B9045" s="4" t="s">
        <v>5</v>
      </c>
      <c r="C9045" s="4" t="s">
        <v>16</v>
      </c>
      <c r="D9045" s="4" t="s">
        <v>10</v>
      </c>
    </row>
    <row r="9046" spans="1:10">
      <c r="A9046" t="n">
        <v>72250</v>
      </c>
      <c r="B9046" s="18" t="n">
        <v>50</v>
      </c>
      <c r="C9046" s="7" t="n">
        <v>52</v>
      </c>
      <c r="D9046" s="7" t="n">
        <v>52971</v>
      </c>
    </row>
    <row r="9047" spans="1:10">
      <c r="A9047" t="s">
        <v>4</v>
      </c>
      <c r="B9047" s="4" t="s">
        <v>5</v>
      </c>
      <c r="C9047" s="4" t="s">
        <v>10</v>
      </c>
    </row>
    <row r="9048" spans="1:10">
      <c r="A9048" t="n">
        <v>72254</v>
      </c>
      <c r="B9048" s="31" t="n">
        <v>16</v>
      </c>
      <c r="C9048" s="7" t="n">
        <v>800</v>
      </c>
    </row>
    <row r="9049" spans="1:10">
      <c r="A9049" t="s">
        <v>4</v>
      </c>
      <c r="B9049" s="4" t="s">
        <v>5</v>
      </c>
      <c r="C9049" s="4" t="s">
        <v>16</v>
      </c>
    </row>
    <row r="9050" spans="1:10">
      <c r="A9050" t="n">
        <v>72257</v>
      </c>
      <c r="B9050" s="30" t="n">
        <v>27</v>
      </c>
      <c r="C9050" s="7" t="n">
        <v>0</v>
      </c>
    </row>
    <row r="9051" spans="1:10">
      <c r="A9051" t="s">
        <v>4</v>
      </c>
      <c r="B9051" s="4" t="s">
        <v>5</v>
      </c>
      <c r="C9051" s="4" t="s">
        <v>10</v>
      </c>
    </row>
    <row r="9052" spans="1:10">
      <c r="A9052" t="n">
        <v>72259</v>
      </c>
      <c r="B9052" s="31" t="n">
        <v>16</v>
      </c>
      <c r="C9052" s="7" t="n">
        <v>500</v>
      </c>
    </row>
    <row r="9053" spans="1:10">
      <c r="A9053" t="s">
        <v>4</v>
      </c>
      <c r="B9053" s="4" t="s">
        <v>5</v>
      </c>
      <c r="C9053" s="4" t="s">
        <v>10</v>
      </c>
      <c r="D9053" s="4" t="s">
        <v>16</v>
      </c>
      <c r="E9053" s="4" t="s">
        <v>16</v>
      </c>
      <c r="F9053" s="4" t="s">
        <v>9</v>
      </c>
      <c r="G9053" s="4" t="s">
        <v>69</v>
      </c>
      <c r="H9053" s="4" t="s">
        <v>16</v>
      </c>
      <c r="I9053" s="4" t="s">
        <v>16</v>
      </c>
      <c r="J9053" s="4" t="s">
        <v>16</v>
      </c>
      <c r="K9053" s="4" t="s">
        <v>16</v>
      </c>
    </row>
    <row r="9054" spans="1:10">
      <c r="A9054" t="n">
        <v>72262</v>
      </c>
      <c r="B9054" s="28" t="n">
        <v>24</v>
      </c>
      <c r="C9054" s="7" t="n">
        <v>65533</v>
      </c>
      <c r="D9054" s="7" t="n">
        <v>7</v>
      </c>
      <c r="E9054" s="7" t="n">
        <v>17</v>
      </c>
      <c r="F9054" s="7" t="n">
        <v>52972</v>
      </c>
      <c r="G9054" s="7" t="s">
        <v>598</v>
      </c>
      <c r="H9054" s="7" t="n">
        <v>8</v>
      </c>
      <c r="I9054" s="7" t="n">
        <v>6</v>
      </c>
      <c r="J9054" s="7" t="n">
        <v>2</v>
      </c>
      <c r="K9054" s="7" t="n">
        <v>0</v>
      </c>
    </row>
    <row r="9055" spans="1:10">
      <c r="A9055" t="s">
        <v>4</v>
      </c>
      <c r="B9055" s="4" t="s">
        <v>5</v>
      </c>
      <c r="C9055" s="4" t="s">
        <v>10</v>
      </c>
    </row>
    <row r="9056" spans="1:10">
      <c r="A9056" t="n">
        <v>72408</v>
      </c>
      <c r="B9056" s="31" t="n">
        <v>16</v>
      </c>
      <c r="C9056" s="7" t="n">
        <v>1</v>
      </c>
    </row>
    <row r="9057" spans="1:11">
      <c r="A9057" t="s">
        <v>4</v>
      </c>
      <c r="B9057" s="4" t="s">
        <v>5</v>
      </c>
      <c r="C9057" s="4" t="s">
        <v>16</v>
      </c>
      <c r="D9057" s="4" t="s">
        <v>10</v>
      </c>
    </row>
    <row r="9058" spans="1:11">
      <c r="A9058" t="n">
        <v>72411</v>
      </c>
      <c r="B9058" s="18" t="n">
        <v>50</v>
      </c>
      <c r="C9058" s="7" t="n">
        <v>52</v>
      </c>
      <c r="D9058" s="7" t="n">
        <v>52972</v>
      </c>
    </row>
    <row r="9059" spans="1:11">
      <c r="A9059" t="s">
        <v>4</v>
      </c>
      <c r="B9059" s="4" t="s">
        <v>5</v>
      </c>
      <c r="C9059" s="4" t="s">
        <v>10</v>
      </c>
    </row>
    <row r="9060" spans="1:11">
      <c r="A9060" t="n">
        <v>72415</v>
      </c>
      <c r="B9060" s="31" t="n">
        <v>16</v>
      </c>
      <c r="C9060" s="7" t="n">
        <v>800</v>
      </c>
    </row>
    <row r="9061" spans="1:11">
      <c r="A9061" t="s">
        <v>4</v>
      </c>
      <c r="B9061" s="4" t="s">
        <v>5</v>
      </c>
      <c r="C9061" s="4" t="s">
        <v>16</v>
      </c>
    </row>
    <row r="9062" spans="1:11">
      <c r="A9062" t="n">
        <v>72418</v>
      </c>
      <c r="B9062" s="30" t="n">
        <v>27</v>
      </c>
      <c r="C9062" s="7" t="n">
        <v>0</v>
      </c>
    </row>
    <row r="9063" spans="1:11">
      <c r="A9063" t="s">
        <v>4</v>
      </c>
      <c r="B9063" s="4" t="s">
        <v>5</v>
      </c>
      <c r="C9063" s="4" t="s">
        <v>10</v>
      </c>
    </row>
    <row r="9064" spans="1:11">
      <c r="A9064" t="n">
        <v>72420</v>
      </c>
      <c r="B9064" s="31" t="n">
        <v>16</v>
      </c>
      <c r="C9064" s="7" t="n">
        <v>500</v>
      </c>
    </row>
    <row r="9065" spans="1:11">
      <c r="A9065" t="s">
        <v>4</v>
      </c>
      <c r="B9065" s="4" t="s">
        <v>5</v>
      </c>
      <c r="C9065" s="4" t="s">
        <v>10</v>
      </c>
      <c r="D9065" s="4" t="s">
        <v>16</v>
      </c>
      <c r="E9065" s="4" t="s">
        <v>16</v>
      </c>
      <c r="F9065" s="4" t="s">
        <v>9</v>
      </c>
      <c r="G9065" s="4" t="s">
        <v>69</v>
      </c>
      <c r="H9065" s="4" t="s">
        <v>16</v>
      </c>
      <c r="I9065" s="4" t="s">
        <v>16</v>
      </c>
      <c r="J9065" s="4" t="s">
        <v>16</v>
      </c>
      <c r="K9065" s="4" t="s">
        <v>16</v>
      </c>
    </row>
    <row r="9066" spans="1:11">
      <c r="A9066" t="n">
        <v>72423</v>
      </c>
      <c r="B9066" s="28" t="n">
        <v>24</v>
      </c>
      <c r="C9066" s="7" t="n">
        <v>65533</v>
      </c>
      <c r="D9066" s="7" t="n">
        <v>7</v>
      </c>
      <c r="E9066" s="7" t="n">
        <v>17</v>
      </c>
      <c r="F9066" s="7" t="n">
        <v>52973</v>
      </c>
      <c r="G9066" s="7" t="s">
        <v>599</v>
      </c>
      <c r="H9066" s="7" t="n">
        <v>8</v>
      </c>
      <c r="I9066" s="7" t="n">
        <v>6</v>
      </c>
      <c r="J9066" s="7" t="n">
        <v>2</v>
      </c>
      <c r="K9066" s="7" t="n">
        <v>0</v>
      </c>
    </row>
    <row r="9067" spans="1:11">
      <c r="A9067" t="s">
        <v>4</v>
      </c>
      <c r="B9067" s="4" t="s">
        <v>5</v>
      </c>
      <c r="C9067" s="4" t="s">
        <v>10</v>
      </c>
    </row>
    <row r="9068" spans="1:11">
      <c r="A9068" t="n">
        <v>72582</v>
      </c>
      <c r="B9068" s="31" t="n">
        <v>16</v>
      </c>
      <c r="C9068" s="7" t="n">
        <v>1</v>
      </c>
    </row>
    <row r="9069" spans="1:11">
      <c r="A9069" t="s">
        <v>4</v>
      </c>
      <c r="B9069" s="4" t="s">
        <v>5</v>
      </c>
      <c r="C9069" s="4" t="s">
        <v>16</v>
      </c>
      <c r="D9069" s="4" t="s">
        <v>10</v>
      </c>
    </row>
    <row r="9070" spans="1:11">
      <c r="A9070" t="n">
        <v>72585</v>
      </c>
      <c r="B9070" s="18" t="n">
        <v>50</v>
      </c>
      <c r="C9070" s="7" t="n">
        <v>52</v>
      </c>
      <c r="D9070" s="7" t="n">
        <v>52973</v>
      </c>
    </row>
    <row r="9071" spans="1:11">
      <c r="A9071" t="s">
        <v>4</v>
      </c>
      <c r="B9071" s="4" t="s">
        <v>5</v>
      </c>
      <c r="C9071" s="4" t="s">
        <v>10</v>
      </c>
    </row>
    <row r="9072" spans="1:11">
      <c r="A9072" t="n">
        <v>72589</v>
      </c>
      <c r="B9072" s="31" t="n">
        <v>16</v>
      </c>
      <c r="C9072" s="7" t="n">
        <v>800</v>
      </c>
    </row>
    <row r="9073" spans="1:11">
      <c r="A9073" t="s">
        <v>4</v>
      </c>
      <c r="B9073" s="4" t="s">
        <v>5</v>
      </c>
      <c r="C9073" s="4" t="s">
        <v>16</v>
      </c>
    </row>
    <row r="9074" spans="1:11">
      <c r="A9074" t="n">
        <v>72592</v>
      </c>
      <c r="B9074" s="30" t="n">
        <v>27</v>
      </c>
      <c r="C9074" s="7" t="n">
        <v>0</v>
      </c>
    </row>
    <row r="9075" spans="1:11">
      <c r="A9075" t="s">
        <v>4</v>
      </c>
      <c r="B9075" s="4" t="s">
        <v>5</v>
      </c>
      <c r="C9075" s="4" t="s">
        <v>10</v>
      </c>
    </row>
    <row r="9076" spans="1:11">
      <c r="A9076" t="n">
        <v>72594</v>
      </c>
      <c r="B9076" s="31" t="n">
        <v>16</v>
      </c>
      <c r="C9076" s="7" t="n">
        <v>500</v>
      </c>
    </row>
    <row r="9077" spans="1:11">
      <c r="A9077" t="s">
        <v>4</v>
      </c>
      <c r="B9077" s="4" t="s">
        <v>5</v>
      </c>
      <c r="C9077" s="4" t="s">
        <v>16</v>
      </c>
      <c r="D9077" s="4" t="s">
        <v>10</v>
      </c>
      <c r="E9077" s="4" t="s">
        <v>10</v>
      </c>
      <c r="F9077" s="4" t="s">
        <v>10</v>
      </c>
      <c r="G9077" s="4" t="s">
        <v>10</v>
      </c>
      <c r="H9077" s="4" t="s">
        <v>16</v>
      </c>
    </row>
    <row r="9078" spans="1:11">
      <c r="A9078" t="n">
        <v>72597</v>
      </c>
      <c r="B9078" s="27" t="n">
        <v>25</v>
      </c>
      <c r="C9078" s="7" t="n">
        <v>5</v>
      </c>
      <c r="D9078" s="7" t="n">
        <v>65535</v>
      </c>
      <c r="E9078" s="7" t="n">
        <v>65535</v>
      </c>
      <c r="F9078" s="7" t="n">
        <v>65535</v>
      </c>
      <c r="G9078" s="7" t="n">
        <v>65535</v>
      </c>
      <c r="H9078" s="7" t="n">
        <v>0</v>
      </c>
    </row>
    <row r="9079" spans="1:11">
      <c r="A9079" t="s">
        <v>4</v>
      </c>
      <c r="B9079" s="4" t="s">
        <v>5</v>
      </c>
      <c r="C9079" s="4" t="s">
        <v>16</v>
      </c>
      <c r="D9079" s="4" t="s">
        <v>10</v>
      </c>
      <c r="E9079" s="4" t="s">
        <v>16</v>
      </c>
    </row>
    <row r="9080" spans="1:11">
      <c r="A9080" t="n">
        <v>72608</v>
      </c>
      <c r="B9080" s="20" t="n">
        <v>49</v>
      </c>
      <c r="C9080" s="7" t="n">
        <v>1</v>
      </c>
      <c r="D9080" s="7" t="n">
        <v>5000</v>
      </c>
      <c r="E9080" s="7" t="n">
        <v>0</v>
      </c>
    </row>
    <row r="9081" spans="1:11">
      <c r="A9081" t="s">
        <v>4</v>
      </c>
      <c r="B9081" s="4" t="s">
        <v>5</v>
      </c>
      <c r="C9081" s="4" t="s">
        <v>16</v>
      </c>
      <c r="D9081" s="4" t="s">
        <v>16</v>
      </c>
    </row>
    <row r="9082" spans="1:11">
      <c r="A9082" t="n">
        <v>72613</v>
      </c>
      <c r="B9082" s="20" t="n">
        <v>49</v>
      </c>
      <c r="C9082" s="7" t="n">
        <v>2</v>
      </c>
      <c r="D9082" s="7" t="n">
        <v>0</v>
      </c>
    </row>
    <row r="9083" spans="1:11">
      <c r="A9083" t="s">
        <v>4</v>
      </c>
      <c r="B9083" s="4" t="s">
        <v>5</v>
      </c>
      <c r="C9083" s="4" t="s">
        <v>16</v>
      </c>
      <c r="D9083" s="4" t="s">
        <v>10</v>
      </c>
      <c r="E9083" s="4" t="s">
        <v>10</v>
      </c>
    </row>
    <row r="9084" spans="1:11">
      <c r="A9084" t="n">
        <v>72616</v>
      </c>
      <c r="B9084" s="20" t="n">
        <v>49</v>
      </c>
      <c r="C9084" s="7" t="n">
        <v>5</v>
      </c>
      <c r="D9084" s="7" t="n">
        <v>1</v>
      </c>
      <c r="E9084" s="7" t="n">
        <v>1</v>
      </c>
    </row>
    <row r="9085" spans="1:11">
      <c r="A9085" t="s">
        <v>4</v>
      </c>
      <c r="B9085" s="4" t="s">
        <v>5</v>
      </c>
      <c r="C9085" s="4" t="s">
        <v>16</v>
      </c>
      <c r="D9085" s="4" t="s">
        <v>10</v>
      </c>
    </row>
    <row r="9086" spans="1:11">
      <c r="A9086" t="n">
        <v>72622</v>
      </c>
      <c r="B9086" s="20" t="n">
        <v>49</v>
      </c>
      <c r="C9086" s="7" t="n">
        <v>6</v>
      </c>
      <c r="D9086" s="7" t="n">
        <v>1</v>
      </c>
    </row>
    <row r="9087" spans="1:11">
      <c r="A9087" t="s">
        <v>4</v>
      </c>
      <c r="B9087" s="4" t="s">
        <v>5</v>
      </c>
      <c r="C9087" s="4" t="s">
        <v>10</v>
      </c>
    </row>
    <row r="9088" spans="1:11">
      <c r="A9088" t="n">
        <v>72626</v>
      </c>
      <c r="B9088" s="31" t="n">
        <v>16</v>
      </c>
      <c r="C9088" s="7" t="n">
        <v>1000</v>
      </c>
    </row>
    <row r="9089" spans="1:8">
      <c r="A9089" t="s">
        <v>4</v>
      </c>
      <c r="B9089" s="4" t="s">
        <v>5</v>
      </c>
      <c r="C9089" s="4" t="s">
        <v>16</v>
      </c>
      <c r="D9089" s="4" t="s">
        <v>16</v>
      </c>
      <c r="E9089" s="4" t="s">
        <v>16</v>
      </c>
      <c r="F9089" s="4" t="s">
        <v>30</v>
      </c>
      <c r="G9089" s="4" t="s">
        <v>30</v>
      </c>
      <c r="H9089" s="4" t="s">
        <v>30</v>
      </c>
      <c r="I9089" s="4" t="s">
        <v>30</v>
      </c>
      <c r="J9089" s="4" t="s">
        <v>30</v>
      </c>
    </row>
    <row r="9090" spans="1:8">
      <c r="A9090" t="n">
        <v>72629</v>
      </c>
      <c r="B9090" s="74" t="n">
        <v>76</v>
      </c>
      <c r="C9090" s="7" t="n">
        <v>0</v>
      </c>
      <c r="D9090" s="7" t="n">
        <v>3</v>
      </c>
      <c r="E9090" s="7" t="n">
        <v>0</v>
      </c>
      <c r="F9090" s="7" t="n">
        <v>1</v>
      </c>
      <c r="G9090" s="7" t="n">
        <v>1</v>
      </c>
      <c r="H9090" s="7" t="n">
        <v>1</v>
      </c>
      <c r="I9090" s="7" t="n">
        <v>1</v>
      </c>
      <c r="J9090" s="7" t="n">
        <v>1000</v>
      </c>
    </row>
    <row r="9091" spans="1:8">
      <c r="A9091" t="s">
        <v>4</v>
      </c>
      <c r="B9091" s="4" t="s">
        <v>5</v>
      </c>
      <c r="C9091" s="4" t="s">
        <v>16</v>
      </c>
      <c r="D9091" s="4" t="s">
        <v>16</v>
      </c>
    </row>
    <row r="9092" spans="1:8">
      <c r="A9092" t="n">
        <v>72653</v>
      </c>
      <c r="B9092" s="78" t="n">
        <v>77</v>
      </c>
      <c r="C9092" s="7" t="n">
        <v>0</v>
      </c>
      <c r="D9092" s="7" t="n">
        <v>3</v>
      </c>
    </row>
    <row r="9093" spans="1:8">
      <c r="A9093" t="s">
        <v>4</v>
      </c>
      <c r="B9093" s="4" t="s">
        <v>5</v>
      </c>
    </row>
    <row r="9094" spans="1:8">
      <c r="A9094" t="n">
        <v>72656</v>
      </c>
      <c r="B9094" s="79" t="n">
        <v>88</v>
      </c>
    </row>
    <row r="9095" spans="1:8">
      <c r="A9095" t="s">
        <v>4</v>
      </c>
      <c r="B9095" s="4" t="s">
        <v>5</v>
      </c>
      <c r="C9095" s="4" t="s">
        <v>10</v>
      </c>
    </row>
    <row r="9096" spans="1:8">
      <c r="A9096" t="n">
        <v>72657</v>
      </c>
      <c r="B9096" s="31" t="n">
        <v>16</v>
      </c>
      <c r="C9096" s="7" t="n">
        <v>0</v>
      </c>
    </row>
    <row r="9097" spans="1:8">
      <c r="A9097" t="s">
        <v>4</v>
      </c>
      <c r="B9097" s="4" t="s">
        <v>5</v>
      </c>
      <c r="C9097" s="4" t="s">
        <v>16</v>
      </c>
    </row>
    <row r="9098" spans="1:8">
      <c r="A9098" t="n">
        <v>72660</v>
      </c>
      <c r="B9098" s="80" t="n">
        <v>165</v>
      </c>
      <c r="C9098" s="7" t="n">
        <v>0</v>
      </c>
    </row>
    <row r="9099" spans="1:8">
      <c r="A9099" t="s">
        <v>4</v>
      </c>
      <c r="B9099" s="4" t="s">
        <v>5</v>
      </c>
      <c r="C9099" s="4" t="s">
        <v>16</v>
      </c>
      <c r="D9099" s="4" t="s">
        <v>10</v>
      </c>
      <c r="E9099" s="4" t="s">
        <v>16</v>
      </c>
      <c r="F9099" s="4" t="s">
        <v>16</v>
      </c>
      <c r="G9099" s="4" t="s">
        <v>25</v>
      </c>
    </row>
    <row r="9100" spans="1:8">
      <c r="A9100" t="n">
        <v>72662</v>
      </c>
      <c r="B9100" s="10" t="n">
        <v>5</v>
      </c>
      <c r="C9100" s="7" t="n">
        <v>30</v>
      </c>
      <c r="D9100" s="7" t="n">
        <v>6496</v>
      </c>
      <c r="E9100" s="7" t="n">
        <v>8</v>
      </c>
      <c r="F9100" s="7" t="n">
        <v>1</v>
      </c>
      <c r="G9100" s="11" t="n">
        <f t="normal" ca="1">A9282</f>
        <v>0</v>
      </c>
    </row>
    <row r="9101" spans="1:8">
      <c r="A9101" t="s">
        <v>4</v>
      </c>
      <c r="B9101" s="4" t="s">
        <v>5</v>
      </c>
      <c r="C9101" s="4" t="s">
        <v>16</v>
      </c>
      <c r="D9101" s="4" t="s">
        <v>10</v>
      </c>
      <c r="E9101" s="4" t="s">
        <v>30</v>
      </c>
      <c r="F9101" s="4" t="s">
        <v>10</v>
      </c>
      <c r="G9101" s="4" t="s">
        <v>9</v>
      </c>
      <c r="H9101" s="4" t="s">
        <v>9</v>
      </c>
      <c r="I9101" s="4" t="s">
        <v>10</v>
      </c>
      <c r="J9101" s="4" t="s">
        <v>10</v>
      </c>
      <c r="K9101" s="4" t="s">
        <v>9</v>
      </c>
      <c r="L9101" s="4" t="s">
        <v>9</v>
      </c>
      <c r="M9101" s="4" t="s">
        <v>9</v>
      </c>
      <c r="N9101" s="4" t="s">
        <v>9</v>
      </c>
      <c r="O9101" s="4" t="s">
        <v>6</v>
      </c>
    </row>
    <row r="9102" spans="1:8">
      <c r="A9102" t="n">
        <v>72672</v>
      </c>
      <c r="B9102" s="18" t="n">
        <v>50</v>
      </c>
      <c r="C9102" s="7" t="n">
        <v>0</v>
      </c>
      <c r="D9102" s="7" t="n">
        <v>12101</v>
      </c>
      <c r="E9102" s="7" t="n">
        <v>1</v>
      </c>
      <c r="F9102" s="7" t="n">
        <v>0</v>
      </c>
      <c r="G9102" s="7" t="n">
        <v>0</v>
      </c>
      <c r="H9102" s="7" t="n">
        <v>0</v>
      </c>
      <c r="I9102" s="7" t="n">
        <v>0</v>
      </c>
      <c r="J9102" s="7" t="n">
        <v>65533</v>
      </c>
      <c r="K9102" s="7" t="n">
        <v>0</v>
      </c>
      <c r="L9102" s="7" t="n">
        <v>0</v>
      </c>
      <c r="M9102" s="7" t="n">
        <v>0</v>
      </c>
      <c r="N9102" s="7" t="n">
        <v>0</v>
      </c>
      <c r="O9102" s="7" t="s">
        <v>15</v>
      </c>
    </row>
    <row r="9103" spans="1:8">
      <c r="A9103" t="s">
        <v>4</v>
      </c>
      <c r="B9103" s="4" t="s">
        <v>5</v>
      </c>
      <c r="C9103" s="4" t="s">
        <v>16</v>
      </c>
      <c r="D9103" s="4" t="s">
        <v>10</v>
      </c>
      <c r="E9103" s="4" t="s">
        <v>10</v>
      </c>
      <c r="F9103" s="4" t="s">
        <v>10</v>
      </c>
      <c r="G9103" s="4" t="s">
        <v>10</v>
      </c>
      <c r="H9103" s="4" t="s">
        <v>16</v>
      </c>
    </row>
    <row r="9104" spans="1:8">
      <c r="A9104" t="n">
        <v>72711</v>
      </c>
      <c r="B9104" s="27" t="n">
        <v>25</v>
      </c>
      <c r="C9104" s="7" t="n">
        <v>5</v>
      </c>
      <c r="D9104" s="7" t="n">
        <v>65535</v>
      </c>
      <c r="E9104" s="7" t="n">
        <v>65535</v>
      </c>
      <c r="F9104" s="7" t="n">
        <v>65535</v>
      </c>
      <c r="G9104" s="7" t="n">
        <v>65535</v>
      </c>
      <c r="H9104" s="7" t="n">
        <v>0</v>
      </c>
    </row>
    <row r="9105" spans="1:15">
      <c r="A9105" t="s">
        <v>4</v>
      </c>
      <c r="B9105" s="4" t="s">
        <v>5</v>
      </c>
      <c r="C9105" s="4" t="s">
        <v>10</v>
      </c>
      <c r="D9105" s="4" t="s">
        <v>16</v>
      </c>
      <c r="E9105" s="4" t="s">
        <v>16</v>
      </c>
      <c r="F9105" s="4" t="s">
        <v>69</v>
      </c>
      <c r="G9105" s="4" t="s">
        <v>16</v>
      </c>
      <c r="H9105" s="4" t="s">
        <v>16</v>
      </c>
    </row>
    <row r="9106" spans="1:15">
      <c r="A9106" t="n">
        <v>72722</v>
      </c>
      <c r="B9106" s="28" t="n">
        <v>24</v>
      </c>
      <c r="C9106" s="7" t="n">
        <v>65533</v>
      </c>
      <c r="D9106" s="7" t="n">
        <v>11</v>
      </c>
      <c r="E9106" s="7" t="n">
        <v>6</v>
      </c>
      <c r="F9106" s="7" t="s">
        <v>600</v>
      </c>
      <c r="G9106" s="7" t="n">
        <v>2</v>
      </c>
      <c r="H9106" s="7" t="n">
        <v>0</v>
      </c>
    </row>
    <row r="9107" spans="1:15">
      <c r="A9107" t="s">
        <v>4</v>
      </c>
      <c r="B9107" s="4" t="s">
        <v>5</v>
      </c>
    </row>
    <row r="9108" spans="1:15">
      <c r="A9108" t="n">
        <v>72759</v>
      </c>
      <c r="B9108" s="29" t="n">
        <v>28</v>
      </c>
    </row>
    <row r="9109" spans="1:15">
      <c r="A9109" t="s">
        <v>4</v>
      </c>
      <c r="B9109" s="4" t="s">
        <v>5</v>
      </c>
      <c r="C9109" s="4" t="s">
        <v>16</v>
      </c>
    </row>
    <row r="9110" spans="1:15">
      <c r="A9110" t="n">
        <v>72760</v>
      </c>
      <c r="B9110" s="30" t="n">
        <v>27</v>
      </c>
      <c r="C9110" s="7" t="n">
        <v>0</v>
      </c>
    </row>
    <row r="9111" spans="1:15">
      <c r="A9111" t="s">
        <v>4</v>
      </c>
      <c r="B9111" s="4" t="s">
        <v>5</v>
      </c>
      <c r="C9111" s="4" t="s">
        <v>16</v>
      </c>
      <c r="D9111" s="4" t="s">
        <v>10</v>
      </c>
      <c r="E9111" s="4" t="s">
        <v>10</v>
      </c>
      <c r="F9111" s="4" t="s">
        <v>10</v>
      </c>
      <c r="G9111" s="4" t="s">
        <v>10</v>
      </c>
      <c r="H9111" s="4" t="s">
        <v>16</v>
      </c>
    </row>
    <row r="9112" spans="1:15">
      <c r="A9112" t="n">
        <v>72762</v>
      </c>
      <c r="B9112" s="27" t="n">
        <v>25</v>
      </c>
      <c r="C9112" s="7" t="n">
        <v>5</v>
      </c>
      <c r="D9112" s="7" t="n">
        <v>65535</v>
      </c>
      <c r="E9112" s="7" t="n">
        <v>65535</v>
      </c>
      <c r="F9112" s="7" t="n">
        <v>65535</v>
      </c>
      <c r="G9112" s="7" t="n">
        <v>65535</v>
      </c>
      <c r="H9112" s="7" t="n">
        <v>0</v>
      </c>
    </row>
    <row r="9113" spans="1:15">
      <c r="A9113" t="s">
        <v>4</v>
      </c>
      <c r="B9113" s="4" t="s">
        <v>5</v>
      </c>
      <c r="C9113" s="4" t="s">
        <v>10</v>
      </c>
    </row>
    <row r="9114" spans="1:15">
      <c r="A9114" t="n">
        <v>72773</v>
      </c>
      <c r="B9114" s="31" t="n">
        <v>16</v>
      </c>
      <c r="C9114" s="7" t="n">
        <v>300</v>
      </c>
    </row>
    <row r="9115" spans="1:15">
      <c r="A9115" t="s">
        <v>4</v>
      </c>
      <c r="B9115" s="4" t="s">
        <v>5</v>
      </c>
      <c r="C9115" s="4" t="s">
        <v>16</v>
      </c>
      <c r="D9115" s="4" t="s">
        <v>10</v>
      </c>
      <c r="E9115" s="4" t="s">
        <v>10</v>
      </c>
      <c r="F9115" s="4" t="s">
        <v>10</v>
      </c>
      <c r="G9115" s="4" t="s">
        <v>9</v>
      </c>
    </row>
    <row r="9116" spans="1:15">
      <c r="A9116" t="n">
        <v>72776</v>
      </c>
      <c r="B9116" s="47" t="n">
        <v>95</v>
      </c>
      <c r="C9116" s="7" t="n">
        <v>6</v>
      </c>
      <c r="D9116" s="7" t="n">
        <v>0</v>
      </c>
      <c r="E9116" s="7" t="n">
        <v>1</v>
      </c>
      <c r="F9116" s="7" t="n">
        <v>1000</v>
      </c>
      <c r="G9116" s="7" t="n">
        <v>0</v>
      </c>
    </row>
    <row r="9117" spans="1:15">
      <c r="A9117" t="s">
        <v>4</v>
      </c>
      <c r="B9117" s="4" t="s">
        <v>5</v>
      </c>
      <c r="C9117" s="4" t="s">
        <v>16</v>
      </c>
      <c r="D9117" s="4" t="s">
        <v>10</v>
      </c>
      <c r="E9117" s="4" t="s">
        <v>10</v>
      </c>
      <c r="F9117" s="4" t="s">
        <v>10</v>
      </c>
      <c r="G9117" s="4" t="s">
        <v>9</v>
      </c>
    </row>
    <row r="9118" spans="1:15">
      <c r="A9118" t="n">
        <v>72788</v>
      </c>
      <c r="B9118" s="47" t="n">
        <v>95</v>
      </c>
      <c r="C9118" s="7" t="n">
        <v>6</v>
      </c>
      <c r="D9118" s="7" t="n">
        <v>0</v>
      </c>
      <c r="E9118" s="7" t="n">
        <v>3</v>
      </c>
      <c r="F9118" s="7" t="n">
        <v>1000</v>
      </c>
      <c r="G9118" s="7" t="n">
        <v>0</v>
      </c>
    </row>
    <row r="9119" spans="1:15">
      <c r="A9119" t="s">
        <v>4</v>
      </c>
      <c r="B9119" s="4" t="s">
        <v>5</v>
      </c>
      <c r="C9119" s="4" t="s">
        <v>16</v>
      </c>
      <c r="D9119" s="4" t="s">
        <v>10</v>
      </c>
      <c r="E9119" s="4" t="s">
        <v>10</v>
      </c>
      <c r="F9119" s="4" t="s">
        <v>10</v>
      </c>
      <c r="G9119" s="4" t="s">
        <v>9</v>
      </c>
    </row>
    <row r="9120" spans="1:15">
      <c r="A9120" t="n">
        <v>72800</v>
      </c>
      <c r="B9120" s="47" t="n">
        <v>95</v>
      </c>
      <c r="C9120" s="7" t="n">
        <v>6</v>
      </c>
      <c r="D9120" s="7" t="n">
        <v>0</v>
      </c>
      <c r="E9120" s="7" t="n">
        <v>5</v>
      </c>
      <c r="F9120" s="7" t="n">
        <v>1000</v>
      </c>
      <c r="G9120" s="7" t="n">
        <v>0</v>
      </c>
    </row>
    <row r="9121" spans="1:8">
      <c r="A9121" t="s">
        <v>4</v>
      </c>
      <c r="B9121" s="4" t="s">
        <v>5</v>
      </c>
      <c r="C9121" s="4" t="s">
        <v>16</v>
      </c>
      <c r="D9121" s="4" t="s">
        <v>10</v>
      </c>
      <c r="E9121" s="4" t="s">
        <v>10</v>
      </c>
      <c r="F9121" s="4" t="s">
        <v>10</v>
      </c>
      <c r="G9121" s="4" t="s">
        <v>9</v>
      </c>
    </row>
    <row r="9122" spans="1:8">
      <c r="A9122" t="n">
        <v>72812</v>
      </c>
      <c r="B9122" s="47" t="n">
        <v>95</v>
      </c>
      <c r="C9122" s="7" t="n">
        <v>6</v>
      </c>
      <c r="D9122" s="7" t="n">
        <v>0</v>
      </c>
      <c r="E9122" s="7" t="n">
        <v>7</v>
      </c>
      <c r="F9122" s="7" t="n">
        <v>1000</v>
      </c>
      <c r="G9122" s="7" t="n">
        <v>0</v>
      </c>
    </row>
    <row r="9123" spans="1:8">
      <c r="A9123" t="s">
        <v>4</v>
      </c>
      <c r="B9123" s="4" t="s">
        <v>5</v>
      </c>
      <c r="C9123" s="4" t="s">
        <v>16</v>
      </c>
      <c r="D9123" s="4" t="s">
        <v>10</v>
      </c>
      <c r="E9123" s="4" t="s">
        <v>10</v>
      </c>
      <c r="F9123" s="4" t="s">
        <v>10</v>
      </c>
      <c r="G9123" s="4" t="s">
        <v>9</v>
      </c>
    </row>
    <row r="9124" spans="1:8">
      <c r="A9124" t="n">
        <v>72824</v>
      </c>
      <c r="B9124" s="47" t="n">
        <v>95</v>
      </c>
      <c r="C9124" s="7" t="n">
        <v>6</v>
      </c>
      <c r="D9124" s="7" t="n">
        <v>0</v>
      </c>
      <c r="E9124" s="7" t="n">
        <v>9</v>
      </c>
      <c r="F9124" s="7" t="n">
        <v>1000</v>
      </c>
      <c r="G9124" s="7" t="n">
        <v>0</v>
      </c>
    </row>
    <row r="9125" spans="1:8">
      <c r="A9125" t="s">
        <v>4</v>
      </c>
      <c r="B9125" s="4" t="s">
        <v>5</v>
      </c>
      <c r="C9125" s="4" t="s">
        <v>16</v>
      </c>
      <c r="D9125" s="4" t="s">
        <v>10</v>
      </c>
      <c r="E9125" s="4" t="s">
        <v>10</v>
      </c>
      <c r="F9125" s="4" t="s">
        <v>10</v>
      </c>
      <c r="G9125" s="4" t="s">
        <v>9</v>
      </c>
    </row>
    <row r="9126" spans="1:8">
      <c r="A9126" t="n">
        <v>72836</v>
      </c>
      <c r="B9126" s="47" t="n">
        <v>95</v>
      </c>
      <c r="C9126" s="7" t="n">
        <v>6</v>
      </c>
      <c r="D9126" s="7" t="n">
        <v>0</v>
      </c>
      <c r="E9126" s="7" t="n">
        <v>2</v>
      </c>
      <c r="F9126" s="7" t="n">
        <v>1000</v>
      </c>
      <c r="G9126" s="7" t="n">
        <v>0</v>
      </c>
    </row>
    <row r="9127" spans="1:8">
      <c r="A9127" t="s">
        <v>4</v>
      </c>
      <c r="B9127" s="4" t="s">
        <v>5</v>
      </c>
      <c r="C9127" s="4" t="s">
        <v>16</v>
      </c>
      <c r="D9127" s="4" t="s">
        <v>10</v>
      </c>
      <c r="E9127" s="4" t="s">
        <v>10</v>
      </c>
      <c r="F9127" s="4" t="s">
        <v>10</v>
      </c>
      <c r="G9127" s="4" t="s">
        <v>9</v>
      </c>
    </row>
    <row r="9128" spans="1:8">
      <c r="A9128" t="n">
        <v>72848</v>
      </c>
      <c r="B9128" s="47" t="n">
        <v>95</v>
      </c>
      <c r="C9128" s="7" t="n">
        <v>6</v>
      </c>
      <c r="D9128" s="7" t="n">
        <v>0</v>
      </c>
      <c r="E9128" s="7" t="n">
        <v>8</v>
      </c>
      <c r="F9128" s="7" t="n">
        <v>1000</v>
      </c>
      <c r="G9128" s="7" t="n">
        <v>0</v>
      </c>
    </row>
    <row r="9129" spans="1:8">
      <c r="A9129" t="s">
        <v>4</v>
      </c>
      <c r="B9129" s="4" t="s">
        <v>5</v>
      </c>
      <c r="C9129" s="4" t="s">
        <v>16</v>
      </c>
      <c r="D9129" s="4" t="s">
        <v>10</v>
      </c>
      <c r="E9129" s="4" t="s">
        <v>10</v>
      </c>
      <c r="F9129" s="4" t="s">
        <v>10</v>
      </c>
      <c r="G9129" s="4" t="s">
        <v>9</v>
      </c>
    </row>
    <row r="9130" spans="1:8">
      <c r="A9130" t="n">
        <v>72860</v>
      </c>
      <c r="B9130" s="47" t="n">
        <v>95</v>
      </c>
      <c r="C9130" s="7" t="n">
        <v>6</v>
      </c>
      <c r="D9130" s="7" t="n">
        <v>0</v>
      </c>
      <c r="E9130" s="7" t="n">
        <v>4</v>
      </c>
      <c r="F9130" s="7" t="n">
        <v>1000</v>
      </c>
      <c r="G9130" s="7" t="n">
        <v>0</v>
      </c>
    </row>
    <row r="9131" spans="1:8">
      <c r="A9131" t="s">
        <v>4</v>
      </c>
      <c r="B9131" s="4" t="s">
        <v>5</v>
      </c>
      <c r="C9131" s="4" t="s">
        <v>16</v>
      </c>
      <c r="D9131" s="4" t="s">
        <v>10</v>
      </c>
      <c r="E9131" s="4" t="s">
        <v>10</v>
      </c>
      <c r="F9131" s="4" t="s">
        <v>10</v>
      </c>
      <c r="G9131" s="4" t="s">
        <v>9</v>
      </c>
    </row>
    <row r="9132" spans="1:8">
      <c r="A9132" t="n">
        <v>72872</v>
      </c>
      <c r="B9132" s="47" t="n">
        <v>95</v>
      </c>
      <c r="C9132" s="7" t="n">
        <v>6</v>
      </c>
      <c r="D9132" s="7" t="n">
        <v>0</v>
      </c>
      <c r="E9132" s="7" t="n">
        <v>6</v>
      </c>
      <c r="F9132" s="7" t="n">
        <v>1000</v>
      </c>
      <c r="G9132" s="7" t="n">
        <v>0</v>
      </c>
    </row>
    <row r="9133" spans="1:8">
      <c r="A9133" t="s">
        <v>4</v>
      </c>
      <c r="B9133" s="4" t="s">
        <v>5</v>
      </c>
      <c r="C9133" s="4" t="s">
        <v>16</v>
      </c>
      <c r="D9133" s="4" t="s">
        <v>10</v>
      </c>
      <c r="E9133" s="4" t="s">
        <v>10</v>
      </c>
      <c r="F9133" s="4" t="s">
        <v>10</v>
      </c>
      <c r="G9133" s="4" t="s">
        <v>9</v>
      </c>
    </row>
    <row r="9134" spans="1:8">
      <c r="A9134" t="n">
        <v>72884</v>
      </c>
      <c r="B9134" s="47" t="n">
        <v>95</v>
      </c>
      <c r="C9134" s="7" t="n">
        <v>6</v>
      </c>
      <c r="D9134" s="7" t="n">
        <v>0</v>
      </c>
      <c r="E9134" s="7" t="n">
        <v>11</v>
      </c>
      <c r="F9134" s="7" t="n">
        <v>1000</v>
      </c>
      <c r="G9134" s="7" t="n">
        <v>0</v>
      </c>
    </row>
    <row r="9135" spans="1:8">
      <c r="A9135" t="s">
        <v>4</v>
      </c>
      <c r="B9135" s="4" t="s">
        <v>5</v>
      </c>
      <c r="C9135" s="4" t="s">
        <v>16</v>
      </c>
      <c r="D9135" s="4" t="s">
        <v>10</v>
      </c>
      <c r="E9135" s="4" t="s">
        <v>10</v>
      </c>
      <c r="F9135" s="4" t="s">
        <v>10</v>
      </c>
      <c r="G9135" s="4" t="s">
        <v>9</v>
      </c>
    </row>
    <row r="9136" spans="1:8">
      <c r="A9136" t="n">
        <v>72896</v>
      </c>
      <c r="B9136" s="47" t="n">
        <v>95</v>
      </c>
      <c r="C9136" s="7" t="n">
        <v>6</v>
      </c>
      <c r="D9136" s="7" t="n">
        <v>0</v>
      </c>
      <c r="E9136" s="7" t="n">
        <v>13</v>
      </c>
      <c r="F9136" s="7" t="n">
        <v>1000</v>
      </c>
      <c r="G9136" s="7" t="n">
        <v>0</v>
      </c>
    </row>
    <row r="9137" spans="1:7">
      <c r="A9137" t="s">
        <v>4</v>
      </c>
      <c r="B9137" s="4" t="s">
        <v>5</v>
      </c>
      <c r="C9137" s="4" t="s">
        <v>16</v>
      </c>
      <c r="D9137" s="4" t="s">
        <v>10</v>
      </c>
      <c r="E9137" s="4" t="s">
        <v>10</v>
      </c>
      <c r="F9137" s="4" t="s">
        <v>10</v>
      </c>
      <c r="G9137" s="4" t="s">
        <v>9</v>
      </c>
    </row>
    <row r="9138" spans="1:7">
      <c r="A9138" t="n">
        <v>72908</v>
      </c>
      <c r="B9138" s="47" t="n">
        <v>95</v>
      </c>
      <c r="C9138" s="7" t="n">
        <v>6</v>
      </c>
      <c r="D9138" s="7" t="n">
        <v>0</v>
      </c>
      <c r="E9138" s="7" t="n">
        <v>12</v>
      </c>
      <c r="F9138" s="7" t="n">
        <v>1000</v>
      </c>
      <c r="G9138" s="7" t="n">
        <v>0</v>
      </c>
    </row>
    <row r="9139" spans="1:7">
      <c r="A9139" t="s">
        <v>4</v>
      </c>
      <c r="B9139" s="4" t="s">
        <v>5</v>
      </c>
      <c r="C9139" s="4" t="s">
        <v>16</v>
      </c>
      <c r="D9139" s="4" t="s">
        <v>10</v>
      </c>
      <c r="E9139" s="4" t="s">
        <v>10</v>
      </c>
      <c r="F9139" s="4" t="s">
        <v>10</v>
      </c>
      <c r="G9139" s="4" t="s">
        <v>9</v>
      </c>
    </row>
    <row r="9140" spans="1:7">
      <c r="A9140" t="n">
        <v>72920</v>
      </c>
      <c r="B9140" s="47" t="n">
        <v>95</v>
      </c>
      <c r="C9140" s="7" t="n">
        <v>6</v>
      </c>
      <c r="D9140" s="7" t="n">
        <v>0</v>
      </c>
      <c r="E9140" s="7" t="n">
        <v>18</v>
      </c>
      <c r="F9140" s="7" t="n">
        <v>1000</v>
      </c>
      <c r="G9140" s="7" t="n">
        <v>0</v>
      </c>
    </row>
    <row r="9141" spans="1:7">
      <c r="A9141" t="s">
        <v>4</v>
      </c>
      <c r="B9141" s="4" t="s">
        <v>5</v>
      </c>
      <c r="C9141" s="4" t="s">
        <v>16</v>
      </c>
      <c r="D9141" s="4" t="s">
        <v>10</v>
      </c>
    </row>
    <row r="9142" spans="1:7">
      <c r="A9142" t="n">
        <v>72932</v>
      </c>
      <c r="B9142" s="47" t="n">
        <v>95</v>
      </c>
      <c r="C9142" s="7" t="n">
        <v>7</v>
      </c>
      <c r="D9142" s="7" t="n">
        <v>1</v>
      </c>
    </row>
    <row r="9143" spans="1:7">
      <c r="A9143" t="s">
        <v>4</v>
      </c>
      <c r="B9143" s="4" t="s">
        <v>5</v>
      </c>
      <c r="C9143" s="4" t="s">
        <v>16</v>
      </c>
      <c r="D9143" s="4" t="s">
        <v>10</v>
      </c>
    </row>
    <row r="9144" spans="1:7">
      <c r="A9144" t="n">
        <v>72936</v>
      </c>
      <c r="B9144" s="47" t="n">
        <v>95</v>
      </c>
      <c r="C9144" s="7" t="n">
        <v>9</v>
      </c>
      <c r="D9144" s="7" t="n">
        <v>0</v>
      </c>
    </row>
    <row r="9145" spans="1:7">
      <c r="A9145" t="s">
        <v>4</v>
      </c>
      <c r="B9145" s="4" t="s">
        <v>5</v>
      </c>
      <c r="C9145" s="4" t="s">
        <v>16</v>
      </c>
      <c r="D9145" s="4" t="s">
        <v>10</v>
      </c>
    </row>
    <row r="9146" spans="1:7">
      <c r="A9146" t="n">
        <v>72940</v>
      </c>
      <c r="B9146" s="47" t="n">
        <v>95</v>
      </c>
      <c r="C9146" s="7" t="n">
        <v>8</v>
      </c>
      <c r="D9146" s="7" t="n">
        <v>0</v>
      </c>
    </row>
    <row r="9147" spans="1:7">
      <c r="A9147" t="s">
        <v>4</v>
      </c>
      <c r="B9147" s="4" t="s">
        <v>5</v>
      </c>
      <c r="C9147" s="4" t="s">
        <v>10</v>
      </c>
    </row>
    <row r="9148" spans="1:7">
      <c r="A9148" t="n">
        <v>72944</v>
      </c>
      <c r="B9148" s="31" t="n">
        <v>16</v>
      </c>
      <c r="C9148" s="7" t="n">
        <v>500</v>
      </c>
    </row>
    <row r="9149" spans="1:7">
      <c r="A9149" t="s">
        <v>4</v>
      </c>
      <c r="B9149" s="4" t="s">
        <v>5</v>
      </c>
      <c r="C9149" s="4" t="s">
        <v>16</v>
      </c>
      <c r="D9149" s="4" t="s">
        <v>10</v>
      </c>
      <c r="E9149" s="4" t="s">
        <v>10</v>
      </c>
      <c r="F9149" s="4" t="s">
        <v>10</v>
      </c>
      <c r="G9149" s="4" t="s">
        <v>9</v>
      </c>
    </row>
    <row r="9150" spans="1:7">
      <c r="A9150" t="n">
        <v>72947</v>
      </c>
      <c r="B9150" s="47" t="n">
        <v>95</v>
      </c>
      <c r="C9150" s="7" t="n">
        <v>6</v>
      </c>
      <c r="D9150" s="7" t="n">
        <v>1</v>
      </c>
      <c r="E9150" s="7" t="n">
        <v>3</v>
      </c>
      <c r="F9150" s="7" t="n">
        <v>1000</v>
      </c>
      <c r="G9150" s="7" t="n">
        <v>1</v>
      </c>
    </row>
    <row r="9151" spans="1:7">
      <c r="A9151" t="s">
        <v>4</v>
      </c>
      <c r="B9151" s="4" t="s">
        <v>5</v>
      </c>
      <c r="C9151" s="4" t="s">
        <v>16</v>
      </c>
      <c r="D9151" s="4" t="s">
        <v>10</v>
      </c>
      <c r="E9151" s="4" t="s">
        <v>10</v>
      </c>
      <c r="F9151" s="4" t="s">
        <v>10</v>
      </c>
      <c r="G9151" s="4" t="s">
        <v>9</v>
      </c>
    </row>
    <row r="9152" spans="1:7">
      <c r="A9152" t="n">
        <v>72959</v>
      </c>
      <c r="B9152" s="47" t="n">
        <v>95</v>
      </c>
      <c r="C9152" s="7" t="n">
        <v>6</v>
      </c>
      <c r="D9152" s="7" t="n">
        <v>1</v>
      </c>
      <c r="E9152" s="7" t="n">
        <v>5</v>
      </c>
      <c r="F9152" s="7" t="n">
        <v>1000</v>
      </c>
      <c r="G9152" s="7" t="n">
        <v>1</v>
      </c>
    </row>
    <row r="9153" spans="1:7">
      <c r="A9153" t="s">
        <v>4</v>
      </c>
      <c r="B9153" s="4" t="s">
        <v>5</v>
      </c>
      <c r="C9153" s="4" t="s">
        <v>16</v>
      </c>
      <c r="D9153" s="4" t="s">
        <v>10</v>
      </c>
      <c r="E9153" s="4" t="s">
        <v>10</v>
      </c>
      <c r="F9153" s="4" t="s">
        <v>10</v>
      </c>
      <c r="G9153" s="4" t="s">
        <v>9</v>
      </c>
    </row>
    <row r="9154" spans="1:7">
      <c r="A9154" t="n">
        <v>72971</v>
      </c>
      <c r="B9154" s="47" t="n">
        <v>95</v>
      </c>
      <c r="C9154" s="7" t="n">
        <v>6</v>
      </c>
      <c r="D9154" s="7" t="n">
        <v>1</v>
      </c>
      <c r="E9154" s="7" t="n">
        <v>7</v>
      </c>
      <c r="F9154" s="7" t="n">
        <v>1000</v>
      </c>
      <c r="G9154" s="7" t="n">
        <v>1</v>
      </c>
    </row>
    <row r="9155" spans="1:7">
      <c r="A9155" t="s">
        <v>4</v>
      </c>
      <c r="B9155" s="4" t="s">
        <v>5</v>
      </c>
      <c r="C9155" s="4" t="s">
        <v>16</v>
      </c>
      <c r="D9155" s="4" t="s">
        <v>10</v>
      </c>
      <c r="E9155" s="4" t="s">
        <v>10</v>
      </c>
      <c r="F9155" s="4" t="s">
        <v>10</v>
      </c>
      <c r="G9155" s="4" t="s">
        <v>9</v>
      </c>
    </row>
    <row r="9156" spans="1:7">
      <c r="A9156" t="n">
        <v>72983</v>
      </c>
      <c r="B9156" s="47" t="n">
        <v>95</v>
      </c>
      <c r="C9156" s="7" t="n">
        <v>6</v>
      </c>
      <c r="D9156" s="7" t="n">
        <v>1</v>
      </c>
      <c r="E9156" s="7" t="n">
        <v>9</v>
      </c>
      <c r="F9156" s="7" t="n">
        <v>1000</v>
      </c>
      <c r="G9156" s="7" t="n">
        <v>1</v>
      </c>
    </row>
    <row r="9157" spans="1:7">
      <c r="A9157" t="s">
        <v>4</v>
      </c>
      <c r="B9157" s="4" t="s">
        <v>5</v>
      </c>
      <c r="C9157" s="4" t="s">
        <v>16</v>
      </c>
      <c r="D9157" s="4" t="s">
        <v>10</v>
      </c>
      <c r="E9157" s="4" t="s">
        <v>10</v>
      </c>
      <c r="F9157" s="4" t="s">
        <v>10</v>
      </c>
      <c r="G9157" s="4" t="s">
        <v>9</v>
      </c>
    </row>
    <row r="9158" spans="1:7">
      <c r="A9158" t="n">
        <v>72995</v>
      </c>
      <c r="B9158" s="47" t="n">
        <v>95</v>
      </c>
      <c r="C9158" s="7" t="n">
        <v>6</v>
      </c>
      <c r="D9158" s="7" t="n">
        <v>1</v>
      </c>
      <c r="E9158" s="7" t="n">
        <v>2</v>
      </c>
      <c r="F9158" s="7" t="n">
        <v>1000</v>
      </c>
      <c r="G9158" s="7" t="n">
        <v>1</v>
      </c>
    </row>
    <row r="9159" spans="1:7">
      <c r="A9159" t="s">
        <v>4</v>
      </c>
      <c r="B9159" s="4" t="s">
        <v>5</v>
      </c>
      <c r="C9159" s="4" t="s">
        <v>16</v>
      </c>
      <c r="D9159" s="4" t="s">
        <v>10</v>
      </c>
      <c r="E9159" s="4" t="s">
        <v>10</v>
      </c>
      <c r="F9159" s="4" t="s">
        <v>10</v>
      </c>
      <c r="G9159" s="4" t="s">
        <v>9</v>
      </c>
    </row>
    <row r="9160" spans="1:7">
      <c r="A9160" t="n">
        <v>73007</v>
      </c>
      <c r="B9160" s="47" t="n">
        <v>95</v>
      </c>
      <c r="C9160" s="7" t="n">
        <v>6</v>
      </c>
      <c r="D9160" s="7" t="n">
        <v>1</v>
      </c>
      <c r="E9160" s="7" t="n">
        <v>8</v>
      </c>
      <c r="F9160" s="7" t="n">
        <v>1000</v>
      </c>
      <c r="G9160" s="7" t="n">
        <v>1</v>
      </c>
    </row>
    <row r="9161" spans="1:7">
      <c r="A9161" t="s">
        <v>4</v>
      </c>
      <c r="B9161" s="4" t="s">
        <v>5</v>
      </c>
      <c r="C9161" s="4" t="s">
        <v>16</v>
      </c>
      <c r="D9161" s="4" t="s">
        <v>10</v>
      </c>
      <c r="E9161" s="4" t="s">
        <v>10</v>
      </c>
      <c r="F9161" s="4" t="s">
        <v>10</v>
      </c>
      <c r="G9161" s="4" t="s">
        <v>9</v>
      </c>
    </row>
    <row r="9162" spans="1:7">
      <c r="A9162" t="n">
        <v>73019</v>
      </c>
      <c r="B9162" s="47" t="n">
        <v>95</v>
      </c>
      <c r="C9162" s="7" t="n">
        <v>6</v>
      </c>
      <c r="D9162" s="7" t="n">
        <v>1</v>
      </c>
      <c r="E9162" s="7" t="n">
        <v>4</v>
      </c>
      <c r="F9162" s="7" t="n">
        <v>1000</v>
      </c>
      <c r="G9162" s="7" t="n">
        <v>1</v>
      </c>
    </row>
    <row r="9163" spans="1:7">
      <c r="A9163" t="s">
        <v>4</v>
      </c>
      <c r="B9163" s="4" t="s">
        <v>5</v>
      </c>
      <c r="C9163" s="4" t="s">
        <v>16</v>
      </c>
      <c r="D9163" s="4" t="s">
        <v>10</v>
      </c>
      <c r="E9163" s="4" t="s">
        <v>10</v>
      </c>
      <c r="F9163" s="4" t="s">
        <v>10</v>
      </c>
      <c r="G9163" s="4" t="s">
        <v>9</v>
      </c>
    </row>
    <row r="9164" spans="1:7">
      <c r="A9164" t="n">
        <v>73031</v>
      </c>
      <c r="B9164" s="47" t="n">
        <v>95</v>
      </c>
      <c r="C9164" s="7" t="n">
        <v>6</v>
      </c>
      <c r="D9164" s="7" t="n">
        <v>1</v>
      </c>
      <c r="E9164" s="7" t="n">
        <v>6</v>
      </c>
      <c r="F9164" s="7" t="n">
        <v>1000</v>
      </c>
      <c r="G9164" s="7" t="n">
        <v>1</v>
      </c>
    </row>
    <row r="9165" spans="1:7">
      <c r="A9165" t="s">
        <v>4</v>
      </c>
      <c r="B9165" s="4" t="s">
        <v>5</v>
      </c>
      <c r="C9165" s="4" t="s">
        <v>16</v>
      </c>
      <c r="D9165" s="4" t="s">
        <v>10</v>
      </c>
      <c r="E9165" s="4" t="s">
        <v>10</v>
      </c>
      <c r="F9165" s="4" t="s">
        <v>10</v>
      </c>
      <c r="G9165" s="4" t="s">
        <v>9</v>
      </c>
    </row>
    <row r="9166" spans="1:7">
      <c r="A9166" t="n">
        <v>73043</v>
      </c>
      <c r="B9166" s="47" t="n">
        <v>95</v>
      </c>
      <c r="C9166" s="7" t="n">
        <v>6</v>
      </c>
      <c r="D9166" s="7" t="n">
        <v>1</v>
      </c>
      <c r="E9166" s="7" t="n">
        <v>11</v>
      </c>
      <c r="F9166" s="7" t="n">
        <v>1000</v>
      </c>
      <c r="G9166" s="7" t="n">
        <v>1</v>
      </c>
    </row>
    <row r="9167" spans="1:7">
      <c r="A9167" t="s">
        <v>4</v>
      </c>
      <c r="B9167" s="4" t="s">
        <v>5</v>
      </c>
      <c r="C9167" s="4" t="s">
        <v>16</v>
      </c>
      <c r="D9167" s="4" t="s">
        <v>10</v>
      </c>
      <c r="E9167" s="4" t="s">
        <v>10</v>
      </c>
      <c r="F9167" s="4" t="s">
        <v>10</v>
      </c>
      <c r="G9167" s="4" t="s">
        <v>9</v>
      </c>
    </row>
    <row r="9168" spans="1:7">
      <c r="A9168" t="n">
        <v>73055</v>
      </c>
      <c r="B9168" s="47" t="n">
        <v>95</v>
      </c>
      <c r="C9168" s="7" t="n">
        <v>6</v>
      </c>
      <c r="D9168" s="7" t="n">
        <v>1</v>
      </c>
      <c r="E9168" s="7" t="n">
        <v>13</v>
      </c>
      <c r="F9168" s="7" t="n">
        <v>1000</v>
      </c>
      <c r="G9168" s="7" t="n">
        <v>1</v>
      </c>
    </row>
    <row r="9169" spans="1:7">
      <c r="A9169" t="s">
        <v>4</v>
      </c>
      <c r="B9169" s="4" t="s">
        <v>5</v>
      </c>
      <c r="C9169" s="4" t="s">
        <v>16</v>
      </c>
      <c r="D9169" s="4" t="s">
        <v>10</v>
      </c>
      <c r="E9169" s="4" t="s">
        <v>10</v>
      </c>
      <c r="F9169" s="4" t="s">
        <v>10</v>
      </c>
      <c r="G9169" s="4" t="s">
        <v>9</v>
      </c>
    </row>
    <row r="9170" spans="1:7">
      <c r="A9170" t="n">
        <v>73067</v>
      </c>
      <c r="B9170" s="47" t="n">
        <v>95</v>
      </c>
      <c r="C9170" s="7" t="n">
        <v>6</v>
      </c>
      <c r="D9170" s="7" t="n">
        <v>1</v>
      </c>
      <c r="E9170" s="7" t="n">
        <v>12</v>
      </c>
      <c r="F9170" s="7" t="n">
        <v>1000</v>
      </c>
      <c r="G9170" s="7" t="n">
        <v>1</v>
      </c>
    </row>
    <row r="9171" spans="1:7">
      <c r="A9171" t="s">
        <v>4</v>
      </c>
      <c r="B9171" s="4" t="s">
        <v>5</v>
      </c>
      <c r="C9171" s="4" t="s">
        <v>16</v>
      </c>
      <c r="D9171" s="4" t="s">
        <v>10</v>
      </c>
      <c r="E9171" s="4" t="s">
        <v>10</v>
      </c>
      <c r="F9171" s="4" t="s">
        <v>10</v>
      </c>
      <c r="G9171" s="4" t="s">
        <v>9</v>
      </c>
    </row>
    <row r="9172" spans="1:7">
      <c r="A9172" t="n">
        <v>73079</v>
      </c>
      <c r="B9172" s="47" t="n">
        <v>95</v>
      </c>
      <c r="C9172" s="7" t="n">
        <v>6</v>
      </c>
      <c r="D9172" s="7" t="n">
        <v>3</v>
      </c>
      <c r="E9172" s="7" t="n">
        <v>5</v>
      </c>
      <c r="F9172" s="7" t="n">
        <v>1000</v>
      </c>
      <c r="G9172" s="7" t="n">
        <v>1</v>
      </c>
    </row>
    <row r="9173" spans="1:7">
      <c r="A9173" t="s">
        <v>4</v>
      </c>
      <c r="B9173" s="4" t="s">
        <v>5</v>
      </c>
      <c r="C9173" s="4" t="s">
        <v>16</v>
      </c>
      <c r="D9173" s="4" t="s">
        <v>10</v>
      </c>
      <c r="E9173" s="4" t="s">
        <v>10</v>
      </c>
      <c r="F9173" s="4" t="s">
        <v>10</v>
      </c>
      <c r="G9173" s="4" t="s">
        <v>9</v>
      </c>
    </row>
    <row r="9174" spans="1:7">
      <c r="A9174" t="n">
        <v>73091</v>
      </c>
      <c r="B9174" s="47" t="n">
        <v>95</v>
      </c>
      <c r="C9174" s="7" t="n">
        <v>6</v>
      </c>
      <c r="D9174" s="7" t="n">
        <v>3</v>
      </c>
      <c r="E9174" s="7" t="n">
        <v>7</v>
      </c>
      <c r="F9174" s="7" t="n">
        <v>1000</v>
      </c>
      <c r="G9174" s="7" t="n">
        <v>1</v>
      </c>
    </row>
    <row r="9175" spans="1:7">
      <c r="A9175" t="s">
        <v>4</v>
      </c>
      <c r="B9175" s="4" t="s">
        <v>5</v>
      </c>
      <c r="C9175" s="4" t="s">
        <v>16</v>
      </c>
      <c r="D9175" s="4" t="s">
        <v>10</v>
      </c>
      <c r="E9175" s="4" t="s">
        <v>10</v>
      </c>
      <c r="F9175" s="4" t="s">
        <v>10</v>
      </c>
      <c r="G9175" s="4" t="s">
        <v>9</v>
      </c>
    </row>
    <row r="9176" spans="1:7">
      <c r="A9176" t="n">
        <v>73103</v>
      </c>
      <c r="B9176" s="47" t="n">
        <v>95</v>
      </c>
      <c r="C9176" s="7" t="n">
        <v>6</v>
      </c>
      <c r="D9176" s="7" t="n">
        <v>3</v>
      </c>
      <c r="E9176" s="7" t="n">
        <v>9</v>
      </c>
      <c r="F9176" s="7" t="n">
        <v>1000</v>
      </c>
      <c r="G9176" s="7" t="n">
        <v>1</v>
      </c>
    </row>
    <row r="9177" spans="1:7">
      <c r="A9177" t="s">
        <v>4</v>
      </c>
      <c r="B9177" s="4" t="s">
        <v>5</v>
      </c>
      <c r="C9177" s="4" t="s">
        <v>16</v>
      </c>
      <c r="D9177" s="4" t="s">
        <v>10</v>
      </c>
      <c r="E9177" s="4" t="s">
        <v>10</v>
      </c>
      <c r="F9177" s="4" t="s">
        <v>10</v>
      </c>
      <c r="G9177" s="4" t="s">
        <v>9</v>
      </c>
    </row>
    <row r="9178" spans="1:7">
      <c r="A9178" t="n">
        <v>73115</v>
      </c>
      <c r="B9178" s="47" t="n">
        <v>95</v>
      </c>
      <c r="C9178" s="7" t="n">
        <v>6</v>
      </c>
      <c r="D9178" s="7" t="n">
        <v>3</v>
      </c>
      <c r="E9178" s="7" t="n">
        <v>2</v>
      </c>
      <c r="F9178" s="7" t="n">
        <v>1000</v>
      </c>
      <c r="G9178" s="7" t="n">
        <v>1</v>
      </c>
    </row>
    <row r="9179" spans="1:7">
      <c r="A9179" t="s">
        <v>4</v>
      </c>
      <c r="B9179" s="4" t="s">
        <v>5</v>
      </c>
      <c r="C9179" s="4" t="s">
        <v>16</v>
      </c>
      <c r="D9179" s="4" t="s">
        <v>10</v>
      </c>
      <c r="E9179" s="4" t="s">
        <v>10</v>
      </c>
      <c r="F9179" s="4" t="s">
        <v>10</v>
      </c>
      <c r="G9179" s="4" t="s">
        <v>9</v>
      </c>
    </row>
    <row r="9180" spans="1:7">
      <c r="A9180" t="n">
        <v>73127</v>
      </c>
      <c r="B9180" s="47" t="n">
        <v>95</v>
      </c>
      <c r="C9180" s="7" t="n">
        <v>6</v>
      </c>
      <c r="D9180" s="7" t="n">
        <v>3</v>
      </c>
      <c r="E9180" s="7" t="n">
        <v>8</v>
      </c>
      <c r="F9180" s="7" t="n">
        <v>1000</v>
      </c>
      <c r="G9180" s="7" t="n">
        <v>1</v>
      </c>
    </row>
    <row r="9181" spans="1:7">
      <c r="A9181" t="s">
        <v>4</v>
      </c>
      <c r="B9181" s="4" t="s">
        <v>5</v>
      </c>
      <c r="C9181" s="4" t="s">
        <v>16</v>
      </c>
      <c r="D9181" s="4" t="s">
        <v>10</v>
      </c>
      <c r="E9181" s="4" t="s">
        <v>10</v>
      </c>
      <c r="F9181" s="4" t="s">
        <v>10</v>
      </c>
      <c r="G9181" s="4" t="s">
        <v>9</v>
      </c>
    </row>
    <row r="9182" spans="1:7">
      <c r="A9182" t="n">
        <v>73139</v>
      </c>
      <c r="B9182" s="47" t="n">
        <v>95</v>
      </c>
      <c r="C9182" s="7" t="n">
        <v>6</v>
      </c>
      <c r="D9182" s="7" t="n">
        <v>3</v>
      </c>
      <c r="E9182" s="7" t="n">
        <v>4</v>
      </c>
      <c r="F9182" s="7" t="n">
        <v>1000</v>
      </c>
      <c r="G9182" s="7" t="n">
        <v>1</v>
      </c>
    </row>
    <row r="9183" spans="1:7">
      <c r="A9183" t="s">
        <v>4</v>
      </c>
      <c r="B9183" s="4" t="s">
        <v>5</v>
      </c>
      <c r="C9183" s="4" t="s">
        <v>16</v>
      </c>
      <c r="D9183" s="4" t="s">
        <v>10</v>
      </c>
      <c r="E9183" s="4" t="s">
        <v>10</v>
      </c>
      <c r="F9183" s="4" t="s">
        <v>10</v>
      </c>
      <c r="G9183" s="4" t="s">
        <v>9</v>
      </c>
    </row>
    <row r="9184" spans="1:7">
      <c r="A9184" t="n">
        <v>73151</v>
      </c>
      <c r="B9184" s="47" t="n">
        <v>95</v>
      </c>
      <c r="C9184" s="7" t="n">
        <v>6</v>
      </c>
      <c r="D9184" s="7" t="n">
        <v>3</v>
      </c>
      <c r="E9184" s="7" t="n">
        <v>6</v>
      </c>
      <c r="F9184" s="7" t="n">
        <v>1000</v>
      </c>
      <c r="G9184" s="7" t="n">
        <v>1</v>
      </c>
    </row>
    <row r="9185" spans="1:7">
      <c r="A9185" t="s">
        <v>4</v>
      </c>
      <c r="B9185" s="4" t="s">
        <v>5</v>
      </c>
      <c r="C9185" s="4" t="s">
        <v>16</v>
      </c>
      <c r="D9185" s="4" t="s">
        <v>10</v>
      </c>
      <c r="E9185" s="4" t="s">
        <v>10</v>
      </c>
      <c r="F9185" s="4" t="s">
        <v>10</v>
      </c>
      <c r="G9185" s="4" t="s">
        <v>9</v>
      </c>
    </row>
    <row r="9186" spans="1:7">
      <c r="A9186" t="n">
        <v>73163</v>
      </c>
      <c r="B9186" s="47" t="n">
        <v>95</v>
      </c>
      <c r="C9186" s="7" t="n">
        <v>6</v>
      </c>
      <c r="D9186" s="7" t="n">
        <v>3</v>
      </c>
      <c r="E9186" s="7" t="n">
        <v>11</v>
      </c>
      <c r="F9186" s="7" t="n">
        <v>1000</v>
      </c>
      <c r="G9186" s="7" t="n">
        <v>1</v>
      </c>
    </row>
    <row r="9187" spans="1:7">
      <c r="A9187" t="s">
        <v>4</v>
      </c>
      <c r="B9187" s="4" t="s">
        <v>5</v>
      </c>
      <c r="C9187" s="4" t="s">
        <v>16</v>
      </c>
      <c r="D9187" s="4" t="s">
        <v>10</v>
      </c>
      <c r="E9187" s="4" t="s">
        <v>10</v>
      </c>
      <c r="F9187" s="4" t="s">
        <v>10</v>
      </c>
      <c r="G9187" s="4" t="s">
        <v>9</v>
      </c>
    </row>
    <row r="9188" spans="1:7">
      <c r="A9188" t="n">
        <v>73175</v>
      </c>
      <c r="B9188" s="47" t="n">
        <v>95</v>
      </c>
      <c r="C9188" s="7" t="n">
        <v>6</v>
      </c>
      <c r="D9188" s="7" t="n">
        <v>3</v>
      </c>
      <c r="E9188" s="7" t="n">
        <v>13</v>
      </c>
      <c r="F9188" s="7" t="n">
        <v>1000</v>
      </c>
      <c r="G9188" s="7" t="n">
        <v>1</v>
      </c>
    </row>
    <row r="9189" spans="1:7">
      <c r="A9189" t="s">
        <v>4</v>
      </c>
      <c r="B9189" s="4" t="s">
        <v>5</v>
      </c>
      <c r="C9189" s="4" t="s">
        <v>16</v>
      </c>
      <c r="D9189" s="4" t="s">
        <v>10</v>
      </c>
      <c r="E9189" s="4" t="s">
        <v>10</v>
      </c>
      <c r="F9189" s="4" t="s">
        <v>10</v>
      </c>
      <c r="G9189" s="4" t="s">
        <v>9</v>
      </c>
    </row>
    <row r="9190" spans="1:7">
      <c r="A9190" t="n">
        <v>73187</v>
      </c>
      <c r="B9190" s="47" t="n">
        <v>95</v>
      </c>
      <c r="C9190" s="7" t="n">
        <v>6</v>
      </c>
      <c r="D9190" s="7" t="n">
        <v>3</v>
      </c>
      <c r="E9190" s="7" t="n">
        <v>12</v>
      </c>
      <c r="F9190" s="7" t="n">
        <v>1000</v>
      </c>
      <c r="G9190" s="7" t="n">
        <v>1</v>
      </c>
    </row>
    <row r="9191" spans="1:7">
      <c r="A9191" t="s">
        <v>4</v>
      </c>
      <c r="B9191" s="4" t="s">
        <v>5</v>
      </c>
      <c r="C9191" s="4" t="s">
        <v>16</v>
      </c>
      <c r="D9191" s="4" t="s">
        <v>10</v>
      </c>
      <c r="E9191" s="4" t="s">
        <v>10</v>
      </c>
      <c r="F9191" s="4" t="s">
        <v>10</v>
      </c>
      <c r="G9191" s="4" t="s">
        <v>9</v>
      </c>
    </row>
    <row r="9192" spans="1:7">
      <c r="A9192" t="n">
        <v>73199</v>
      </c>
      <c r="B9192" s="47" t="n">
        <v>95</v>
      </c>
      <c r="C9192" s="7" t="n">
        <v>6</v>
      </c>
      <c r="D9192" s="7" t="n">
        <v>5</v>
      </c>
      <c r="E9192" s="7" t="n">
        <v>7</v>
      </c>
      <c r="F9192" s="7" t="n">
        <v>1000</v>
      </c>
      <c r="G9192" s="7" t="n">
        <v>1</v>
      </c>
    </row>
    <row r="9193" spans="1:7">
      <c r="A9193" t="s">
        <v>4</v>
      </c>
      <c r="B9193" s="4" t="s">
        <v>5</v>
      </c>
      <c r="C9193" s="4" t="s">
        <v>16</v>
      </c>
      <c r="D9193" s="4" t="s">
        <v>10</v>
      </c>
      <c r="E9193" s="4" t="s">
        <v>10</v>
      </c>
      <c r="F9193" s="4" t="s">
        <v>10</v>
      </c>
      <c r="G9193" s="4" t="s">
        <v>9</v>
      </c>
    </row>
    <row r="9194" spans="1:7">
      <c r="A9194" t="n">
        <v>73211</v>
      </c>
      <c r="B9194" s="47" t="n">
        <v>95</v>
      </c>
      <c r="C9194" s="7" t="n">
        <v>6</v>
      </c>
      <c r="D9194" s="7" t="n">
        <v>5</v>
      </c>
      <c r="E9194" s="7" t="n">
        <v>9</v>
      </c>
      <c r="F9194" s="7" t="n">
        <v>1000</v>
      </c>
      <c r="G9194" s="7" t="n">
        <v>1</v>
      </c>
    </row>
    <row r="9195" spans="1:7">
      <c r="A9195" t="s">
        <v>4</v>
      </c>
      <c r="B9195" s="4" t="s">
        <v>5</v>
      </c>
      <c r="C9195" s="4" t="s">
        <v>16</v>
      </c>
      <c r="D9195" s="4" t="s">
        <v>10</v>
      </c>
      <c r="E9195" s="4" t="s">
        <v>10</v>
      </c>
      <c r="F9195" s="4" t="s">
        <v>10</v>
      </c>
      <c r="G9195" s="4" t="s">
        <v>9</v>
      </c>
    </row>
    <row r="9196" spans="1:7">
      <c r="A9196" t="n">
        <v>73223</v>
      </c>
      <c r="B9196" s="47" t="n">
        <v>95</v>
      </c>
      <c r="C9196" s="7" t="n">
        <v>6</v>
      </c>
      <c r="D9196" s="7" t="n">
        <v>5</v>
      </c>
      <c r="E9196" s="7" t="n">
        <v>2</v>
      </c>
      <c r="F9196" s="7" t="n">
        <v>1000</v>
      </c>
      <c r="G9196" s="7" t="n">
        <v>1</v>
      </c>
    </row>
    <row r="9197" spans="1:7">
      <c r="A9197" t="s">
        <v>4</v>
      </c>
      <c r="B9197" s="4" t="s">
        <v>5</v>
      </c>
      <c r="C9197" s="4" t="s">
        <v>16</v>
      </c>
      <c r="D9197" s="4" t="s">
        <v>10</v>
      </c>
      <c r="E9197" s="4" t="s">
        <v>10</v>
      </c>
      <c r="F9197" s="4" t="s">
        <v>10</v>
      </c>
      <c r="G9197" s="4" t="s">
        <v>9</v>
      </c>
    </row>
    <row r="9198" spans="1:7">
      <c r="A9198" t="n">
        <v>73235</v>
      </c>
      <c r="B9198" s="47" t="n">
        <v>95</v>
      </c>
      <c r="C9198" s="7" t="n">
        <v>6</v>
      </c>
      <c r="D9198" s="7" t="n">
        <v>5</v>
      </c>
      <c r="E9198" s="7" t="n">
        <v>8</v>
      </c>
      <c r="F9198" s="7" t="n">
        <v>1000</v>
      </c>
      <c r="G9198" s="7" t="n">
        <v>1</v>
      </c>
    </row>
    <row r="9199" spans="1:7">
      <c r="A9199" t="s">
        <v>4</v>
      </c>
      <c r="B9199" s="4" t="s">
        <v>5</v>
      </c>
      <c r="C9199" s="4" t="s">
        <v>16</v>
      </c>
      <c r="D9199" s="4" t="s">
        <v>10</v>
      </c>
      <c r="E9199" s="4" t="s">
        <v>10</v>
      </c>
      <c r="F9199" s="4" t="s">
        <v>10</v>
      </c>
      <c r="G9199" s="4" t="s">
        <v>9</v>
      </c>
    </row>
    <row r="9200" spans="1:7">
      <c r="A9200" t="n">
        <v>73247</v>
      </c>
      <c r="B9200" s="47" t="n">
        <v>95</v>
      </c>
      <c r="C9200" s="7" t="n">
        <v>6</v>
      </c>
      <c r="D9200" s="7" t="n">
        <v>5</v>
      </c>
      <c r="E9200" s="7" t="n">
        <v>4</v>
      </c>
      <c r="F9200" s="7" t="n">
        <v>1000</v>
      </c>
      <c r="G9200" s="7" t="n">
        <v>1</v>
      </c>
    </row>
    <row r="9201" spans="1:7">
      <c r="A9201" t="s">
        <v>4</v>
      </c>
      <c r="B9201" s="4" t="s">
        <v>5</v>
      </c>
      <c r="C9201" s="4" t="s">
        <v>16</v>
      </c>
      <c r="D9201" s="4" t="s">
        <v>10</v>
      </c>
      <c r="E9201" s="4" t="s">
        <v>10</v>
      </c>
      <c r="F9201" s="4" t="s">
        <v>10</v>
      </c>
      <c r="G9201" s="4" t="s">
        <v>9</v>
      </c>
    </row>
    <row r="9202" spans="1:7">
      <c r="A9202" t="n">
        <v>73259</v>
      </c>
      <c r="B9202" s="47" t="n">
        <v>95</v>
      </c>
      <c r="C9202" s="7" t="n">
        <v>6</v>
      </c>
      <c r="D9202" s="7" t="n">
        <v>5</v>
      </c>
      <c r="E9202" s="7" t="n">
        <v>6</v>
      </c>
      <c r="F9202" s="7" t="n">
        <v>1000</v>
      </c>
      <c r="G9202" s="7" t="n">
        <v>1</v>
      </c>
    </row>
    <row r="9203" spans="1:7">
      <c r="A9203" t="s">
        <v>4</v>
      </c>
      <c r="B9203" s="4" t="s">
        <v>5</v>
      </c>
      <c r="C9203" s="4" t="s">
        <v>16</v>
      </c>
      <c r="D9203" s="4" t="s">
        <v>10</v>
      </c>
      <c r="E9203" s="4" t="s">
        <v>10</v>
      </c>
      <c r="F9203" s="4" t="s">
        <v>10</v>
      </c>
      <c r="G9203" s="4" t="s">
        <v>9</v>
      </c>
    </row>
    <row r="9204" spans="1:7">
      <c r="A9204" t="n">
        <v>73271</v>
      </c>
      <c r="B9204" s="47" t="n">
        <v>95</v>
      </c>
      <c r="C9204" s="7" t="n">
        <v>6</v>
      </c>
      <c r="D9204" s="7" t="n">
        <v>5</v>
      </c>
      <c r="E9204" s="7" t="n">
        <v>11</v>
      </c>
      <c r="F9204" s="7" t="n">
        <v>1000</v>
      </c>
      <c r="G9204" s="7" t="n">
        <v>1</v>
      </c>
    </row>
    <row r="9205" spans="1:7">
      <c r="A9205" t="s">
        <v>4</v>
      </c>
      <c r="B9205" s="4" t="s">
        <v>5</v>
      </c>
      <c r="C9205" s="4" t="s">
        <v>16</v>
      </c>
      <c r="D9205" s="4" t="s">
        <v>10</v>
      </c>
      <c r="E9205" s="4" t="s">
        <v>10</v>
      </c>
      <c r="F9205" s="4" t="s">
        <v>10</v>
      </c>
      <c r="G9205" s="4" t="s">
        <v>9</v>
      </c>
    </row>
    <row r="9206" spans="1:7">
      <c r="A9206" t="n">
        <v>73283</v>
      </c>
      <c r="B9206" s="47" t="n">
        <v>95</v>
      </c>
      <c r="C9206" s="7" t="n">
        <v>6</v>
      </c>
      <c r="D9206" s="7" t="n">
        <v>5</v>
      </c>
      <c r="E9206" s="7" t="n">
        <v>13</v>
      </c>
      <c r="F9206" s="7" t="n">
        <v>1000</v>
      </c>
      <c r="G9206" s="7" t="n">
        <v>1</v>
      </c>
    </row>
    <row r="9207" spans="1:7">
      <c r="A9207" t="s">
        <v>4</v>
      </c>
      <c r="B9207" s="4" t="s">
        <v>5</v>
      </c>
      <c r="C9207" s="4" t="s">
        <v>16</v>
      </c>
      <c r="D9207" s="4" t="s">
        <v>10</v>
      </c>
      <c r="E9207" s="4" t="s">
        <v>10</v>
      </c>
      <c r="F9207" s="4" t="s">
        <v>10</v>
      </c>
      <c r="G9207" s="4" t="s">
        <v>9</v>
      </c>
    </row>
    <row r="9208" spans="1:7">
      <c r="A9208" t="n">
        <v>73295</v>
      </c>
      <c r="B9208" s="47" t="n">
        <v>95</v>
      </c>
      <c r="C9208" s="7" t="n">
        <v>6</v>
      </c>
      <c r="D9208" s="7" t="n">
        <v>5</v>
      </c>
      <c r="E9208" s="7" t="n">
        <v>12</v>
      </c>
      <c r="F9208" s="7" t="n">
        <v>1000</v>
      </c>
      <c r="G9208" s="7" t="n">
        <v>1</v>
      </c>
    </row>
    <row r="9209" spans="1:7">
      <c r="A9209" t="s">
        <v>4</v>
      </c>
      <c r="B9209" s="4" t="s">
        <v>5</v>
      </c>
      <c r="C9209" s="4" t="s">
        <v>16</v>
      </c>
      <c r="D9209" s="4" t="s">
        <v>10</v>
      </c>
      <c r="E9209" s="4" t="s">
        <v>10</v>
      </c>
      <c r="F9209" s="4" t="s">
        <v>10</v>
      </c>
      <c r="G9209" s="4" t="s">
        <v>9</v>
      </c>
    </row>
    <row r="9210" spans="1:7">
      <c r="A9210" t="n">
        <v>73307</v>
      </c>
      <c r="B9210" s="47" t="n">
        <v>95</v>
      </c>
      <c r="C9210" s="7" t="n">
        <v>6</v>
      </c>
      <c r="D9210" s="7" t="n">
        <v>7</v>
      </c>
      <c r="E9210" s="7" t="n">
        <v>9</v>
      </c>
      <c r="F9210" s="7" t="n">
        <v>1000</v>
      </c>
      <c r="G9210" s="7" t="n">
        <v>1</v>
      </c>
    </row>
    <row r="9211" spans="1:7">
      <c r="A9211" t="s">
        <v>4</v>
      </c>
      <c r="B9211" s="4" t="s">
        <v>5</v>
      </c>
      <c r="C9211" s="4" t="s">
        <v>16</v>
      </c>
      <c r="D9211" s="4" t="s">
        <v>10</v>
      </c>
      <c r="E9211" s="4" t="s">
        <v>10</v>
      </c>
      <c r="F9211" s="4" t="s">
        <v>10</v>
      </c>
      <c r="G9211" s="4" t="s">
        <v>9</v>
      </c>
    </row>
    <row r="9212" spans="1:7">
      <c r="A9212" t="n">
        <v>73319</v>
      </c>
      <c r="B9212" s="47" t="n">
        <v>95</v>
      </c>
      <c r="C9212" s="7" t="n">
        <v>6</v>
      </c>
      <c r="D9212" s="7" t="n">
        <v>7</v>
      </c>
      <c r="E9212" s="7" t="n">
        <v>2</v>
      </c>
      <c r="F9212" s="7" t="n">
        <v>1000</v>
      </c>
      <c r="G9212" s="7" t="n">
        <v>1</v>
      </c>
    </row>
    <row r="9213" spans="1:7">
      <c r="A9213" t="s">
        <v>4</v>
      </c>
      <c r="B9213" s="4" t="s">
        <v>5</v>
      </c>
      <c r="C9213" s="4" t="s">
        <v>16</v>
      </c>
      <c r="D9213" s="4" t="s">
        <v>10</v>
      </c>
      <c r="E9213" s="4" t="s">
        <v>10</v>
      </c>
      <c r="F9213" s="4" t="s">
        <v>10</v>
      </c>
      <c r="G9213" s="4" t="s">
        <v>9</v>
      </c>
    </row>
    <row r="9214" spans="1:7">
      <c r="A9214" t="n">
        <v>73331</v>
      </c>
      <c r="B9214" s="47" t="n">
        <v>95</v>
      </c>
      <c r="C9214" s="7" t="n">
        <v>6</v>
      </c>
      <c r="D9214" s="7" t="n">
        <v>7</v>
      </c>
      <c r="E9214" s="7" t="n">
        <v>8</v>
      </c>
      <c r="F9214" s="7" t="n">
        <v>1000</v>
      </c>
      <c r="G9214" s="7" t="n">
        <v>1</v>
      </c>
    </row>
    <row r="9215" spans="1:7">
      <c r="A9215" t="s">
        <v>4</v>
      </c>
      <c r="B9215" s="4" t="s">
        <v>5</v>
      </c>
      <c r="C9215" s="4" t="s">
        <v>16</v>
      </c>
      <c r="D9215" s="4" t="s">
        <v>10</v>
      </c>
      <c r="E9215" s="4" t="s">
        <v>10</v>
      </c>
      <c r="F9215" s="4" t="s">
        <v>10</v>
      </c>
      <c r="G9215" s="4" t="s">
        <v>9</v>
      </c>
    </row>
    <row r="9216" spans="1:7">
      <c r="A9216" t="n">
        <v>73343</v>
      </c>
      <c r="B9216" s="47" t="n">
        <v>95</v>
      </c>
      <c r="C9216" s="7" t="n">
        <v>6</v>
      </c>
      <c r="D9216" s="7" t="n">
        <v>7</v>
      </c>
      <c r="E9216" s="7" t="n">
        <v>4</v>
      </c>
      <c r="F9216" s="7" t="n">
        <v>1000</v>
      </c>
      <c r="G9216" s="7" t="n">
        <v>1</v>
      </c>
    </row>
    <row r="9217" spans="1:7">
      <c r="A9217" t="s">
        <v>4</v>
      </c>
      <c r="B9217" s="4" t="s">
        <v>5</v>
      </c>
      <c r="C9217" s="4" t="s">
        <v>16</v>
      </c>
      <c r="D9217" s="4" t="s">
        <v>10</v>
      </c>
      <c r="E9217" s="4" t="s">
        <v>10</v>
      </c>
      <c r="F9217" s="4" t="s">
        <v>10</v>
      </c>
      <c r="G9217" s="4" t="s">
        <v>9</v>
      </c>
    </row>
    <row r="9218" spans="1:7">
      <c r="A9218" t="n">
        <v>73355</v>
      </c>
      <c r="B9218" s="47" t="n">
        <v>95</v>
      </c>
      <c r="C9218" s="7" t="n">
        <v>6</v>
      </c>
      <c r="D9218" s="7" t="n">
        <v>7</v>
      </c>
      <c r="E9218" s="7" t="n">
        <v>6</v>
      </c>
      <c r="F9218" s="7" t="n">
        <v>1000</v>
      </c>
      <c r="G9218" s="7" t="n">
        <v>1</v>
      </c>
    </row>
    <row r="9219" spans="1:7">
      <c r="A9219" t="s">
        <v>4</v>
      </c>
      <c r="B9219" s="4" t="s">
        <v>5</v>
      </c>
      <c r="C9219" s="4" t="s">
        <v>16</v>
      </c>
      <c r="D9219" s="4" t="s">
        <v>10</v>
      </c>
      <c r="E9219" s="4" t="s">
        <v>10</v>
      </c>
      <c r="F9219" s="4" t="s">
        <v>10</v>
      </c>
      <c r="G9219" s="4" t="s">
        <v>9</v>
      </c>
    </row>
    <row r="9220" spans="1:7">
      <c r="A9220" t="n">
        <v>73367</v>
      </c>
      <c r="B9220" s="47" t="n">
        <v>95</v>
      </c>
      <c r="C9220" s="7" t="n">
        <v>6</v>
      </c>
      <c r="D9220" s="7" t="n">
        <v>7</v>
      </c>
      <c r="E9220" s="7" t="n">
        <v>11</v>
      </c>
      <c r="F9220" s="7" t="n">
        <v>1000</v>
      </c>
      <c r="G9220" s="7" t="n">
        <v>1</v>
      </c>
    </row>
    <row r="9221" spans="1:7">
      <c r="A9221" t="s">
        <v>4</v>
      </c>
      <c r="B9221" s="4" t="s">
        <v>5</v>
      </c>
      <c r="C9221" s="4" t="s">
        <v>16</v>
      </c>
      <c r="D9221" s="4" t="s">
        <v>10</v>
      </c>
      <c r="E9221" s="4" t="s">
        <v>10</v>
      </c>
      <c r="F9221" s="4" t="s">
        <v>10</v>
      </c>
      <c r="G9221" s="4" t="s">
        <v>9</v>
      </c>
    </row>
    <row r="9222" spans="1:7">
      <c r="A9222" t="n">
        <v>73379</v>
      </c>
      <c r="B9222" s="47" t="n">
        <v>95</v>
      </c>
      <c r="C9222" s="7" t="n">
        <v>6</v>
      </c>
      <c r="D9222" s="7" t="n">
        <v>7</v>
      </c>
      <c r="E9222" s="7" t="n">
        <v>13</v>
      </c>
      <c r="F9222" s="7" t="n">
        <v>1000</v>
      </c>
      <c r="G9222" s="7" t="n">
        <v>1</v>
      </c>
    </row>
    <row r="9223" spans="1:7">
      <c r="A9223" t="s">
        <v>4</v>
      </c>
      <c r="B9223" s="4" t="s">
        <v>5</v>
      </c>
      <c r="C9223" s="4" t="s">
        <v>16</v>
      </c>
      <c r="D9223" s="4" t="s">
        <v>10</v>
      </c>
      <c r="E9223" s="4" t="s">
        <v>10</v>
      </c>
      <c r="F9223" s="4" t="s">
        <v>10</v>
      </c>
      <c r="G9223" s="4" t="s">
        <v>9</v>
      </c>
    </row>
    <row r="9224" spans="1:7">
      <c r="A9224" t="n">
        <v>73391</v>
      </c>
      <c r="B9224" s="47" t="n">
        <v>95</v>
      </c>
      <c r="C9224" s="7" t="n">
        <v>6</v>
      </c>
      <c r="D9224" s="7" t="n">
        <v>7</v>
      </c>
      <c r="E9224" s="7" t="n">
        <v>12</v>
      </c>
      <c r="F9224" s="7" t="n">
        <v>1000</v>
      </c>
      <c r="G9224" s="7" t="n">
        <v>1</v>
      </c>
    </row>
    <row r="9225" spans="1:7">
      <c r="A9225" t="s">
        <v>4</v>
      </c>
      <c r="B9225" s="4" t="s">
        <v>5</v>
      </c>
      <c r="C9225" s="4" t="s">
        <v>16</v>
      </c>
      <c r="D9225" s="4" t="s">
        <v>10</v>
      </c>
      <c r="E9225" s="4" t="s">
        <v>10</v>
      </c>
      <c r="F9225" s="4" t="s">
        <v>10</v>
      </c>
      <c r="G9225" s="4" t="s">
        <v>9</v>
      </c>
    </row>
    <row r="9226" spans="1:7">
      <c r="A9226" t="n">
        <v>73403</v>
      </c>
      <c r="B9226" s="47" t="n">
        <v>95</v>
      </c>
      <c r="C9226" s="7" t="n">
        <v>6</v>
      </c>
      <c r="D9226" s="7" t="n">
        <v>9</v>
      </c>
      <c r="E9226" s="7" t="n">
        <v>2</v>
      </c>
      <c r="F9226" s="7" t="n">
        <v>1000</v>
      </c>
      <c r="G9226" s="7" t="n">
        <v>1</v>
      </c>
    </row>
    <row r="9227" spans="1:7">
      <c r="A9227" t="s">
        <v>4</v>
      </c>
      <c r="B9227" s="4" t="s">
        <v>5</v>
      </c>
      <c r="C9227" s="4" t="s">
        <v>16</v>
      </c>
      <c r="D9227" s="4" t="s">
        <v>10</v>
      </c>
      <c r="E9227" s="4" t="s">
        <v>10</v>
      </c>
      <c r="F9227" s="4" t="s">
        <v>10</v>
      </c>
      <c r="G9227" s="4" t="s">
        <v>9</v>
      </c>
    </row>
    <row r="9228" spans="1:7">
      <c r="A9228" t="n">
        <v>73415</v>
      </c>
      <c r="B9228" s="47" t="n">
        <v>95</v>
      </c>
      <c r="C9228" s="7" t="n">
        <v>6</v>
      </c>
      <c r="D9228" s="7" t="n">
        <v>9</v>
      </c>
      <c r="E9228" s="7" t="n">
        <v>8</v>
      </c>
      <c r="F9228" s="7" t="n">
        <v>1000</v>
      </c>
      <c r="G9228" s="7" t="n">
        <v>1</v>
      </c>
    </row>
    <row r="9229" spans="1:7">
      <c r="A9229" t="s">
        <v>4</v>
      </c>
      <c r="B9229" s="4" t="s">
        <v>5</v>
      </c>
      <c r="C9229" s="4" t="s">
        <v>16</v>
      </c>
      <c r="D9229" s="4" t="s">
        <v>10</v>
      </c>
      <c r="E9229" s="4" t="s">
        <v>10</v>
      </c>
      <c r="F9229" s="4" t="s">
        <v>10</v>
      </c>
      <c r="G9229" s="4" t="s">
        <v>9</v>
      </c>
    </row>
    <row r="9230" spans="1:7">
      <c r="A9230" t="n">
        <v>73427</v>
      </c>
      <c r="B9230" s="47" t="n">
        <v>95</v>
      </c>
      <c r="C9230" s="7" t="n">
        <v>6</v>
      </c>
      <c r="D9230" s="7" t="n">
        <v>9</v>
      </c>
      <c r="E9230" s="7" t="n">
        <v>4</v>
      </c>
      <c r="F9230" s="7" t="n">
        <v>1000</v>
      </c>
      <c r="G9230" s="7" t="n">
        <v>1</v>
      </c>
    </row>
    <row r="9231" spans="1:7">
      <c r="A9231" t="s">
        <v>4</v>
      </c>
      <c r="B9231" s="4" t="s">
        <v>5</v>
      </c>
      <c r="C9231" s="4" t="s">
        <v>16</v>
      </c>
      <c r="D9231" s="4" t="s">
        <v>10</v>
      </c>
      <c r="E9231" s="4" t="s">
        <v>10</v>
      </c>
      <c r="F9231" s="4" t="s">
        <v>10</v>
      </c>
      <c r="G9231" s="4" t="s">
        <v>9</v>
      </c>
    </row>
    <row r="9232" spans="1:7">
      <c r="A9232" t="n">
        <v>73439</v>
      </c>
      <c r="B9232" s="47" t="n">
        <v>95</v>
      </c>
      <c r="C9232" s="7" t="n">
        <v>6</v>
      </c>
      <c r="D9232" s="7" t="n">
        <v>9</v>
      </c>
      <c r="E9232" s="7" t="n">
        <v>6</v>
      </c>
      <c r="F9232" s="7" t="n">
        <v>1000</v>
      </c>
      <c r="G9232" s="7" t="n">
        <v>1</v>
      </c>
    </row>
    <row r="9233" spans="1:7">
      <c r="A9233" t="s">
        <v>4</v>
      </c>
      <c r="B9233" s="4" t="s">
        <v>5</v>
      </c>
      <c r="C9233" s="4" t="s">
        <v>16</v>
      </c>
      <c r="D9233" s="4" t="s">
        <v>10</v>
      </c>
      <c r="E9233" s="4" t="s">
        <v>10</v>
      </c>
      <c r="F9233" s="4" t="s">
        <v>10</v>
      </c>
      <c r="G9233" s="4" t="s">
        <v>9</v>
      </c>
    </row>
    <row r="9234" spans="1:7">
      <c r="A9234" t="n">
        <v>73451</v>
      </c>
      <c r="B9234" s="47" t="n">
        <v>95</v>
      </c>
      <c r="C9234" s="7" t="n">
        <v>6</v>
      </c>
      <c r="D9234" s="7" t="n">
        <v>9</v>
      </c>
      <c r="E9234" s="7" t="n">
        <v>11</v>
      </c>
      <c r="F9234" s="7" t="n">
        <v>1000</v>
      </c>
      <c r="G9234" s="7" t="n">
        <v>1</v>
      </c>
    </row>
    <row r="9235" spans="1:7">
      <c r="A9235" t="s">
        <v>4</v>
      </c>
      <c r="B9235" s="4" t="s">
        <v>5</v>
      </c>
      <c r="C9235" s="4" t="s">
        <v>16</v>
      </c>
      <c r="D9235" s="4" t="s">
        <v>10</v>
      </c>
      <c r="E9235" s="4" t="s">
        <v>10</v>
      </c>
      <c r="F9235" s="4" t="s">
        <v>10</v>
      </c>
      <c r="G9235" s="4" t="s">
        <v>9</v>
      </c>
    </row>
    <row r="9236" spans="1:7">
      <c r="A9236" t="n">
        <v>73463</v>
      </c>
      <c r="B9236" s="47" t="n">
        <v>95</v>
      </c>
      <c r="C9236" s="7" t="n">
        <v>6</v>
      </c>
      <c r="D9236" s="7" t="n">
        <v>9</v>
      </c>
      <c r="E9236" s="7" t="n">
        <v>13</v>
      </c>
      <c r="F9236" s="7" t="n">
        <v>1000</v>
      </c>
      <c r="G9236" s="7" t="n">
        <v>1</v>
      </c>
    </row>
    <row r="9237" spans="1:7">
      <c r="A9237" t="s">
        <v>4</v>
      </c>
      <c r="B9237" s="4" t="s">
        <v>5</v>
      </c>
      <c r="C9237" s="4" t="s">
        <v>16</v>
      </c>
      <c r="D9237" s="4" t="s">
        <v>10</v>
      </c>
      <c r="E9237" s="4" t="s">
        <v>10</v>
      </c>
      <c r="F9237" s="4" t="s">
        <v>10</v>
      </c>
      <c r="G9237" s="4" t="s">
        <v>9</v>
      </c>
    </row>
    <row r="9238" spans="1:7">
      <c r="A9238" t="n">
        <v>73475</v>
      </c>
      <c r="B9238" s="47" t="n">
        <v>95</v>
      </c>
      <c r="C9238" s="7" t="n">
        <v>6</v>
      </c>
      <c r="D9238" s="7" t="n">
        <v>9</v>
      </c>
      <c r="E9238" s="7" t="n">
        <v>12</v>
      </c>
      <c r="F9238" s="7" t="n">
        <v>1000</v>
      </c>
      <c r="G9238" s="7" t="n">
        <v>1</v>
      </c>
    </row>
    <row r="9239" spans="1:7">
      <c r="A9239" t="s">
        <v>4</v>
      </c>
      <c r="B9239" s="4" t="s">
        <v>5</v>
      </c>
      <c r="C9239" s="4" t="s">
        <v>16</v>
      </c>
      <c r="D9239" s="4" t="s">
        <v>10</v>
      </c>
      <c r="E9239" s="4" t="s">
        <v>10</v>
      </c>
      <c r="F9239" s="4" t="s">
        <v>10</v>
      </c>
      <c r="G9239" s="4" t="s">
        <v>9</v>
      </c>
    </row>
    <row r="9240" spans="1:7">
      <c r="A9240" t="n">
        <v>73487</v>
      </c>
      <c r="B9240" s="47" t="n">
        <v>95</v>
      </c>
      <c r="C9240" s="7" t="n">
        <v>6</v>
      </c>
      <c r="D9240" s="7" t="n">
        <v>2</v>
      </c>
      <c r="E9240" s="7" t="n">
        <v>8</v>
      </c>
      <c r="F9240" s="7" t="n">
        <v>1000</v>
      </c>
      <c r="G9240" s="7" t="n">
        <v>1</v>
      </c>
    </row>
    <row r="9241" spans="1:7">
      <c r="A9241" t="s">
        <v>4</v>
      </c>
      <c r="B9241" s="4" t="s">
        <v>5</v>
      </c>
      <c r="C9241" s="4" t="s">
        <v>16</v>
      </c>
      <c r="D9241" s="4" t="s">
        <v>10</v>
      </c>
      <c r="E9241" s="4" t="s">
        <v>10</v>
      </c>
      <c r="F9241" s="4" t="s">
        <v>10</v>
      </c>
      <c r="G9241" s="4" t="s">
        <v>9</v>
      </c>
    </row>
    <row r="9242" spans="1:7">
      <c r="A9242" t="n">
        <v>73499</v>
      </c>
      <c r="B9242" s="47" t="n">
        <v>95</v>
      </c>
      <c r="C9242" s="7" t="n">
        <v>6</v>
      </c>
      <c r="D9242" s="7" t="n">
        <v>2</v>
      </c>
      <c r="E9242" s="7" t="n">
        <v>4</v>
      </c>
      <c r="F9242" s="7" t="n">
        <v>1000</v>
      </c>
      <c r="G9242" s="7" t="n">
        <v>1</v>
      </c>
    </row>
    <row r="9243" spans="1:7">
      <c r="A9243" t="s">
        <v>4</v>
      </c>
      <c r="B9243" s="4" t="s">
        <v>5</v>
      </c>
      <c r="C9243" s="4" t="s">
        <v>16</v>
      </c>
      <c r="D9243" s="4" t="s">
        <v>10</v>
      </c>
      <c r="E9243" s="4" t="s">
        <v>10</v>
      </c>
      <c r="F9243" s="4" t="s">
        <v>10</v>
      </c>
      <c r="G9243" s="4" t="s">
        <v>9</v>
      </c>
    </row>
    <row r="9244" spans="1:7">
      <c r="A9244" t="n">
        <v>73511</v>
      </c>
      <c r="B9244" s="47" t="n">
        <v>95</v>
      </c>
      <c r="C9244" s="7" t="n">
        <v>6</v>
      </c>
      <c r="D9244" s="7" t="n">
        <v>2</v>
      </c>
      <c r="E9244" s="7" t="n">
        <v>6</v>
      </c>
      <c r="F9244" s="7" t="n">
        <v>1000</v>
      </c>
      <c r="G9244" s="7" t="n">
        <v>1</v>
      </c>
    </row>
    <row r="9245" spans="1:7">
      <c r="A9245" t="s">
        <v>4</v>
      </c>
      <c r="B9245" s="4" t="s">
        <v>5</v>
      </c>
      <c r="C9245" s="4" t="s">
        <v>16</v>
      </c>
      <c r="D9245" s="4" t="s">
        <v>10</v>
      </c>
      <c r="E9245" s="4" t="s">
        <v>10</v>
      </c>
      <c r="F9245" s="4" t="s">
        <v>10</v>
      </c>
      <c r="G9245" s="4" t="s">
        <v>9</v>
      </c>
    </row>
    <row r="9246" spans="1:7">
      <c r="A9246" t="n">
        <v>73523</v>
      </c>
      <c r="B9246" s="47" t="n">
        <v>95</v>
      </c>
      <c r="C9246" s="7" t="n">
        <v>6</v>
      </c>
      <c r="D9246" s="7" t="n">
        <v>2</v>
      </c>
      <c r="E9246" s="7" t="n">
        <v>11</v>
      </c>
      <c r="F9246" s="7" t="n">
        <v>1000</v>
      </c>
      <c r="G9246" s="7" t="n">
        <v>1</v>
      </c>
    </row>
    <row r="9247" spans="1:7">
      <c r="A9247" t="s">
        <v>4</v>
      </c>
      <c r="B9247" s="4" t="s">
        <v>5</v>
      </c>
      <c r="C9247" s="4" t="s">
        <v>16</v>
      </c>
      <c r="D9247" s="4" t="s">
        <v>10</v>
      </c>
      <c r="E9247" s="4" t="s">
        <v>10</v>
      </c>
      <c r="F9247" s="4" t="s">
        <v>10</v>
      </c>
      <c r="G9247" s="4" t="s">
        <v>9</v>
      </c>
    </row>
    <row r="9248" spans="1:7">
      <c r="A9248" t="n">
        <v>73535</v>
      </c>
      <c r="B9248" s="47" t="n">
        <v>95</v>
      </c>
      <c r="C9248" s="7" t="n">
        <v>6</v>
      </c>
      <c r="D9248" s="7" t="n">
        <v>2</v>
      </c>
      <c r="E9248" s="7" t="n">
        <v>13</v>
      </c>
      <c r="F9248" s="7" t="n">
        <v>1000</v>
      </c>
      <c r="G9248" s="7" t="n">
        <v>1</v>
      </c>
    </row>
    <row r="9249" spans="1:7">
      <c r="A9249" t="s">
        <v>4</v>
      </c>
      <c r="B9249" s="4" t="s">
        <v>5</v>
      </c>
      <c r="C9249" s="4" t="s">
        <v>16</v>
      </c>
      <c r="D9249" s="4" t="s">
        <v>10</v>
      </c>
      <c r="E9249" s="4" t="s">
        <v>10</v>
      </c>
      <c r="F9249" s="4" t="s">
        <v>10</v>
      </c>
      <c r="G9249" s="4" t="s">
        <v>9</v>
      </c>
    </row>
    <row r="9250" spans="1:7">
      <c r="A9250" t="n">
        <v>73547</v>
      </c>
      <c r="B9250" s="47" t="n">
        <v>95</v>
      </c>
      <c r="C9250" s="7" t="n">
        <v>6</v>
      </c>
      <c r="D9250" s="7" t="n">
        <v>2</v>
      </c>
      <c r="E9250" s="7" t="n">
        <v>12</v>
      </c>
      <c r="F9250" s="7" t="n">
        <v>1000</v>
      </c>
      <c r="G9250" s="7" t="n">
        <v>1</v>
      </c>
    </row>
    <row r="9251" spans="1:7">
      <c r="A9251" t="s">
        <v>4</v>
      </c>
      <c r="B9251" s="4" t="s">
        <v>5</v>
      </c>
      <c r="C9251" s="4" t="s">
        <v>16</v>
      </c>
      <c r="D9251" s="4" t="s">
        <v>10</v>
      </c>
      <c r="E9251" s="4" t="s">
        <v>10</v>
      </c>
      <c r="F9251" s="4" t="s">
        <v>10</v>
      </c>
      <c r="G9251" s="4" t="s">
        <v>9</v>
      </c>
    </row>
    <row r="9252" spans="1:7">
      <c r="A9252" t="n">
        <v>73559</v>
      </c>
      <c r="B9252" s="47" t="n">
        <v>95</v>
      </c>
      <c r="C9252" s="7" t="n">
        <v>6</v>
      </c>
      <c r="D9252" s="7" t="n">
        <v>8</v>
      </c>
      <c r="E9252" s="7" t="n">
        <v>4</v>
      </c>
      <c r="F9252" s="7" t="n">
        <v>1000</v>
      </c>
      <c r="G9252" s="7" t="n">
        <v>1</v>
      </c>
    </row>
    <row r="9253" spans="1:7">
      <c r="A9253" t="s">
        <v>4</v>
      </c>
      <c r="B9253" s="4" t="s">
        <v>5</v>
      </c>
      <c r="C9253" s="4" t="s">
        <v>16</v>
      </c>
      <c r="D9253" s="4" t="s">
        <v>10</v>
      </c>
      <c r="E9253" s="4" t="s">
        <v>10</v>
      </c>
      <c r="F9253" s="4" t="s">
        <v>10</v>
      </c>
      <c r="G9253" s="4" t="s">
        <v>9</v>
      </c>
    </row>
    <row r="9254" spans="1:7">
      <c r="A9254" t="n">
        <v>73571</v>
      </c>
      <c r="B9254" s="47" t="n">
        <v>95</v>
      </c>
      <c r="C9254" s="7" t="n">
        <v>6</v>
      </c>
      <c r="D9254" s="7" t="n">
        <v>8</v>
      </c>
      <c r="E9254" s="7" t="n">
        <v>6</v>
      </c>
      <c r="F9254" s="7" t="n">
        <v>1000</v>
      </c>
      <c r="G9254" s="7" t="n">
        <v>1</v>
      </c>
    </row>
    <row r="9255" spans="1:7">
      <c r="A9255" t="s">
        <v>4</v>
      </c>
      <c r="B9255" s="4" t="s">
        <v>5</v>
      </c>
      <c r="C9255" s="4" t="s">
        <v>16</v>
      </c>
      <c r="D9255" s="4" t="s">
        <v>10</v>
      </c>
      <c r="E9255" s="4" t="s">
        <v>10</v>
      </c>
      <c r="F9255" s="4" t="s">
        <v>10</v>
      </c>
      <c r="G9255" s="4" t="s">
        <v>9</v>
      </c>
    </row>
    <row r="9256" spans="1:7">
      <c r="A9256" t="n">
        <v>73583</v>
      </c>
      <c r="B9256" s="47" t="n">
        <v>95</v>
      </c>
      <c r="C9256" s="7" t="n">
        <v>6</v>
      </c>
      <c r="D9256" s="7" t="n">
        <v>8</v>
      </c>
      <c r="E9256" s="7" t="n">
        <v>11</v>
      </c>
      <c r="F9256" s="7" t="n">
        <v>1000</v>
      </c>
      <c r="G9256" s="7" t="n">
        <v>1</v>
      </c>
    </row>
    <row r="9257" spans="1:7">
      <c r="A9257" t="s">
        <v>4</v>
      </c>
      <c r="B9257" s="4" t="s">
        <v>5</v>
      </c>
      <c r="C9257" s="4" t="s">
        <v>16</v>
      </c>
      <c r="D9257" s="4" t="s">
        <v>10</v>
      </c>
      <c r="E9257" s="4" t="s">
        <v>10</v>
      </c>
      <c r="F9257" s="4" t="s">
        <v>10</v>
      </c>
      <c r="G9257" s="4" t="s">
        <v>9</v>
      </c>
    </row>
    <row r="9258" spans="1:7">
      <c r="A9258" t="n">
        <v>73595</v>
      </c>
      <c r="B9258" s="47" t="n">
        <v>95</v>
      </c>
      <c r="C9258" s="7" t="n">
        <v>6</v>
      </c>
      <c r="D9258" s="7" t="n">
        <v>8</v>
      </c>
      <c r="E9258" s="7" t="n">
        <v>13</v>
      </c>
      <c r="F9258" s="7" t="n">
        <v>1000</v>
      </c>
      <c r="G9258" s="7" t="n">
        <v>1</v>
      </c>
    </row>
    <row r="9259" spans="1:7">
      <c r="A9259" t="s">
        <v>4</v>
      </c>
      <c r="B9259" s="4" t="s">
        <v>5</v>
      </c>
      <c r="C9259" s="4" t="s">
        <v>16</v>
      </c>
      <c r="D9259" s="4" t="s">
        <v>10</v>
      </c>
      <c r="E9259" s="4" t="s">
        <v>10</v>
      </c>
      <c r="F9259" s="4" t="s">
        <v>10</v>
      </c>
      <c r="G9259" s="4" t="s">
        <v>9</v>
      </c>
    </row>
    <row r="9260" spans="1:7">
      <c r="A9260" t="n">
        <v>73607</v>
      </c>
      <c r="B9260" s="47" t="n">
        <v>95</v>
      </c>
      <c r="C9260" s="7" t="n">
        <v>6</v>
      </c>
      <c r="D9260" s="7" t="n">
        <v>8</v>
      </c>
      <c r="E9260" s="7" t="n">
        <v>12</v>
      </c>
      <c r="F9260" s="7" t="n">
        <v>1000</v>
      </c>
      <c r="G9260" s="7" t="n">
        <v>1</v>
      </c>
    </row>
    <row r="9261" spans="1:7">
      <c r="A9261" t="s">
        <v>4</v>
      </c>
      <c r="B9261" s="4" t="s">
        <v>5</v>
      </c>
      <c r="C9261" s="4" t="s">
        <v>16</v>
      </c>
      <c r="D9261" s="4" t="s">
        <v>10</v>
      </c>
      <c r="E9261" s="4" t="s">
        <v>10</v>
      </c>
      <c r="F9261" s="4" t="s">
        <v>10</v>
      </c>
      <c r="G9261" s="4" t="s">
        <v>9</v>
      </c>
    </row>
    <row r="9262" spans="1:7">
      <c r="A9262" t="n">
        <v>73619</v>
      </c>
      <c r="B9262" s="47" t="n">
        <v>95</v>
      </c>
      <c r="C9262" s="7" t="n">
        <v>6</v>
      </c>
      <c r="D9262" s="7" t="n">
        <v>4</v>
      </c>
      <c r="E9262" s="7" t="n">
        <v>6</v>
      </c>
      <c r="F9262" s="7" t="n">
        <v>1000</v>
      </c>
      <c r="G9262" s="7" t="n">
        <v>1</v>
      </c>
    </row>
    <row r="9263" spans="1:7">
      <c r="A9263" t="s">
        <v>4</v>
      </c>
      <c r="B9263" s="4" t="s">
        <v>5</v>
      </c>
      <c r="C9263" s="4" t="s">
        <v>16</v>
      </c>
      <c r="D9263" s="4" t="s">
        <v>10</v>
      </c>
      <c r="E9263" s="4" t="s">
        <v>10</v>
      </c>
      <c r="F9263" s="4" t="s">
        <v>10</v>
      </c>
      <c r="G9263" s="4" t="s">
        <v>9</v>
      </c>
    </row>
    <row r="9264" spans="1:7">
      <c r="A9264" t="n">
        <v>73631</v>
      </c>
      <c r="B9264" s="47" t="n">
        <v>95</v>
      </c>
      <c r="C9264" s="7" t="n">
        <v>6</v>
      </c>
      <c r="D9264" s="7" t="n">
        <v>4</v>
      </c>
      <c r="E9264" s="7" t="n">
        <v>11</v>
      </c>
      <c r="F9264" s="7" t="n">
        <v>1000</v>
      </c>
      <c r="G9264" s="7" t="n">
        <v>1</v>
      </c>
    </row>
    <row r="9265" spans="1:7">
      <c r="A9265" t="s">
        <v>4</v>
      </c>
      <c r="B9265" s="4" t="s">
        <v>5</v>
      </c>
      <c r="C9265" s="4" t="s">
        <v>16</v>
      </c>
      <c r="D9265" s="4" t="s">
        <v>10</v>
      </c>
      <c r="E9265" s="4" t="s">
        <v>10</v>
      </c>
      <c r="F9265" s="4" t="s">
        <v>10</v>
      </c>
      <c r="G9265" s="4" t="s">
        <v>9</v>
      </c>
    </row>
    <row r="9266" spans="1:7">
      <c r="A9266" t="n">
        <v>73643</v>
      </c>
      <c r="B9266" s="47" t="n">
        <v>95</v>
      </c>
      <c r="C9266" s="7" t="n">
        <v>6</v>
      </c>
      <c r="D9266" s="7" t="n">
        <v>4</v>
      </c>
      <c r="E9266" s="7" t="n">
        <v>13</v>
      </c>
      <c r="F9266" s="7" t="n">
        <v>1000</v>
      </c>
      <c r="G9266" s="7" t="n">
        <v>1</v>
      </c>
    </row>
    <row r="9267" spans="1:7">
      <c r="A9267" t="s">
        <v>4</v>
      </c>
      <c r="B9267" s="4" t="s">
        <v>5</v>
      </c>
      <c r="C9267" s="4" t="s">
        <v>16</v>
      </c>
      <c r="D9267" s="4" t="s">
        <v>10</v>
      </c>
      <c r="E9267" s="4" t="s">
        <v>10</v>
      </c>
      <c r="F9267" s="4" t="s">
        <v>10</v>
      </c>
      <c r="G9267" s="4" t="s">
        <v>9</v>
      </c>
    </row>
    <row r="9268" spans="1:7">
      <c r="A9268" t="n">
        <v>73655</v>
      </c>
      <c r="B9268" s="47" t="n">
        <v>95</v>
      </c>
      <c r="C9268" s="7" t="n">
        <v>6</v>
      </c>
      <c r="D9268" s="7" t="n">
        <v>4</v>
      </c>
      <c r="E9268" s="7" t="n">
        <v>12</v>
      </c>
      <c r="F9268" s="7" t="n">
        <v>1000</v>
      </c>
      <c r="G9268" s="7" t="n">
        <v>1</v>
      </c>
    </row>
    <row r="9269" spans="1:7">
      <c r="A9269" t="s">
        <v>4</v>
      </c>
      <c r="B9269" s="4" t="s">
        <v>5</v>
      </c>
      <c r="C9269" s="4" t="s">
        <v>16</v>
      </c>
      <c r="D9269" s="4" t="s">
        <v>10</v>
      </c>
      <c r="E9269" s="4" t="s">
        <v>10</v>
      </c>
      <c r="F9269" s="4" t="s">
        <v>10</v>
      </c>
      <c r="G9269" s="4" t="s">
        <v>9</v>
      </c>
    </row>
    <row r="9270" spans="1:7">
      <c r="A9270" t="n">
        <v>73667</v>
      </c>
      <c r="B9270" s="47" t="n">
        <v>95</v>
      </c>
      <c r="C9270" s="7" t="n">
        <v>6</v>
      </c>
      <c r="D9270" s="7" t="n">
        <v>6</v>
      </c>
      <c r="E9270" s="7" t="n">
        <v>11</v>
      </c>
      <c r="F9270" s="7" t="n">
        <v>1000</v>
      </c>
      <c r="G9270" s="7" t="n">
        <v>1</v>
      </c>
    </row>
    <row r="9271" spans="1:7">
      <c r="A9271" t="s">
        <v>4</v>
      </c>
      <c r="B9271" s="4" t="s">
        <v>5</v>
      </c>
      <c r="C9271" s="4" t="s">
        <v>16</v>
      </c>
      <c r="D9271" s="4" t="s">
        <v>10</v>
      </c>
      <c r="E9271" s="4" t="s">
        <v>10</v>
      </c>
      <c r="F9271" s="4" t="s">
        <v>10</v>
      </c>
      <c r="G9271" s="4" t="s">
        <v>9</v>
      </c>
    </row>
    <row r="9272" spans="1:7">
      <c r="A9272" t="n">
        <v>73679</v>
      </c>
      <c r="B9272" s="47" t="n">
        <v>95</v>
      </c>
      <c r="C9272" s="7" t="n">
        <v>6</v>
      </c>
      <c r="D9272" s="7" t="n">
        <v>6</v>
      </c>
      <c r="E9272" s="7" t="n">
        <v>13</v>
      </c>
      <c r="F9272" s="7" t="n">
        <v>1000</v>
      </c>
      <c r="G9272" s="7" t="n">
        <v>1</v>
      </c>
    </row>
    <row r="9273" spans="1:7">
      <c r="A9273" t="s">
        <v>4</v>
      </c>
      <c r="B9273" s="4" t="s">
        <v>5</v>
      </c>
      <c r="C9273" s="4" t="s">
        <v>16</v>
      </c>
      <c r="D9273" s="4" t="s">
        <v>10</v>
      </c>
      <c r="E9273" s="4" t="s">
        <v>10</v>
      </c>
      <c r="F9273" s="4" t="s">
        <v>10</v>
      </c>
      <c r="G9273" s="4" t="s">
        <v>9</v>
      </c>
    </row>
    <row r="9274" spans="1:7">
      <c r="A9274" t="n">
        <v>73691</v>
      </c>
      <c r="B9274" s="47" t="n">
        <v>95</v>
      </c>
      <c r="C9274" s="7" t="n">
        <v>6</v>
      </c>
      <c r="D9274" s="7" t="n">
        <v>6</v>
      </c>
      <c r="E9274" s="7" t="n">
        <v>12</v>
      </c>
      <c r="F9274" s="7" t="n">
        <v>1000</v>
      </c>
      <c r="G9274" s="7" t="n">
        <v>1</v>
      </c>
    </row>
    <row r="9275" spans="1:7">
      <c r="A9275" t="s">
        <v>4</v>
      </c>
      <c r="B9275" s="4" t="s">
        <v>5</v>
      </c>
      <c r="C9275" s="4" t="s">
        <v>16</v>
      </c>
      <c r="D9275" s="4" t="s">
        <v>10</v>
      </c>
      <c r="E9275" s="4" t="s">
        <v>10</v>
      </c>
      <c r="F9275" s="4" t="s">
        <v>10</v>
      </c>
      <c r="G9275" s="4" t="s">
        <v>9</v>
      </c>
    </row>
    <row r="9276" spans="1:7">
      <c r="A9276" t="n">
        <v>73703</v>
      </c>
      <c r="B9276" s="47" t="n">
        <v>95</v>
      </c>
      <c r="C9276" s="7" t="n">
        <v>6</v>
      </c>
      <c r="D9276" s="7" t="n">
        <v>11</v>
      </c>
      <c r="E9276" s="7" t="n">
        <v>13</v>
      </c>
      <c r="F9276" s="7" t="n">
        <v>1000</v>
      </c>
      <c r="G9276" s="7" t="n">
        <v>1</v>
      </c>
    </row>
    <row r="9277" spans="1:7">
      <c r="A9277" t="s">
        <v>4</v>
      </c>
      <c r="B9277" s="4" t="s">
        <v>5</v>
      </c>
      <c r="C9277" s="4" t="s">
        <v>16</v>
      </c>
      <c r="D9277" s="4" t="s">
        <v>10</v>
      </c>
      <c r="E9277" s="4" t="s">
        <v>10</v>
      </c>
      <c r="F9277" s="4" t="s">
        <v>10</v>
      </c>
      <c r="G9277" s="4" t="s">
        <v>9</v>
      </c>
    </row>
    <row r="9278" spans="1:7">
      <c r="A9278" t="n">
        <v>73715</v>
      </c>
      <c r="B9278" s="47" t="n">
        <v>95</v>
      </c>
      <c r="C9278" s="7" t="n">
        <v>6</v>
      </c>
      <c r="D9278" s="7" t="n">
        <v>11</v>
      </c>
      <c r="E9278" s="7" t="n">
        <v>12</v>
      </c>
      <c r="F9278" s="7" t="n">
        <v>1000</v>
      </c>
      <c r="G9278" s="7" t="n">
        <v>1</v>
      </c>
    </row>
    <row r="9279" spans="1:7">
      <c r="A9279" t="s">
        <v>4</v>
      </c>
      <c r="B9279" s="4" t="s">
        <v>5</v>
      </c>
      <c r="C9279" s="4" t="s">
        <v>16</v>
      </c>
      <c r="D9279" s="4" t="s">
        <v>10</v>
      </c>
      <c r="E9279" s="4" t="s">
        <v>10</v>
      </c>
      <c r="F9279" s="4" t="s">
        <v>10</v>
      </c>
      <c r="G9279" s="4" t="s">
        <v>9</v>
      </c>
    </row>
    <row r="9280" spans="1:7">
      <c r="A9280" t="n">
        <v>73727</v>
      </c>
      <c r="B9280" s="47" t="n">
        <v>95</v>
      </c>
      <c r="C9280" s="7" t="n">
        <v>6</v>
      </c>
      <c r="D9280" s="7" t="n">
        <v>13</v>
      </c>
      <c r="E9280" s="7" t="n">
        <v>12</v>
      </c>
      <c r="F9280" s="7" t="n">
        <v>1000</v>
      </c>
      <c r="G9280" s="7" t="n">
        <v>1</v>
      </c>
    </row>
    <row r="9281" spans="1:7">
      <c r="A9281" t="s">
        <v>4</v>
      </c>
      <c r="B9281" s="4" t="s">
        <v>5</v>
      </c>
      <c r="C9281" s="4" t="s">
        <v>10</v>
      </c>
      <c r="D9281" s="4" t="s">
        <v>16</v>
      </c>
      <c r="E9281" s="4" t="s">
        <v>16</v>
      </c>
    </row>
    <row r="9282" spans="1:7">
      <c r="A9282" t="n">
        <v>73739</v>
      </c>
      <c r="B9282" s="81" t="n">
        <v>104</v>
      </c>
      <c r="C9282" s="7" t="n">
        <v>159</v>
      </c>
      <c r="D9282" s="7" t="n">
        <v>3</v>
      </c>
      <c r="E9282" s="7" t="n">
        <v>1</v>
      </c>
    </row>
    <row r="9283" spans="1:7">
      <c r="A9283" t="s">
        <v>4</v>
      </c>
      <c r="B9283" s="4" t="s">
        <v>5</v>
      </c>
    </row>
    <row r="9284" spans="1:7">
      <c r="A9284" t="n">
        <v>73744</v>
      </c>
      <c r="B9284" s="5" t="n">
        <v>1</v>
      </c>
    </row>
    <row r="9285" spans="1:7">
      <c r="A9285" t="s">
        <v>4</v>
      </c>
      <c r="B9285" s="4" t="s">
        <v>5</v>
      </c>
      <c r="C9285" s="4" t="s">
        <v>10</v>
      </c>
      <c r="D9285" s="4" t="s">
        <v>16</v>
      </c>
      <c r="E9285" s="4" t="s">
        <v>16</v>
      </c>
    </row>
    <row r="9286" spans="1:7">
      <c r="A9286" t="n">
        <v>73745</v>
      </c>
      <c r="B9286" s="81" t="n">
        <v>104</v>
      </c>
      <c r="C9286" s="7" t="n">
        <v>159</v>
      </c>
      <c r="D9286" s="7" t="n">
        <v>3</v>
      </c>
      <c r="E9286" s="7" t="n">
        <v>2</v>
      </c>
    </row>
    <row r="9287" spans="1:7">
      <c r="A9287" t="s">
        <v>4</v>
      </c>
      <c r="B9287" s="4" t="s">
        <v>5</v>
      </c>
    </row>
    <row r="9288" spans="1:7">
      <c r="A9288" t="n">
        <v>73750</v>
      </c>
      <c r="B9288" s="5" t="n">
        <v>1</v>
      </c>
    </row>
    <row r="9289" spans="1:7">
      <c r="A9289" t="s">
        <v>4</v>
      </c>
      <c r="B9289" s="4" t="s">
        <v>5</v>
      </c>
      <c r="C9289" s="4" t="s">
        <v>10</v>
      </c>
      <c r="D9289" s="4" t="s">
        <v>16</v>
      </c>
      <c r="E9289" s="4" t="s">
        <v>16</v>
      </c>
    </row>
    <row r="9290" spans="1:7">
      <c r="A9290" t="n">
        <v>73751</v>
      </c>
      <c r="B9290" s="81" t="n">
        <v>104</v>
      </c>
      <c r="C9290" s="7" t="n">
        <v>160</v>
      </c>
      <c r="D9290" s="7" t="n">
        <v>3</v>
      </c>
      <c r="E9290" s="7" t="n">
        <v>1</v>
      </c>
    </row>
    <row r="9291" spans="1:7">
      <c r="A9291" t="s">
        <v>4</v>
      </c>
      <c r="B9291" s="4" t="s">
        <v>5</v>
      </c>
    </row>
    <row r="9292" spans="1:7">
      <c r="A9292" t="n">
        <v>73756</v>
      </c>
      <c r="B9292" s="5" t="n">
        <v>1</v>
      </c>
    </row>
    <row r="9293" spans="1:7">
      <c r="A9293" t="s">
        <v>4</v>
      </c>
      <c r="B9293" s="4" t="s">
        <v>5</v>
      </c>
      <c r="C9293" s="4" t="s">
        <v>10</v>
      </c>
      <c r="D9293" s="4" t="s">
        <v>16</v>
      </c>
      <c r="E9293" s="4" t="s">
        <v>16</v>
      </c>
    </row>
    <row r="9294" spans="1:7">
      <c r="A9294" t="n">
        <v>73757</v>
      </c>
      <c r="B9294" s="81" t="n">
        <v>104</v>
      </c>
      <c r="C9294" s="7" t="n">
        <v>160</v>
      </c>
      <c r="D9294" s="7" t="n">
        <v>3</v>
      </c>
      <c r="E9294" s="7" t="n">
        <v>2</v>
      </c>
    </row>
    <row r="9295" spans="1:7">
      <c r="A9295" t="s">
        <v>4</v>
      </c>
      <c r="B9295" s="4" t="s">
        <v>5</v>
      </c>
    </row>
    <row r="9296" spans="1:7">
      <c r="A9296" t="n">
        <v>73762</v>
      </c>
      <c r="B9296" s="5" t="n">
        <v>1</v>
      </c>
    </row>
    <row r="9297" spans="1:5">
      <c r="A9297" t="s">
        <v>4</v>
      </c>
      <c r="B9297" s="4" t="s">
        <v>5</v>
      </c>
      <c r="C9297" s="4" t="s">
        <v>10</v>
      </c>
      <c r="D9297" s="4" t="s">
        <v>16</v>
      </c>
      <c r="E9297" s="4" t="s">
        <v>16</v>
      </c>
    </row>
    <row r="9298" spans="1:5">
      <c r="A9298" t="n">
        <v>73763</v>
      </c>
      <c r="B9298" s="81" t="n">
        <v>104</v>
      </c>
      <c r="C9298" s="7" t="n">
        <v>82</v>
      </c>
      <c r="D9298" s="7" t="n">
        <v>3</v>
      </c>
      <c r="E9298" s="7" t="n">
        <v>1</v>
      </c>
    </row>
    <row r="9299" spans="1:5">
      <c r="A9299" t="s">
        <v>4</v>
      </c>
      <c r="B9299" s="4" t="s">
        <v>5</v>
      </c>
    </row>
    <row r="9300" spans="1:5">
      <c r="A9300" t="n">
        <v>73768</v>
      </c>
      <c r="B9300" s="5" t="n">
        <v>1</v>
      </c>
    </row>
    <row r="9301" spans="1:5">
      <c r="A9301" t="s">
        <v>4</v>
      </c>
      <c r="B9301" s="4" t="s">
        <v>5</v>
      </c>
      <c r="C9301" s="4" t="s">
        <v>10</v>
      </c>
      <c r="D9301" s="4" t="s">
        <v>16</v>
      </c>
      <c r="E9301" s="4" t="s">
        <v>16</v>
      </c>
    </row>
    <row r="9302" spans="1:5">
      <c r="A9302" t="n">
        <v>73769</v>
      </c>
      <c r="B9302" s="81" t="n">
        <v>104</v>
      </c>
      <c r="C9302" s="7" t="n">
        <v>82</v>
      </c>
      <c r="D9302" s="7" t="n">
        <v>3</v>
      </c>
      <c r="E9302" s="7" t="n">
        <v>2</v>
      </c>
    </row>
    <row r="9303" spans="1:5">
      <c r="A9303" t="s">
        <v>4</v>
      </c>
      <c r="B9303" s="4" t="s">
        <v>5</v>
      </c>
    </row>
    <row r="9304" spans="1:5">
      <c r="A9304" t="n">
        <v>73774</v>
      </c>
      <c r="B9304" s="5" t="n">
        <v>1</v>
      </c>
    </row>
    <row r="9305" spans="1:5">
      <c r="A9305" t="s">
        <v>4</v>
      </c>
      <c r="B9305" s="4" t="s">
        <v>5</v>
      </c>
      <c r="C9305" s="4" t="s">
        <v>10</v>
      </c>
    </row>
    <row r="9306" spans="1:5">
      <c r="A9306" t="n">
        <v>73775</v>
      </c>
      <c r="B9306" s="12" t="n">
        <v>12</v>
      </c>
      <c r="C9306" s="7" t="n">
        <v>10624</v>
      </c>
    </row>
    <row r="9307" spans="1:5">
      <c r="A9307" t="s">
        <v>4</v>
      </c>
      <c r="B9307" s="4" t="s">
        <v>5</v>
      </c>
      <c r="C9307" s="4" t="s">
        <v>10</v>
      </c>
    </row>
    <row r="9308" spans="1:5">
      <c r="A9308" t="n">
        <v>73778</v>
      </c>
      <c r="B9308" s="12" t="n">
        <v>12</v>
      </c>
      <c r="C9308" s="7" t="n">
        <v>10637</v>
      </c>
    </row>
    <row r="9309" spans="1:5">
      <c r="A9309" t="s">
        <v>4</v>
      </c>
      <c r="B9309" s="4" t="s">
        <v>5</v>
      </c>
      <c r="C9309" s="4" t="s">
        <v>10</v>
      </c>
    </row>
    <row r="9310" spans="1:5">
      <c r="A9310" t="n">
        <v>73781</v>
      </c>
      <c r="B9310" s="12" t="n">
        <v>12</v>
      </c>
      <c r="C9310" s="7" t="n">
        <v>10641</v>
      </c>
    </row>
    <row r="9311" spans="1:5">
      <c r="A9311" t="s">
        <v>4</v>
      </c>
      <c r="B9311" s="4" t="s">
        <v>5</v>
      </c>
      <c r="C9311" s="4" t="s">
        <v>10</v>
      </c>
    </row>
    <row r="9312" spans="1:5">
      <c r="A9312" t="n">
        <v>73784</v>
      </c>
      <c r="B9312" s="12" t="n">
        <v>12</v>
      </c>
      <c r="C9312" s="7" t="n">
        <v>10653</v>
      </c>
    </row>
    <row r="9313" spans="1:5">
      <c r="A9313" t="s">
        <v>4</v>
      </c>
      <c r="B9313" s="4" t="s">
        <v>5</v>
      </c>
      <c r="C9313" s="4" t="s">
        <v>10</v>
      </c>
    </row>
    <row r="9314" spans="1:5">
      <c r="A9314" t="n">
        <v>73787</v>
      </c>
      <c r="B9314" s="12" t="n">
        <v>12</v>
      </c>
      <c r="C9314" s="7" t="n">
        <v>10660</v>
      </c>
    </row>
    <row r="9315" spans="1:5">
      <c r="A9315" t="s">
        <v>4</v>
      </c>
      <c r="B9315" s="4" t="s">
        <v>5</v>
      </c>
      <c r="C9315" s="4" t="s">
        <v>10</v>
      </c>
    </row>
    <row r="9316" spans="1:5">
      <c r="A9316" t="n">
        <v>73790</v>
      </c>
      <c r="B9316" s="12" t="n">
        <v>12</v>
      </c>
      <c r="C9316" s="7" t="n">
        <v>10665</v>
      </c>
    </row>
    <row r="9317" spans="1:5">
      <c r="A9317" t="s">
        <v>4</v>
      </c>
      <c r="B9317" s="4" t="s">
        <v>5</v>
      </c>
      <c r="C9317" s="4" t="s">
        <v>10</v>
      </c>
    </row>
    <row r="9318" spans="1:5">
      <c r="A9318" t="n">
        <v>73793</v>
      </c>
      <c r="B9318" s="12" t="n">
        <v>12</v>
      </c>
      <c r="C9318" s="7" t="n">
        <v>10671</v>
      </c>
    </row>
    <row r="9319" spans="1:5">
      <c r="A9319" t="s">
        <v>4</v>
      </c>
      <c r="B9319" s="4" t="s">
        <v>5</v>
      </c>
      <c r="C9319" s="4" t="s">
        <v>10</v>
      </c>
    </row>
    <row r="9320" spans="1:5">
      <c r="A9320" t="n">
        <v>73796</v>
      </c>
      <c r="B9320" s="12" t="n">
        <v>12</v>
      </c>
      <c r="C9320" s="7" t="n">
        <v>10675</v>
      </c>
    </row>
    <row r="9321" spans="1:5">
      <c r="A9321" t="s">
        <v>4</v>
      </c>
      <c r="B9321" s="4" t="s">
        <v>5</v>
      </c>
      <c r="C9321" s="4" t="s">
        <v>10</v>
      </c>
    </row>
    <row r="9322" spans="1:5">
      <c r="A9322" t="n">
        <v>73799</v>
      </c>
      <c r="B9322" s="12" t="n">
        <v>12</v>
      </c>
      <c r="C9322" s="7" t="n">
        <v>10682</v>
      </c>
    </row>
    <row r="9323" spans="1:5">
      <c r="A9323" t="s">
        <v>4</v>
      </c>
      <c r="B9323" s="4" t="s">
        <v>5</v>
      </c>
      <c r="C9323" s="4" t="s">
        <v>10</v>
      </c>
    </row>
    <row r="9324" spans="1:5">
      <c r="A9324" t="n">
        <v>73802</v>
      </c>
      <c r="B9324" s="12" t="n">
        <v>12</v>
      </c>
      <c r="C9324" s="7" t="n">
        <v>10686</v>
      </c>
    </row>
    <row r="9325" spans="1:5">
      <c r="A9325" t="s">
        <v>4</v>
      </c>
      <c r="B9325" s="4" t="s">
        <v>5</v>
      </c>
      <c r="C9325" s="4" t="s">
        <v>10</v>
      </c>
    </row>
    <row r="9326" spans="1:5">
      <c r="A9326" t="n">
        <v>73805</v>
      </c>
      <c r="B9326" s="12" t="n">
        <v>12</v>
      </c>
      <c r="C9326" s="7" t="n">
        <v>10688</v>
      </c>
    </row>
    <row r="9327" spans="1:5">
      <c r="A9327" t="s">
        <v>4</v>
      </c>
      <c r="B9327" s="4" t="s">
        <v>5</v>
      </c>
      <c r="C9327" s="4" t="s">
        <v>10</v>
      </c>
    </row>
    <row r="9328" spans="1:5">
      <c r="A9328" t="n">
        <v>73808</v>
      </c>
      <c r="B9328" s="12" t="n">
        <v>12</v>
      </c>
      <c r="C9328" s="7" t="n">
        <v>10692</v>
      </c>
    </row>
    <row r="9329" spans="1:3">
      <c r="A9329" t="s">
        <v>4</v>
      </c>
      <c r="B9329" s="4" t="s">
        <v>5</v>
      </c>
      <c r="C9329" s="4" t="s">
        <v>10</v>
      </c>
    </row>
    <row r="9330" spans="1:3">
      <c r="A9330" t="n">
        <v>73811</v>
      </c>
      <c r="B9330" s="12" t="n">
        <v>12</v>
      </c>
      <c r="C9330" s="7" t="n">
        <v>10696</v>
      </c>
    </row>
    <row r="9331" spans="1:3">
      <c r="A9331" t="s">
        <v>4</v>
      </c>
      <c r="B9331" s="4" t="s">
        <v>5</v>
      </c>
      <c r="C9331" s="4" t="s">
        <v>10</v>
      </c>
    </row>
    <row r="9332" spans="1:3">
      <c r="A9332" t="n">
        <v>73814</v>
      </c>
      <c r="B9332" s="12" t="n">
        <v>12</v>
      </c>
      <c r="C9332" s="7" t="n">
        <v>10698</v>
      </c>
    </row>
    <row r="9333" spans="1:3">
      <c r="A9333" t="s">
        <v>4</v>
      </c>
      <c r="B9333" s="4" t="s">
        <v>5</v>
      </c>
      <c r="C9333" s="4" t="s">
        <v>10</v>
      </c>
    </row>
    <row r="9334" spans="1:3">
      <c r="A9334" t="n">
        <v>73817</v>
      </c>
      <c r="B9334" s="12" t="n">
        <v>12</v>
      </c>
      <c r="C9334" s="7" t="n">
        <v>10706</v>
      </c>
    </row>
    <row r="9335" spans="1:3">
      <c r="A9335" t="s">
        <v>4</v>
      </c>
      <c r="B9335" s="4" t="s">
        <v>5</v>
      </c>
      <c r="C9335" s="4" t="s">
        <v>10</v>
      </c>
    </row>
    <row r="9336" spans="1:3">
      <c r="A9336" t="n">
        <v>73820</v>
      </c>
      <c r="B9336" s="12" t="n">
        <v>12</v>
      </c>
      <c r="C9336" s="7" t="n">
        <v>10708</v>
      </c>
    </row>
    <row r="9337" spans="1:3">
      <c r="A9337" t="s">
        <v>4</v>
      </c>
      <c r="B9337" s="4" t="s">
        <v>5</v>
      </c>
      <c r="C9337" s="4" t="s">
        <v>16</v>
      </c>
      <c r="D9337" s="4" t="s">
        <v>6</v>
      </c>
    </row>
    <row r="9338" spans="1:3">
      <c r="A9338" t="n">
        <v>73823</v>
      </c>
      <c r="B9338" s="8" t="n">
        <v>2</v>
      </c>
      <c r="C9338" s="7" t="n">
        <v>10</v>
      </c>
      <c r="D9338" s="7" t="s">
        <v>601</v>
      </c>
    </row>
    <row r="9339" spans="1:3">
      <c r="A9339" t="s">
        <v>4</v>
      </c>
      <c r="B9339" s="4" t="s">
        <v>5</v>
      </c>
      <c r="C9339" s="4" t="s">
        <v>16</v>
      </c>
      <c r="D9339" s="4" t="s">
        <v>16</v>
      </c>
      <c r="E9339" s="4" t="s">
        <v>10</v>
      </c>
      <c r="F9339" s="4" t="s">
        <v>10</v>
      </c>
      <c r="G9339" s="4" t="s">
        <v>10</v>
      </c>
      <c r="H9339" s="4" t="s">
        <v>10</v>
      </c>
      <c r="I9339" s="4" t="s">
        <v>10</v>
      </c>
    </row>
    <row r="9340" spans="1:3">
      <c r="A9340" t="n">
        <v>73847</v>
      </c>
      <c r="B9340" s="82" t="n">
        <v>146</v>
      </c>
      <c r="C9340" s="7" t="n">
        <v>0</v>
      </c>
      <c r="D9340" s="7" t="n">
        <v>0</v>
      </c>
      <c r="E9340" s="7" t="n">
        <v>13</v>
      </c>
      <c r="F9340" s="7" t="n">
        <v>7</v>
      </c>
      <c r="G9340" s="7" t="n">
        <v>0</v>
      </c>
      <c r="H9340" s="7" t="n">
        <v>0</v>
      </c>
      <c r="I9340" s="7" t="n">
        <v>0</v>
      </c>
    </row>
    <row r="9341" spans="1:3">
      <c r="A9341" t="s">
        <v>4</v>
      </c>
      <c r="B9341" s="4" t="s">
        <v>5</v>
      </c>
      <c r="C9341" s="4" t="s">
        <v>16</v>
      </c>
    </row>
    <row r="9342" spans="1:3">
      <c r="A9342" t="n">
        <v>73860</v>
      </c>
      <c r="B9342" s="82" t="n">
        <v>146</v>
      </c>
      <c r="C9342" s="7" t="n">
        <v>1</v>
      </c>
    </row>
    <row r="9343" spans="1:3">
      <c r="A9343" t="s">
        <v>4</v>
      </c>
      <c r="B9343" s="4" t="s">
        <v>5</v>
      </c>
      <c r="C9343" s="4" t="s">
        <v>16</v>
      </c>
      <c r="D9343" s="4" t="s">
        <v>16</v>
      </c>
      <c r="E9343" s="4" t="s">
        <v>10</v>
      </c>
      <c r="F9343" s="4" t="s">
        <v>10</v>
      </c>
      <c r="G9343" s="4" t="s">
        <v>10</v>
      </c>
      <c r="H9343" s="4" t="s">
        <v>10</v>
      </c>
      <c r="I9343" s="4" t="s">
        <v>10</v>
      </c>
    </row>
    <row r="9344" spans="1:3">
      <c r="A9344" t="n">
        <v>73862</v>
      </c>
      <c r="B9344" s="82" t="n">
        <v>146</v>
      </c>
      <c r="C9344" s="7" t="n">
        <v>0</v>
      </c>
      <c r="D9344" s="7" t="n">
        <v>1</v>
      </c>
      <c r="E9344" s="7" t="n">
        <v>13</v>
      </c>
      <c r="F9344" s="7" t="n">
        <v>7</v>
      </c>
      <c r="G9344" s="7" t="n">
        <v>49</v>
      </c>
      <c r="H9344" s="7" t="n">
        <v>60</v>
      </c>
      <c r="I9344" s="7" t="n">
        <v>67</v>
      </c>
    </row>
    <row r="9345" spans="1:9">
      <c r="A9345" t="s">
        <v>4</v>
      </c>
      <c r="B9345" s="4" t="s">
        <v>5</v>
      </c>
      <c r="C9345" s="4" t="s">
        <v>16</v>
      </c>
    </row>
    <row r="9346" spans="1:9">
      <c r="A9346" t="n">
        <v>73875</v>
      </c>
      <c r="B9346" s="82" t="n">
        <v>146</v>
      </c>
      <c r="C9346" s="7" t="n">
        <v>1</v>
      </c>
    </row>
    <row r="9347" spans="1:9">
      <c r="A9347" t="s">
        <v>4</v>
      </c>
      <c r="B9347" s="4" t="s">
        <v>5</v>
      </c>
      <c r="C9347" s="4" t="s">
        <v>16</v>
      </c>
      <c r="D9347" s="4" t="s">
        <v>6</v>
      </c>
    </row>
    <row r="9348" spans="1:9">
      <c r="A9348" t="n">
        <v>73877</v>
      </c>
      <c r="B9348" s="8" t="n">
        <v>2</v>
      </c>
      <c r="C9348" s="7" t="n">
        <v>10</v>
      </c>
      <c r="D9348" s="7" t="s">
        <v>602</v>
      </c>
    </row>
    <row r="9349" spans="1:9">
      <c r="A9349" t="s">
        <v>4</v>
      </c>
      <c r="B9349" s="4" t="s">
        <v>5</v>
      </c>
      <c r="C9349" s="4" t="s">
        <v>16</v>
      </c>
    </row>
    <row r="9350" spans="1:9">
      <c r="A9350" t="n">
        <v>73894</v>
      </c>
      <c r="B9350" s="83" t="n">
        <v>148</v>
      </c>
      <c r="C9350" s="7" t="n">
        <v>0</v>
      </c>
    </row>
    <row r="9351" spans="1:9">
      <c r="A9351" t="s">
        <v>4</v>
      </c>
      <c r="B9351" s="4" t="s">
        <v>5</v>
      </c>
      <c r="C9351" s="4" t="s">
        <v>16</v>
      </c>
      <c r="D9351" s="4" t="s">
        <v>10</v>
      </c>
    </row>
    <row r="9352" spans="1:9">
      <c r="A9352" t="n">
        <v>73896</v>
      </c>
      <c r="B9352" s="18" t="n">
        <v>50</v>
      </c>
      <c r="C9352" s="7" t="n">
        <v>254</v>
      </c>
      <c r="D9352" s="7" t="n">
        <v>47</v>
      </c>
    </row>
    <row r="9353" spans="1:9">
      <c r="A9353" t="s">
        <v>4</v>
      </c>
      <c r="B9353" s="4" t="s">
        <v>5</v>
      </c>
      <c r="C9353" s="4" t="s">
        <v>10</v>
      </c>
    </row>
    <row r="9354" spans="1:9">
      <c r="A9354" t="n">
        <v>73900</v>
      </c>
      <c r="B9354" s="12" t="n">
        <v>12</v>
      </c>
      <c r="C9354" s="7" t="n">
        <v>6410</v>
      </c>
    </row>
    <row r="9355" spans="1:9">
      <c r="A9355" t="s">
        <v>4</v>
      </c>
      <c r="B9355" s="4" t="s">
        <v>5</v>
      </c>
      <c r="C9355" s="4" t="s">
        <v>10</v>
      </c>
    </row>
    <row r="9356" spans="1:9">
      <c r="A9356" t="n">
        <v>73903</v>
      </c>
      <c r="B9356" s="12" t="n">
        <v>12</v>
      </c>
      <c r="C9356" s="7" t="n">
        <v>6527</v>
      </c>
    </row>
    <row r="9357" spans="1:9">
      <c r="A9357" t="s">
        <v>4</v>
      </c>
      <c r="B9357" s="4" t="s">
        <v>5</v>
      </c>
      <c r="C9357" s="4" t="s">
        <v>6</v>
      </c>
      <c r="D9357" s="4" t="s">
        <v>9</v>
      </c>
    </row>
    <row r="9358" spans="1:9">
      <c r="A9358" t="n">
        <v>73906</v>
      </c>
      <c r="B9358" s="84" t="n">
        <v>134</v>
      </c>
      <c r="C9358" s="7" t="s">
        <v>603</v>
      </c>
      <c r="D9358" s="7" t="n">
        <v>23</v>
      </c>
    </row>
    <row r="9359" spans="1:9">
      <c r="A9359" t="s">
        <v>4</v>
      </c>
      <c r="B9359" s="4" t="s">
        <v>5</v>
      </c>
      <c r="C9359" s="4" t="s">
        <v>16</v>
      </c>
      <c r="D9359" s="4" t="s">
        <v>16</v>
      </c>
    </row>
    <row r="9360" spans="1:9">
      <c r="A9360" t="n">
        <v>73919</v>
      </c>
      <c r="B9360" s="85" t="n">
        <v>137</v>
      </c>
      <c r="C9360" s="7" t="n">
        <v>0</v>
      </c>
      <c r="D9360" s="7" t="n">
        <v>0</v>
      </c>
    </row>
    <row r="9361" spans="1:4">
      <c r="A9361" t="s">
        <v>4</v>
      </c>
      <c r="B9361" s="4" t="s">
        <v>5</v>
      </c>
      <c r="C9361" s="4" t="s">
        <v>16</v>
      </c>
    </row>
    <row r="9362" spans="1:4">
      <c r="A9362" t="n">
        <v>73922</v>
      </c>
      <c r="B9362" s="85" t="n">
        <v>137</v>
      </c>
      <c r="C9362" s="7" t="n">
        <v>1</v>
      </c>
    </row>
    <row r="9363" spans="1:4">
      <c r="A9363" t="s">
        <v>4</v>
      </c>
      <c r="B9363" s="4" t="s">
        <v>5</v>
      </c>
      <c r="C9363" s="4" t="s">
        <v>10</v>
      </c>
    </row>
    <row r="9364" spans="1:4">
      <c r="A9364" t="n">
        <v>73924</v>
      </c>
      <c r="B9364" s="19" t="n">
        <v>13</v>
      </c>
      <c r="C9364" s="7" t="n">
        <v>6527</v>
      </c>
    </row>
    <row r="9365" spans="1:4">
      <c r="A9365" t="s">
        <v>4</v>
      </c>
      <c r="B9365" s="4" t="s">
        <v>5</v>
      </c>
      <c r="C9365" s="4" t="s">
        <v>10</v>
      </c>
    </row>
    <row r="9366" spans="1:4">
      <c r="A9366" t="n">
        <v>73927</v>
      </c>
      <c r="B9366" s="19" t="n">
        <v>13</v>
      </c>
      <c r="C9366" s="7" t="n">
        <v>6410</v>
      </c>
    </row>
    <row r="9367" spans="1:4">
      <c r="A9367" t="s">
        <v>4</v>
      </c>
      <c r="B9367" s="4" t="s">
        <v>5</v>
      </c>
      <c r="C9367" s="4" t="s">
        <v>16</v>
      </c>
      <c r="D9367" s="4" t="s">
        <v>16</v>
      </c>
      <c r="E9367" s="4" t="s">
        <v>16</v>
      </c>
      <c r="F9367" s="4" t="s">
        <v>30</v>
      </c>
      <c r="G9367" s="4" t="s">
        <v>30</v>
      </c>
      <c r="H9367" s="4" t="s">
        <v>30</v>
      </c>
      <c r="I9367" s="4" t="s">
        <v>30</v>
      </c>
      <c r="J9367" s="4" t="s">
        <v>30</v>
      </c>
    </row>
    <row r="9368" spans="1:4">
      <c r="A9368" t="n">
        <v>73930</v>
      </c>
      <c r="B9368" s="74" t="n">
        <v>76</v>
      </c>
      <c r="C9368" s="7" t="n">
        <v>0</v>
      </c>
      <c r="D9368" s="7" t="n">
        <v>3</v>
      </c>
      <c r="E9368" s="7" t="n">
        <v>0</v>
      </c>
      <c r="F9368" s="7" t="n">
        <v>1</v>
      </c>
      <c r="G9368" s="7" t="n">
        <v>1</v>
      </c>
      <c r="H9368" s="7" t="n">
        <v>1</v>
      </c>
      <c r="I9368" s="7" t="n">
        <v>0</v>
      </c>
      <c r="J9368" s="7" t="n">
        <v>1000</v>
      </c>
    </row>
    <row r="9369" spans="1:4">
      <c r="A9369" t="s">
        <v>4</v>
      </c>
      <c r="B9369" s="4" t="s">
        <v>5</v>
      </c>
      <c r="C9369" s="4" t="s">
        <v>16</v>
      </c>
      <c r="D9369" s="4" t="s">
        <v>16</v>
      </c>
    </row>
    <row r="9370" spans="1:4">
      <c r="A9370" t="n">
        <v>73954</v>
      </c>
      <c r="B9370" s="78" t="n">
        <v>77</v>
      </c>
      <c r="C9370" s="7" t="n">
        <v>0</v>
      </c>
      <c r="D9370" s="7" t="n">
        <v>3</v>
      </c>
    </row>
    <row r="9371" spans="1:4">
      <c r="A9371" t="s">
        <v>4</v>
      </c>
      <c r="B9371" s="4" t="s">
        <v>5</v>
      </c>
      <c r="C9371" s="4" t="s">
        <v>16</v>
      </c>
    </row>
    <row r="9372" spans="1:4">
      <c r="A9372" t="n">
        <v>73957</v>
      </c>
      <c r="B9372" s="80" t="n">
        <v>165</v>
      </c>
      <c r="C9372" s="7" t="n">
        <v>1</v>
      </c>
    </row>
    <row r="9373" spans="1:4">
      <c r="A9373" t="s">
        <v>4</v>
      </c>
      <c r="B9373" s="4" t="s">
        <v>5</v>
      </c>
      <c r="C9373" s="4" t="s">
        <v>16</v>
      </c>
      <c r="D9373" s="4" t="s">
        <v>16</v>
      </c>
      <c r="E9373" s="4" t="s">
        <v>9</v>
      </c>
      <c r="F9373" s="4" t="s">
        <v>16</v>
      </c>
      <c r="G9373" s="4" t="s">
        <v>16</v>
      </c>
    </row>
    <row r="9374" spans="1:4">
      <c r="A9374" t="n">
        <v>73959</v>
      </c>
      <c r="B9374" s="39" t="n">
        <v>18</v>
      </c>
      <c r="C9374" s="7" t="n">
        <v>3</v>
      </c>
      <c r="D9374" s="7" t="n">
        <v>0</v>
      </c>
      <c r="E9374" s="7" t="n">
        <v>4</v>
      </c>
      <c r="F9374" s="7" t="n">
        <v>19</v>
      </c>
      <c r="G9374" s="7" t="n">
        <v>1</v>
      </c>
    </row>
    <row r="9375" spans="1:4">
      <c r="A9375" t="s">
        <v>4</v>
      </c>
      <c r="B9375" s="4" t="s">
        <v>5</v>
      </c>
      <c r="C9375" s="4" t="s">
        <v>16</v>
      </c>
    </row>
    <row r="9376" spans="1:4">
      <c r="A9376" t="n">
        <v>73968</v>
      </c>
      <c r="B9376" s="86" t="n">
        <v>78</v>
      </c>
      <c r="C9376" s="7" t="n">
        <v>255</v>
      </c>
    </row>
    <row r="9377" spans="1:10">
      <c r="A9377" t="s">
        <v>4</v>
      </c>
      <c r="B9377" s="4" t="s">
        <v>5</v>
      </c>
      <c r="C9377" s="4" t="s">
        <v>16</v>
      </c>
      <c r="D9377" s="4" t="s">
        <v>10</v>
      </c>
      <c r="E9377" s="4" t="s">
        <v>16</v>
      </c>
    </row>
    <row r="9378" spans="1:10">
      <c r="A9378" t="n">
        <v>73970</v>
      </c>
      <c r="B9378" s="44" t="n">
        <v>36</v>
      </c>
      <c r="C9378" s="7" t="n">
        <v>9</v>
      </c>
      <c r="D9378" s="7" t="n">
        <v>4</v>
      </c>
      <c r="E9378" s="7" t="n">
        <v>0</v>
      </c>
    </row>
    <row r="9379" spans="1:10">
      <c r="A9379" t="s">
        <v>4</v>
      </c>
      <c r="B9379" s="4" t="s">
        <v>5</v>
      </c>
      <c r="C9379" s="4" t="s">
        <v>16</v>
      </c>
      <c r="D9379" s="4" t="s">
        <v>10</v>
      </c>
      <c r="E9379" s="4" t="s">
        <v>16</v>
      </c>
    </row>
    <row r="9380" spans="1:10">
      <c r="A9380" t="n">
        <v>73975</v>
      </c>
      <c r="B9380" s="44" t="n">
        <v>36</v>
      </c>
      <c r="C9380" s="7" t="n">
        <v>9</v>
      </c>
      <c r="D9380" s="7" t="n">
        <v>5</v>
      </c>
      <c r="E9380" s="7" t="n">
        <v>0</v>
      </c>
    </row>
    <row r="9381" spans="1:10">
      <c r="A9381" t="s">
        <v>4</v>
      </c>
      <c r="B9381" s="4" t="s">
        <v>5</v>
      </c>
      <c r="C9381" s="4" t="s">
        <v>16</v>
      </c>
      <c r="D9381" s="4" t="s">
        <v>10</v>
      </c>
      <c r="E9381" s="4" t="s">
        <v>16</v>
      </c>
    </row>
    <row r="9382" spans="1:10">
      <c r="A9382" t="n">
        <v>73980</v>
      </c>
      <c r="B9382" s="44" t="n">
        <v>36</v>
      </c>
      <c r="C9382" s="7" t="n">
        <v>9</v>
      </c>
      <c r="D9382" s="7" t="n">
        <v>13</v>
      </c>
      <c r="E9382" s="7" t="n">
        <v>0</v>
      </c>
    </row>
    <row r="9383" spans="1:10">
      <c r="A9383" t="s">
        <v>4</v>
      </c>
      <c r="B9383" s="4" t="s">
        <v>5</v>
      </c>
      <c r="C9383" s="4" t="s">
        <v>16</v>
      </c>
      <c r="D9383" s="4" t="s">
        <v>10</v>
      </c>
      <c r="E9383" s="4" t="s">
        <v>16</v>
      </c>
    </row>
    <row r="9384" spans="1:10">
      <c r="A9384" t="n">
        <v>73985</v>
      </c>
      <c r="B9384" s="44" t="n">
        <v>36</v>
      </c>
      <c r="C9384" s="7" t="n">
        <v>9</v>
      </c>
      <c r="D9384" s="7" t="n">
        <v>0</v>
      </c>
      <c r="E9384" s="7" t="n">
        <v>0</v>
      </c>
    </row>
    <row r="9385" spans="1:10">
      <c r="A9385" t="s">
        <v>4</v>
      </c>
      <c r="B9385" s="4" t="s">
        <v>5</v>
      </c>
      <c r="C9385" s="4" t="s">
        <v>16</v>
      </c>
      <c r="D9385" s="4" t="s">
        <v>10</v>
      </c>
      <c r="E9385" s="4" t="s">
        <v>16</v>
      </c>
    </row>
    <row r="9386" spans="1:10">
      <c r="A9386" t="n">
        <v>73990</v>
      </c>
      <c r="B9386" s="44" t="n">
        <v>36</v>
      </c>
      <c r="C9386" s="7" t="n">
        <v>9</v>
      </c>
      <c r="D9386" s="7" t="n">
        <v>30</v>
      </c>
      <c r="E9386" s="7" t="n">
        <v>0</v>
      </c>
    </row>
    <row r="9387" spans="1:10">
      <c r="A9387" t="s">
        <v>4</v>
      </c>
      <c r="B9387" s="4" t="s">
        <v>5</v>
      </c>
      <c r="C9387" s="4" t="s">
        <v>16</v>
      </c>
      <c r="D9387" s="4" t="s">
        <v>10</v>
      </c>
      <c r="E9387" s="4" t="s">
        <v>16</v>
      </c>
    </row>
    <row r="9388" spans="1:10">
      <c r="A9388" t="n">
        <v>73995</v>
      </c>
      <c r="B9388" s="44" t="n">
        <v>36</v>
      </c>
      <c r="C9388" s="7" t="n">
        <v>9</v>
      </c>
      <c r="D9388" s="7" t="n">
        <v>100</v>
      </c>
      <c r="E9388" s="7" t="n">
        <v>0</v>
      </c>
    </row>
    <row r="9389" spans="1:10">
      <c r="A9389" t="s">
        <v>4</v>
      </c>
      <c r="B9389" s="4" t="s">
        <v>5</v>
      </c>
      <c r="C9389" s="4" t="s">
        <v>16</v>
      </c>
      <c r="D9389" s="4" t="s">
        <v>10</v>
      </c>
      <c r="E9389" s="4" t="s">
        <v>16</v>
      </c>
    </row>
    <row r="9390" spans="1:10">
      <c r="A9390" t="n">
        <v>74000</v>
      </c>
      <c r="B9390" s="44" t="n">
        <v>36</v>
      </c>
      <c r="C9390" s="7" t="n">
        <v>9</v>
      </c>
      <c r="D9390" s="7" t="n">
        <v>101</v>
      </c>
      <c r="E9390" s="7" t="n">
        <v>0</v>
      </c>
    </row>
    <row r="9391" spans="1:10">
      <c r="A9391" t="s">
        <v>4</v>
      </c>
      <c r="B9391" s="4" t="s">
        <v>5</v>
      </c>
      <c r="C9391" s="4" t="s">
        <v>16</v>
      </c>
      <c r="D9391" s="4" t="s">
        <v>10</v>
      </c>
      <c r="E9391" s="4" t="s">
        <v>16</v>
      </c>
    </row>
    <row r="9392" spans="1:10">
      <c r="A9392" t="n">
        <v>74005</v>
      </c>
      <c r="B9392" s="44" t="n">
        <v>36</v>
      </c>
      <c r="C9392" s="7" t="n">
        <v>9</v>
      </c>
      <c r="D9392" s="7" t="n">
        <v>116</v>
      </c>
      <c r="E9392" s="7" t="n">
        <v>0</v>
      </c>
    </row>
    <row r="9393" spans="1:5">
      <c r="A9393" t="s">
        <v>4</v>
      </c>
      <c r="B9393" s="4" t="s">
        <v>5</v>
      </c>
      <c r="C9393" s="4" t="s">
        <v>16</v>
      </c>
      <c r="D9393" s="4" t="s">
        <v>10</v>
      </c>
      <c r="E9393" s="4" t="s">
        <v>16</v>
      </c>
    </row>
    <row r="9394" spans="1:5">
      <c r="A9394" t="n">
        <v>74010</v>
      </c>
      <c r="B9394" s="44" t="n">
        <v>36</v>
      </c>
      <c r="C9394" s="7" t="n">
        <v>9</v>
      </c>
      <c r="D9394" s="7" t="n">
        <v>118</v>
      </c>
      <c r="E9394" s="7" t="n">
        <v>0</v>
      </c>
    </row>
    <row r="9395" spans="1:5">
      <c r="A9395" t="s">
        <v>4</v>
      </c>
      <c r="B9395" s="4" t="s">
        <v>5</v>
      </c>
      <c r="C9395" s="4" t="s">
        <v>16</v>
      </c>
      <c r="D9395" s="4" t="s">
        <v>10</v>
      </c>
      <c r="E9395" s="4" t="s">
        <v>16</v>
      </c>
    </row>
    <row r="9396" spans="1:5">
      <c r="A9396" t="n">
        <v>74015</v>
      </c>
      <c r="B9396" s="44" t="n">
        <v>36</v>
      </c>
      <c r="C9396" s="7" t="n">
        <v>9</v>
      </c>
      <c r="D9396" s="7" t="n">
        <v>120</v>
      </c>
      <c r="E9396" s="7" t="n">
        <v>0</v>
      </c>
    </row>
    <row r="9397" spans="1:5">
      <c r="A9397" t="s">
        <v>4</v>
      </c>
      <c r="B9397" s="4" t="s">
        <v>5</v>
      </c>
      <c r="C9397" s="4" t="s">
        <v>16</v>
      </c>
      <c r="D9397" s="4" t="s">
        <v>10</v>
      </c>
      <c r="E9397" s="4" t="s">
        <v>16</v>
      </c>
    </row>
    <row r="9398" spans="1:5">
      <c r="A9398" t="n">
        <v>74020</v>
      </c>
      <c r="B9398" s="44" t="n">
        <v>36</v>
      </c>
      <c r="C9398" s="7" t="n">
        <v>9</v>
      </c>
      <c r="D9398" s="7" t="n">
        <v>88</v>
      </c>
      <c r="E9398" s="7" t="n">
        <v>0</v>
      </c>
    </row>
    <row r="9399" spans="1:5">
      <c r="A9399" t="s">
        <v>4</v>
      </c>
      <c r="B9399" s="4" t="s">
        <v>5</v>
      </c>
      <c r="C9399" s="4" t="s">
        <v>16</v>
      </c>
      <c r="D9399" s="4" t="s">
        <v>10</v>
      </c>
      <c r="E9399" s="4" t="s">
        <v>16</v>
      </c>
    </row>
    <row r="9400" spans="1:5">
      <c r="A9400" t="n">
        <v>74025</v>
      </c>
      <c r="B9400" s="44" t="n">
        <v>36</v>
      </c>
      <c r="C9400" s="7" t="n">
        <v>9</v>
      </c>
      <c r="D9400" s="7" t="n">
        <v>89</v>
      </c>
      <c r="E9400" s="7" t="n">
        <v>0</v>
      </c>
    </row>
    <row r="9401" spans="1:5">
      <c r="A9401" t="s">
        <v>4</v>
      </c>
      <c r="B9401" s="4" t="s">
        <v>5</v>
      </c>
      <c r="C9401" s="4" t="s">
        <v>16</v>
      </c>
      <c r="D9401" s="4" t="s">
        <v>10</v>
      </c>
      <c r="E9401" s="4" t="s">
        <v>16</v>
      </c>
    </row>
    <row r="9402" spans="1:5">
      <c r="A9402" t="n">
        <v>74030</v>
      </c>
      <c r="B9402" s="44" t="n">
        <v>36</v>
      </c>
      <c r="C9402" s="7" t="n">
        <v>9</v>
      </c>
      <c r="D9402" s="7" t="n">
        <v>86</v>
      </c>
      <c r="E9402" s="7" t="n">
        <v>0</v>
      </c>
    </row>
    <row r="9403" spans="1:5">
      <c r="A9403" t="s">
        <v>4</v>
      </c>
      <c r="B9403" s="4" t="s">
        <v>5</v>
      </c>
      <c r="C9403" s="4" t="s">
        <v>16</v>
      </c>
      <c r="D9403" s="4" t="s">
        <v>10</v>
      </c>
      <c r="E9403" s="4" t="s">
        <v>16</v>
      </c>
    </row>
    <row r="9404" spans="1:5">
      <c r="A9404" t="n">
        <v>74035</v>
      </c>
      <c r="B9404" s="44" t="n">
        <v>36</v>
      </c>
      <c r="C9404" s="7" t="n">
        <v>9</v>
      </c>
      <c r="D9404" s="7" t="n">
        <v>12</v>
      </c>
      <c r="E9404" s="7" t="n">
        <v>0</v>
      </c>
    </row>
    <row r="9405" spans="1:5">
      <c r="A9405" t="s">
        <v>4</v>
      </c>
      <c r="B9405" s="4" t="s">
        <v>5</v>
      </c>
      <c r="C9405" s="4" t="s">
        <v>16</v>
      </c>
      <c r="D9405" s="4" t="s">
        <v>10</v>
      </c>
      <c r="E9405" s="4" t="s">
        <v>16</v>
      </c>
    </row>
    <row r="9406" spans="1:5">
      <c r="A9406" t="n">
        <v>74040</v>
      </c>
      <c r="B9406" s="44" t="n">
        <v>36</v>
      </c>
      <c r="C9406" s="7" t="n">
        <v>9</v>
      </c>
      <c r="D9406" s="7" t="n">
        <v>83</v>
      </c>
      <c r="E9406" s="7" t="n">
        <v>0</v>
      </c>
    </row>
    <row r="9407" spans="1:5">
      <c r="A9407" t="s">
        <v>4</v>
      </c>
      <c r="B9407" s="4" t="s">
        <v>5</v>
      </c>
      <c r="C9407" s="4" t="s">
        <v>16</v>
      </c>
      <c r="D9407" s="4" t="s">
        <v>10</v>
      </c>
      <c r="E9407" s="4" t="s">
        <v>16</v>
      </c>
    </row>
    <row r="9408" spans="1:5">
      <c r="A9408" t="n">
        <v>74045</v>
      </c>
      <c r="B9408" s="44" t="n">
        <v>36</v>
      </c>
      <c r="C9408" s="7" t="n">
        <v>9</v>
      </c>
      <c r="D9408" s="7" t="n">
        <v>80</v>
      </c>
      <c r="E9408" s="7" t="n">
        <v>0</v>
      </c>
    </row>
    <row r="9409" spans="1:5">
      <c r="A9409" t="s">
        <v>4</v>
      </c>
      <c r="B9409" s="4" t="s">
        <v>5</v>
      </c>
      <c r="C9409" s="4" t="s">
        <v>16</v>
      </c>
      <c r="D9409" s="4" t="s">
        <v>10</v>
      </c>
      <c r="E9409" s="4" t="s">
        <v>16</v>
      </c>
    </row>
    <row r="9410" spans="1:5">
      <c r="A9410" t="n">
        <v>74050</v>
      </c>
      <c r="B9410" s="44" t="n">
        <v>36</v>
      </c>
      <c r="C9410" s="7" t="n">
        <v>9</v>
      </c>
      <c r="D9410" s="7" t="n">
        <v>13</v>
      </c>
      <c r="E9410" s="7" t="n">
        <v>0</v>
      </c>
    </row>
    <row r="9411" spans="1:5">
      <c r="A9411" t="s">
        <v>4</v>
      </c>
      <c r="B9411" s="4" t="s">
        <v>5</v>
      </c>
      <c r="C9411" s="4" t="s">
        <v>16</v>
      </c>
      <c r="D9411" s="4" t="s">
        <v>10</v>
      </c>
      <c r="E9411" s="4" t="s">
        <v>16</v>
      </c>
    </row>
    <row r="9412" spans="1:5">
      <c r="A9412" t="n">
        <v>74055</v>
      </c>
      <c r="B9412" s="44" t="n">
        <v>36</v>
      </c>
      <c r="C9412" s="7" t="n">
        <v>9</v>
      </c>
      <c r="D9412" s="7" t="n">
        <v>1032</v>
      </c>
      <c r="E9412" s="7" t="n">
        <v>0</v>
      </c>
    </row>
    <row r="9413" spans="1:5">
      <c r="A9413" t="s">
        <v>4</v>
      </c>
      <c r="B9413" s="4" t="s">
        <v>5</v>
      </c>
      <c r="C9413" s="4" t="s">
        <v>16</v>
      </c>
      <c r="D9413" s="4" t="s">
        <v>10</v>
      </c>
      <c r="E9413" s="4" t="s">
        <v>16</v>
      </c>
    </row>
    <row r="9414" spans="1:5">
      <c r="A9414" t="n">
        <v>74060</v>
      </c>
      <c r="B9414" s="44" t="n">
        <v>36</v>
      </c>
      <c r="C9414" s="7" t="n">
        <v>9</v>
      </c>
      <c r="D9414" s="7" t="n">
        <v>1034</v>
      </c>
      <c r="E9414" s="7" t="n">
        <v>0</v>
      </c>
    </row>
    <row r="9415" spans="1:5">
      <c r="A9415" t="s">
        <v>4</v>
      </c>
      <c r="B9415" s="4" t="s">
        <v>5</v>
      </c>
      <c r="C9415" s="4" t="s">
        <v>16</v>
      </c>
      <c r="D9415" s="4" t="s">
        <v>10</v>
      </c>
      <c r="E9415" s="4" t="s">
        <v>16</v>
      </c>
    </row>
    <row r="9416" spans="1:5">
      <c r="A9416" t="n">
        <v>74065</v>
      </c>
      <c r="B9416" s="44" t="n">
        <v>36</v>
      </c>
      <c r="C9416" s="7" t="n">
        <v>9</v>
      </c>
      <c r="D9416" s="7" t="n">
        <v>1035</v>
      </c>
      <c r="E9416" s="7" t="n">
        <v>0</v>
      </c>
    </row>
    <row r="9417" spans="1:5">
      <c r="A9417" t="s">
        <v>4</v>
      </c>
      <c r="B9417" s="4" t="s">
        <v>5</v>
      </c>
      <c r="C9417" s="4" t="s">
        <v>16</v>
      </c>
      <c r="D9417" s="4" t="s">
        <v>10</v>
      </c>
      <c r="E9417" s="4" t="s">
        <v>16</v>
      </c>
    </row>
    <row r="9418" spans="1:5">
      <c r="A9418" t="n">
        <v>74070</v>
      </c>
      <c r="B9418" s="44" t="n">
        <v>36</v>
      </c>
      <c r="C9418" s="7" t="n">
        <v>9</v>
      </c>
      <c r="D9418" s="7" t="n">
        <v>1038</v>
      </c>
      <c r="E9418" s="7" t="n">
        <v>0</v>
      </c>
    </row>
    <row r="9419" spans="1:5">
      <c r="A9419" t="s">
        <v>4</v>
      </c>
      <c r="B9419" s="4" t="s">
        <v>5</v>
      </c>
      <c r="C9419" s="4" t="s">
        <v>16</v>
      </c>
      <c r="D9419" s="4" t="s">
        <v>10</v>
      </c>
      <c r="E9419" s="4" t="s">
        <v>16</v>
      </c>
    </row>
    <row r="9420" spans="1:5">
      <c r="A9420" t="n">
        <v>74075</v>
      </c>
      <c r="B9420" s="44" t="n">
        <v>36</v>
      </c>
      <c r="C9420" s="7" t="n">
        <v>9</v>
      </c>
      <c r="D9420" s="7" t="n">
        <v>1025</v>
      </c>
      <c r="E9420" s="7" t="n">
        <v>0</v>
      </c>
    </row>
    <row r="9421" spans="1:5">
      <c r="A9421" t="s">
        <v>4</v>
      </c>
      <c r="B9421" s="4" t="s">
        <v>5</v>
      </c>
      <c r="C9421" s="4" t="s">
        <v>16</v>
      </c>
      <c r="D9421" s="4" t="s">
        <v>10</v>
      </c>
      <c r="E9421" s="4" t="s">
        <v>16</v>
      </c>
    </row>
    <row r="9422" spans="1:5">
      <c r="A9422" t="n">
        <v>74080</v>
      </c>
      <c r="B9422" s="44" t="n">
        <v>36</v>
      </c>
      <c r="C9422" s="7" t="n">
        <v>9</v>
      </c>
      <c r="D9422" s="7" t="n">
        <v>1027</v>
      </c>
      <c r="E9422" s="7" t="n">
        <v>0</v>
      </c>
    </row>
    <row r="9423" spans="1:5">
      <c r="A9423" t="s">
        <v>4</v>
      </c>
      <c r="B9423" s="4" t="s">
        <v>5</v>
      </c>
      <c r="C9423" s="4" t="s">
        <v>16</v>
      </c>
      <c r="D9423" s="4" t="s">
        <v>10</v>
      </c>
      <c r="E9423" s="4" t="s">
        <v>16</v>
      </c>
    </row>
    <row r="9424" spans="1:5">
      <c r="A9424" t="n">
        <v>74085</v>
      </c>
      <c r="B9424" s="44" t="n">
        <v>36</v>
      </c>
      <c r="C9424" s="7" t="n">
        <v>9</v>
      </c>
      <c r="D9424" s="7" t="n">
        <v>108</v>
      </c>
      <c r="E9424" s="7" t="n">
        <v>0</v>
      </c>
    </row>
    <row r="9425" spans="1:5">
      <c r="A9425" t="s">
        <v>4</v>
      </c>
      <c r="B9425" s="4" t="s">
        <v>5</v>
      </c>
      <c r="C9425" s="4" t="s">
        <v>16</v>
      </c>
      <c r="D9425" s="4" t="s">
        <v>10</v>
      </c>
      <c r="E9425" s="4" t="s">
        <v>16</v>
      </c>
    </row>
    <row r="9426" spans="1:5">
      <c r="A9426" t="n">
        <v>74090</v>
      </c>
      <c r="B9426" s="44" t="n">
        <v>36</v>
      </c>
      <c r="C9426" s="7" t="n">
        <v>9</v>
      </c>
      <c r="D9426" s="7" t="n">
        <v>96</v>
      </c>
      <c r="E9426" s="7" t="n">
        <v>0</v>
      </c>
    </row>
    <row r="9427" spans="1:5">
      <c r="A9427" t="s">
        <v>4</v>
      </c>
      <c r="B9427" s="4" t="s">
        <v>5</v>
      </c>
      <c r="C9427" s="4" t="s">
        <v>16</v>
      </c>
      <c r="D9427" s="4" t="s">
        <v>10</v>
      </c>
      <c r="E9427" s="4" t="s">
        <v>16</v>
      </c>
    </row>
    <row r="9428" spans="1:5">
      <c r="A9428" t="n">
        <v>74095</v>
      </c>
      <c r="B9428" s="44" t="n">
        <v>36</v>
      </c>
      <c r="C9428" s="7" t="n">
        <v>9</v>
      </c>
      <c r="D9428" s="7" t="n">
        <v>117</v>
      </c>
      <c r="E9428" s="7" t="n">
        <v>0</v>
      </c>
    </row>
    <row r="9429" spans="1:5">
      <c r="A9429" t="s">
        <v>4</v>
      </c>
      <c r="B9429" s="4" t="s">
        <v>5</v>
      </c>
      <c r="C9429" s="4" t="s">
        <v>16</v>
      </c>
      <c r="D9429" s="4" t="s">
        <v>10</v>
      </c>
      <c r="E9429" s="4" t="s">
        <v>16</v>
      </c>
    </row>
    <row r="9430" spans="1:5">
      <c r="A9430" t="n">
        <v>74100</v>
      </c>
      <c r="B9430" s="44" t="n">
        <v>36</v>
      </c>
      <c r="C9430" s="7" t="n">
        <v>9</v>
      </c>
      <c r="D9430" s="7" t="n">
        <v>112</v>
      </c>
      <c r="E9430" s="7" t="n">
        <v>0</v>
      </c>
    </row>
    <row r="9431" spans="1:5">
      <c r="A9431" t="s">
        <v>4</v>
      </c>
      <c r="B9431" s="4" t="s">
        <v>5</v>
      </c>
      <c r="C9431" s="4" t="s">
        <v>16</v>
      </c>
      <c r="D9431" s="4" t="s">
        <v>10</v>
      </c>
      <c r="E9431" s="4" t="s">
        <v>16</v>
      </c>
    </row>
    <row r="9432" spans="1:5">
      <c r="A9432" t="n">
        <v>74105</v>
      </c>
      <c r="B9432" s="44" t="n">
        <v>36</v>
      </c>
      <c r="C9432" s="7" t="n">
        <v>9</v>
      </c>
      <c r="D9432" s="7" t="n">
        <v>109</v>
      </c>
      <c r="E9432" s="7" t="n">
        <v>0</v>
      </c>
    </row>
    <row r="9433" spans="1:5">
      <c r="A9433" t="s">
        <v>4</v>
      </c>
      <c r="B9433" s="4" t="s">
        <v>5</v>
      </c>
      <c r="C9433" s="4" t="s">
        <v>16</v>
      </c>
      <c r="D9433" s="14" t="s">
        <v>26</v>
      </c>
      <c r="E9433" s="4" t="s">
        <v>5</v>
      </c>
      <c r="F9433" s="4" t="s">
        <v>16</v>
      </c>
      <c r="G9433" s="4" t="s">
        <v>10</v>
      </c>
      <c r="H9433" s="14" t="s">
        <v>27</v>
      </c>
      <c r="I9433" s="4" t="s">
        <v>16</v>
      </c>
      <c r="J9433" s="4" t="s">
        <v>16</v>
      </c>
      <c r="K9433" s="4" t="s">
        <v>25</v>
      </c>
    </row>
    <row r="9434" spans="1:5">
      <c r="A9434" t="n">
        <v>74110</v>
      </c>
      <c r="B9434" s="10" t="n">
        <v>5</v>
      </c>
      <c r="C9434" s="7" t="n">
        <v>28</v>
      </c>
      <c r="D9434" s="14" t="s">
        <v>3</v>
      </c>
      <c r="E9434" s="58" t="n">
        <v>64</v>
      </c>
      <c r="F9434" s="7" t="n">
        <v>5</v>
      </c>
      <c r="G9434" s="7" t="n">
        <v>1</v>
      </c>
      <c r="H9434" s="14" t="s">
        <v>3</v>
      </c>
      <c r="I9434" s="7" t="n">
        <v>8</v>
      </c>
      <c r="J9434" s="7" t="n">
        <v>1</v>
      </c>
      <c r="K9434" s="11" t="n">
        <f t="normal" ca="1">A9438</f>
        <v>0</v>
      </c>
    </row>
    <row r="9435" spans="1:5">
      <c r="A9435" t="s">
        <v>4</v>
      </c>
      <c r="B9435" s="4" t="s">
        <v>5</v>
      </c>
      <c r="C9435" s="4" t="s">
        <v>10</v>
      </c>
    </row>
    <row r="9436" spans="1:5">
      <c r="A9436" t="n">
        <v>74122</v>
      </c>
      <c r="B9436" s="87" t="n">
        <v>109</v>
      </c>
      <c r="C9436" s="7" t="n">
        <v>1</v>
      </c>
    </row>
    <row r="9437" spans="1:5">
      <c r="A9437" t="s">
        <v>4</v>
      </c>
      <c r="B9437" s="4" t="s">
        <v>5</v>
      </c>
      <c r="C9437" s="4" t="s">
        <v>16</v>
      </c>
      <c r="D9437" s="14" t="s">
        <v>26</v>
      </c>
      <c r="E9437" s="4" t="s">
        <v>5</v>
      </c>
      <c r="F9437" s="4" t="s">
        <v>16</v>
      </c>
      <c r="G9437" s="4" t="s">
        <v>10</v>
      </c>
      <c r="H9437" s="14" t="s">
        <v>27</v>
      </c>
      <c r="I9437" s="4" t="s">
        <v>16</v>
      </c>
      <c r="J9437" s="4" t="s">
        <v>16</v>
      </c>
      <c r="K9437" s="4" t="s">
        <v>25</v>
      </c>
    </row>
    <row r="9438" spans="1:5">
      <c r="A9438" t="n">
        <v>74125</v>
      </c>
      <c r="B9438" s="10" t="n">
        <v>5</v>
      </c>
      <c r="C9438" s="7" t="n">
        <v>28</v>
      </c>
      <c r="D9438" s="14" t="s">
        <v>3</v>
      </c>
      <c r="E9438" s="58" t="n">
        <v>64</v>
      </c>
      <c r="F9438" s="7" t="n">
        <v>5</v>
      </c>
      <c r="G9438" s="7" t="n">
        <v>2</v>
      </c>
      <c r="H9438" s="14" t="s">
        <v>3</v>
      </c>
      <c r="I9438" s="7" t="n">
        <v>8</v>
      </c>
      <c r="J9438" s="7" t="n">
        <v>1</v>
      </c>
      <c r="K9438" s="11" t="n">
        <f t="normal" ca="1">A9442</f>
        <v>0</v>
      </c>
    </row>
    <row r="9439" spans="1:5">
      <c r="A9439" t="s">
        <v>4</v>
      </c>
      <c r="B9439" s="4" t="s">
        <v>5</v>
      </c>
      <c r="C9439" s="4" t="s">
        <v>10</v>
      </c>
    </row>
    <row r="9440" spans="1:5">
      <c r="A9440" t="n">
        <v>74137</v>
      </c>
      <c r="B9440" s="87" t="n">
        <v>109</v>
      </c>
      <c r="C9440" s="7" t="n">
        <v>2</v>
      </c>
    </row>
    <row r="9441" spans="1:11">
      <c r="A9441" t="s">
        <v>4</v>
      </c>
      <c r="B9441" s="4" t="s">
        <v>5</v>
      </c>
      <c r="C9441" s="4" t="s">
        <v>16</v>
      </c>
      <c r="D9441" s="14" t="s">
        <v>26</v>
      </c>
      <c r="E9441" s="4" t="s">
        <v>5</v>
      </c>
      <c r="F9441" s="4" t="s">
        <v>16</v>
      </c>
      <c r="G9441" s="4" t="s">
        <v>10</v>
      </c>
      <c r="H9441" s="14" t="s">
        <v>27</v>
      </c>
      <c r="I9441" s="4" t="s">
        <v>16</v>
      </c>
      <c r="J9441" s="4" t="s">
        <v>16</v>
      </c>
      <c r="K9441" s="4" t="s">
        <v>25</v>
      </c>
    </row>
    <row r="9442" spans="1:11">
      <c r="A9442" t="n">
        <v>74140</v>
      </c>
      <c r="B9442" s="10" t="n">
        <v>5</v>
      </c>
      <c r="C9442" s="7" t="n">
        <v>28</v>
      </c>
      <c r="D9442" s="14" t="s">
        <v>3</v>
      </c>
      <c r="E9442" s="58" t="n">
        <v>64</v>
      </c>
      <c r="F9442" s="7" t="n">
        <v>5</v>
      </c>
      <c r="G9442" s="7" t="n">
        <v>3</v>
      </c>
      <c r="H9442" s="14" t="s">
        <v>3</v>
      </c>
      <c r="I9442" s="7" t="n">
        <v>8</v>
      </c>
      <c r="J9442" s="7" t="n">
        <v>1</v>
      </c>
      <c r="K9442" s="11" t="n">
        <f t="normal" ca="1">A9446</f>
        <v>0</v>
      </c>
    </row>
    <row r="9443" spans="1:11">
      <c r="A9443" t="s">
        <v>4</v>
      </c>
      <c r="B9443" s="4" t="s">
        <v>5</v>
      </c>
      <c r="C9443" s="4" t="s">
        <v>10</v>
      </c>
    </row>
    <row r="9444" spans="1:11">
      <c r="A9444" t="n">
        <v>74152</v>
      </c>
      <c r="B9444" s="87" t="n">
        <v>109</v>
      </c>
      <c r="C9444" s="7" t="n">
        <v>3</v>
      </c>
    </row>
    <row r="9445" spans="1:11">
      <c r="A9445" t="s">
        <v>4</v>
      </c>
      <c r="B9445" s="4" t="s">
        <v>5</v>
      </c>
      <c r="C9445" s="4" t="s">
        <v>16</v>
      </c>
      <c r="D9445" s="14" t="s">
        <v>26</v>
      </c>
      <c r="E9445" s="4" t="s">
        <v>5</v>
      </c>
      <c r="F9445" s="4" t="s">
        <v>16</v>
      </c>
      <c r="G9445" s="4" t="s">
        <v>10</v>
      </c>
      <c r="H9445" s="14" t="s">
        <v>27</v>
      </c>
      <c r="I9445" s="4" t="s">
        <v>16</v>
      </c>
      <c r="J9445" s="4" t="s">
        <v>16</v>
      </c>
      <c r="K9445" s="4" t="s">
        <v>25</v>
      </c>
    </row>
    <row r="9446" spans="1:11">
      <c r="A9446" t="n">
        <v>74155</v>
      </c>
      <c r="B9446" s="10" t="n">
        <v>5</v>
      </c>
      <c r="C9446" s="7" t="n">
        <v>28</v>
      </c>
      <c r="D9446" s="14" t="s">
        <v>3</v>
      </c>
      <c r="E9446" s="58" t="n">
        <v>64</v>
      </c>
      <c r="F9446" s="7" t="n">
        <v>5</v>
      </c>
      <c r="G9446" s="7" t="n">
        <v>4</v>
      </c>
      <c r="H9446" s="14" t="s">
        <v>3</v>
      </c>
      <c r="I9446" s="7" t="n">
        <v>8</v>
      </c>
      <c r="J9446" s="7" t="n">
        <v>1</v>
      </c>
      <c r="K9446" s="11" t="n">
        <f t="normal" ca="1">A9450</f>
        <v>0</v>
      </c>
    </row>
    <row r="9447" spans="1:11">
      <c r="A9447" t="s">
        <v>4</v>
      </c>
      <c r="B9447" s="4" t="s">
        <v>5</v>
      </c>
      <c r="C9447" s="4" t="s">
        <v>10</v>
      </c>
    </row>
    <row r="9448" spans="1:11">
      <c r="A9448" t="n">
        <v>74167</v>
      </c>
      <c r="B9448" s="87" t="n">
        <v>109</v>
      </c>
      <c r="C9448" s="7" t="n">
        <v>4</v>
      </c>
    </row>
    <row r="9449" spans="1:11">
      <c r="A9449" t="s">
        <v>4</v>
      </c>
      <c r="B9449" s="4" t="s">
        <v>5</v>
      </c>
      <c r="C9449" s="4" t="s">
        <v>16</v>
      </c>
      <c r="D9449" s="14" t="s">
        <v>26</v>
      </c>
      <c r="E9449" s="4" t="s">
        <v>5</v>
      </c>
      <c r="F9449" s="4" t="s">
        <v>16</v>
      </c>
      <c r="G9449" s="4" t="s">
        <v>10</v>
      </c>
      <c r="H9449" s="14" t="s">
        <v>27</v>
      </c>
      <c r="I9449" s="4" t="s">
        <v>16</v>
      </c>
      <c r="J9449" s="4" t="s">
        <v>16</v>
      </c>
      <c r="K9449" s="4" t="s">
        <v>25</v>
      </c>
    </row>
    <row r="9450" spans="1:11">
      <c r="A9450" t="n">
        <v>74170</v>
      </c>
      <c r="B9450" s="10" t="n">
        <v>5</v>
      </c>
      <c r="C9450" s="7" t="n">
        <v>28</v>
      </c>
      <c r="D9450" s="14" t="s">
        <v>3</v>
      </c>
      <c r="E9450" s="58" t="n">
        <v>64</v>
      </c>
      <c r="F9450" s="7" t="n">
        <v>5</v>
      </c>
      <c r="G9450" s="7" t="n">
        <v>5</v>
      </c>
      <c r="H9450" s="14" t="s">
        <v>3</v>
      </c>
      <c r="I9450" s="7" t="n">
        <v>8</v>
      </c>
      <c r="J9450" s="7" t="n">
        <v>1</v>
      </c>
      <c r="K9450" s="11" t="n">
        <f t="normal" ca="1">A9454</f>
        <v>0</v>
      </c>
    </row>
    <row r="9451" spans="1:11">
      <c r="A9451" t="s">
        <v>4</v>
      </c>
      <c r="B9451" s="4" t="s">
        <v>5</v>
      </c>
      <c r="C9451" s="4" t="s">
        <v>10</v>
      </c>
    </row>
    <row r="9452" spans="1:11">
      <c r="A9452" t="n">
        <v>74182</v>
      </c>
      <c r="B9452" s="87" t="n">
        <v>109</v>
      </c>
      <c r="C9452" s="7" t="n">
        <v>5</v>
      </c>
    </row>
    <row r="9453" spans="1:11">
      <c r="A9453" t="s">
        <v>4</v>
      </c>
      <c r="B9453" s="4" t="s">
        <v>5</v>
      </c>
      <c r="C9453" s="4" t="s">
        <v>16</v>
      </c>
      <c r="D9453" s="14" t="s">
        <v>26</v>
      </c>
      <c r="E9453" s="4" t="s">
        <v>5</v>
      </c>
      <c r="F9453" s="4" t="s">
        <v>16</v>
      </c>
      <c r="G9453" s="4" t="s">
        <v>10</v>
      </c>
      <c r="H9453" s="14" t="s">
        <v>27</v>
      </c>
      <c r="I9453" s="4" t="s">
        <v>16</v>
      </c>
      <c r="J9453" s="4" t="s">
        <v>16</v>
      </c>
      <c r="K9453" s="4" t="s">
        <v>25</v>
      </c>
    </row>
    <row r="9454" spans="1:11">
      <c r="A9454" t="n">
        <v>74185</v>
      </c>
      <c r="B9454" s="10" t="n">
        <v>5</v>
      </c>
      <c r="C9454" s="7" t="n">
        <v>28</v>
      </c>
      <c r="D9454" s="14" t="s">
        <v>3</v>
      </c>
      <c r="E9454" s="58" t="n">
        <v>64</v>
      </c>
      <c r="F9454" s="7" t="n">
        <v>5</v>
      </c>
      <c r="G9454" s="7" t="n">
        <v>6</v>
      </c>
      <c r="H9454" s="14" t="s">
        <v>3</v>
      </c>
      <c r="I9454" s="7" t="n">
        <v>8</v>
      </c>
      <c r="J9454" s="7" t="n">
        <v>1</v>
      </c>
      <c r="K9454" s="11" t="n">
        <f t="normal" ca="1">A9458</f>
        <v>0</v>
      </c>
    </row>
    <row r="9455" spans="1:11">
      <c r="A9455" t="s">
        <v>4</v>
      </c>
      <c r="B9455" s="4" t="s">
        <v>5</v>
      </c>
      <c r="C9455" s="4" t="s">
        <v>10</v>
      </c>
    </row>
    <row r="9456" spans="1:11">
      <c r="A9456" t="n">
        <v>74197</v>
      </c>
      <c r="B9456" s="87" t="n">
        <v>109</v>
      </c>
      <c r="C9456" s="7" t="n">
        <v>6</v>
      </c>
    </row>
    <row r="9457" spans="1:11">
      <c r="A9457" t="s">
        <v>4</v>
      </c>
      <c r="B9457" s="4" t="s">
        <v>5</v>
      </c>
      <c r="C9457" s="4" t="s">
        <v>16</v>
      </c>
      <c r="D9457" s="14" t="s">
        <v>26</v>
      </c>
      <c r="E9457" s="4" t="s">
        <v>5</v>
      </c>
      <c r="F9457" s="4" t="s">
        <v>16</v>
      </c>
      <c r="G9457" s="4" t="s">
        <v>10</v>
      </c>
      <c r="H9457" s="14" t="s">
        <v>27</v>
      </c>
      <c r="I9457" s="4" t="s">
        <v>16</v>
      </c>
      <c r="J9457" s="4" t="s">
        <v>16</v>
      </c>
      <c r="K9457" s="4" t="s">
        <v>25</v>
      </c>
    </row>
    <row r="9458" spans="1:11">
      <c r="A9458" t="n">
        <v>74200</v>
      </c>
      <c r="B9458" s="10" t="n">
        <v>5</v>
      </c>
      <c r="C9458" s="7" t="n">
        <v>28</v>
      </c>
      <c r="D9458" s="14" t="s">
        <v>3</v>
      </c>
      <c r="E9458" s="58" t="n">
        <v>64</v>
      </c>
      <c r="F9458" s="7" t="n">
        <v>5</v>
      </c>
      <c r="G9458" s="7" t="n">
        <v>7</v>
      </c>
      <c r="H9458" s="14" t="s">
        <v>3</v>
      </c>
      <c r="I9458" s="7" t="n">
        <v>8</v>
      </c>
      <c r="J9458" s="7" t="n">
        <v>1</v>
      </c>
      <c r="K9458" s="11" t="n">
        <f t="normal" ca="1">A9462</f>
        <v>0</v>
      </c>
    </row>
    <row r="9459" spans="1:11">
      <c r="A9459" t="s">
        <v>4</v>
      </c>
      <c r="B9459" s="4" t="s">
        <v>5</v>
      </c>
      <c r="C9459" s="4" t="s">
        <v>10</v>
      </c>
    </row>
    <row r="9460" spans="1:11">
      <c r="A9460" t="n">
        <v>74212</v>
      </c>
      <c r="B9460" s="87" t="n">
        <v>109</v>
      </c>
      <c r="C9460" s="7" t="n">
        <v>7</v>
      </c>
    </row>
    <row r="9461" spans="1:11">
      <c r="A9461" t="s">
        <v>4</v>
      </c>
      <c r="B9461" s="4" t="s">
        <v>5</v>
      </c>
      <c r="C9461" s="4" t="s">
        <v>16</v>
      </c>
      <c r="D9461" s="14" t="s">
        <v>26</v>
      </c>
      <c r="E9461" s="4" t="s">
        <v>5</v>
      </c>
      <c r="F9461" s="4" t="s">
        <v>16</v>
      </c>
      <c r="G9461" s="4" t="s">
        <v>10</v>
      </c>
      <c r="H9461" s="14" t="s">
        <v>27</v>
      </c>
      <c r="I9461" s="4" t="s">
        <v>16</v>
      </c>
      <c r="J9461" s="4" t="s">
        <v>16</v>
      </c>
      <c r="K9461" s="4" t="s">
        <v>25</v>
      </c>
    </row>
    <row r="9462" spans="1:11">
      <c r="A9462" t="n">
        <v>74215</v>
      </c>
      <c r="B9462" s="10" t="n">
        <v>5</v>
      </c>
      <c r="C9462" s="7" t="n">
        <v>28</v>
      </c>
      <c r="D9462" s="14" t="s">
        <v>3</v>
      </c>
      <c r="E9462" s="58" t="n">
        <v>64</v>
      </c>
      <c r="F9462" s="7" t="n">
        <v>5</v>
      </c>
      <c r="G9462" s="7" t="n">
        <v>8</v>
      </c>
      <c r="H9462" s="14" t="s">
        <v>3</v>
      </c>
      <c r="I9462" s="7" t="n">
        <v>8</v>
      </c>
      <c r="J9462" s="7" t="n">
        <v>1</v>
      </c>
      <c r="K9462" s="11" t="n">
        <f t="normal" ca="1">A9466</f>
        <v>0</v>
      </c>
    </row>
    <row r="9463" spans="1:11">
      <c r="A9463" t="s">
        <v>4</v>
      </c>
      <c r="B9463" s="4" t="s">
        <v>5</v>
      </c>
      <c r="C9463" s="4" t="s">
        <v>10</v>
      </c>
    </row>
    <row r="9464" spans="1:11">
      <c r="A9464" t="n">
        <v>74227</v>
      </c>
      <c r="B9464" s="87" t="n">
        <v>109</v>
      </c>
      <c r="C9464" s="7" t="n">
        <v>8</v>
      </c>
    </row>
    <row r="9465" spans="1:11">
      <c r="A9465" t="s">
        <v>4</v>
      </c>
      <c r="B9465" s="4" t="s">
        <v>5</v>
      </c>
      <c r="C9465" s="4" t="s">
        <v>16</v>
      </c>
      <c r="D9465" s="14" t="s">
        <v>26</v>
      </c>
      <c r="E9465" s="4" t="s">
        <v>5</v>
      </c>
      <c r="F9465" s="4" t="s">
        <v>16</v>
      </c>
      <c r="G9465" s="4" t="s">
        <v>10</v>
      </c>
      <c r="H9465" s="14" t="s">
        <v>27</v>
      </c>
      <c r="I9465" s="4" t="s">
        <v>16</v>
      </c>
      <c r="J9465" s="4" t="s">
        <v>16</v>
      </c>
      <c r="K9465" s="4" t="s">
        <v>25</v>
      </c>
    </row>
    <row r="9466" spans="1:11">
      <c r="A9466" t="n">
        <v>74230</v>
      </c>
      <c r="B9466" s="10" t="n">
        <v>5</v>
      </c>
      <c r="C9466" s="7" t="n">
        <v>28</v>
      </c>
      <c r="D9466" s="14" t="s">
        <v>3</v>
      </c>
      <c r="E9466" s="58" t="n">
        <v>64</v>
      </c>
      <c r="F9466" s="7" t="n">
        <v>5</v>
      </c>
      <c r="G9466" s="7" t="n">
        <v>9</v>
      </c>
      <c r="H9466" s="14" t="s">
        <v>3</v>
      </c>
      <c r="I9466" s="7" t="n">
        <v>8</v>
      </c>
      <c r="J9466" s="7" t="n">
        <v>1</v>
      </c>
      <c r="K9466" s="11" t="n">
        <f t="normal" ca="1">A9470</f>
        <v>0</v>
      </c>
    </row>
    <row r="9467" spans="1:11">
      <c r="A9467" t="s">
        <v>4</v>
      </c>
      <c r="B9467" s="4" t="s">
        <v>5</v>
      </c>
      <c r="C9467" s="4" t="s">
        <v>10</v>
      </c>
    </row>
    <row r="9468" spans="1:11">
      <c r="A9468" t="n">
        <v>74242</v>
      </c>
      <c r="B9468" s="87" t="n">
        <v>109</v>
      </c>
      <c r="C9468" s="7" t="n">
        <v>9</v>
      </c>
    </row>
    <row r="9469" spans="1:11">
      <c r="A9469" t="s">
        <v>4</v>
      </c>
      <c r="B9469" s="4" t="s">
        <v>5</v>
      </c>
      <c r="C9469" s="4" t="s">
        <v>16</v>
      </c>
      <c r="D9469" s="14" t="s">
        <v>26</v>
      </c>
      <c r="E9469" s="4" t="s">
        <v>5</v>
      </c>
      <c r="F9469" s="4" t="s">
        <v>16</v>
      </c>
      <c r="G9469" s="4" t="s">
        <v>10</v>
      </c>
      <c r="H9469" s="14" t="s">
        <v>27</v>
      </c>
      <c r="I9469" s="4" t="s">
        <v>16</v>
      </c>
      <c r="J9469" s="4" t="s">
        <v>16</v>
      </c>
      <c r="K9469" s="4" t="s">
        <v>25</v>
      </c>
    </row>
    <row r="9470" spans="1:11">
      <c r="A9470" t="n">
        <v>74245</v>
      </c>
      <c r="B9470" s="10" t="n">
        <v>5</v>
      </c>
      <c r="C9470" s="7" t="n">
        <v>28</v>
      </c>
      <c r="D9470" s="14" t="s">
        <v>3</v>
      </c>
      <c r="E9470" s="58" t="n">
        <v>64</v>
      </c>
      <c r="F9470" s="7" t="n">
        <v>5</v>
      </c>
      <c r="G9470" s="7" t="n">
        <v>13</v>
      </c>
      <c r="H9470" s="14" t="s">
        <v>3</v>
      </c>
      <c r="I9470" s="7" t="n">
        <v>8</v>
      </c>
      <c r="J9470" s="7" t="n">
        <v>1</v>
      </c>
      <c r="K9470" s="11" t="n">
        <f t="normal" ca="1">A9474</f>
        <v>0</v>
      </c>
    </row>
    <row r="9471" spans="1:11">
      <c r="A9471" t="s">
        <v>4</v>
      </c>
      <c r="B9471" s="4" t="s">
        <v>5</v>
      </c>
      <c r="C9471" s="4" t="s">
        <v>10</v>
      </c>
    </row>
    <row r="9472" spans="1:11">
      <c r="A9472" t="n">
        <v>74257</v>
      </c>
      <c r="B9472" s="87" t="n">
        <v>109</v>
      </c>
      <c r="C9472" s="7" t="n">
        <v>13</v>
      </c>
    </row>
    <row r="9473" spans="1:11">
      <c r="A9473" t="s">
        <v>4</v>
      </c>
      <c r="B9473" s="4" t="s">
        <v>5</v>
      </c>
      <c r="C9473" s="4" t="s">
        <v>10</v>
      </c>
    </row>
    <row r="9474" spans="1:11">
      <c r="A9474" t="n">
        <v>74260</v>
      </c>
      <c r="B9474" s="87" t="n">
        <v>109</v>
      </c>
      <c r="C9474" s="7" t="n">
        <v>11</v>
      </c>
    </row>
    <row r="9475" spans="1:11">
      <c r="A9475" t="s">
        <v>4</v>
      </c>
      <c r="B9475" s="4" t="s">
        <v>5</v>
      </c>
      <c r="C9475" s="4" t="s">
        <v>10</v>
      </c>
    </row>
    <row r="9476" spans="1:11">
      <c r="A9476" t="n">
        <v>74263</v>
      </c>
      <c r="B9476" s="87" t="n">
        <v>109</v>
      </c>
      <c r="C9476" s="7" t="n">
        <v>12</v>
      </c>
    </row>
    <row r="9477" spans="1:11">
      <c r="A9477" t="s">
        <v>4</v>
      </c>
      <c r="B9477" s="4" t="s">
        <v>5</v>
      </c>
      <c r="C9477" s="4" t="s">
        <v>10</v>
      </c>
    </row>
    <row r="9478" spans="1:11">
      <c r="A9478" t="n">
        <v>74266</v>
      </c>
      <c r="B9478" s="87" t="n">
        <v>109</v>
      </c>
      <c r="C9478" s="7" t="n">
        <v>80</v>
      </c>
    </row>
    <row r="9479" spans="1:11">
      <c r="A9479" t="s">
        <v>4</v>
      </c>
      <c r="B9479" s="4" t="s">
        <v>5</v>
      </c>
      <c r="C9479" s="4" t="s">
        <v>10</v>
      </c>
    </row>
    <row r="9480" spans="1:11">
      <c r="A9480" t="n">
        <v>74269</v>
      </c>
      <c r="B9480" s="87" t="n">
        <v>109</v>
      </c>
      <c r="C9480" s="7" t="n">
        <v>30</v>
      </c>
    </row>
    <row r="9481" spans="1:11">
      <c r="A9481" t="s">
        <v>4</v>
      </c>
      <c r="B9481" s="4" t="s">
        <v>5</v>
      </c>
      <c r="C9481" s="4" t="s">
        <v>10</v>
      </c>
    </row>
    <row r="9482" spans="1:11">
      <c r="A9482" t="n">
        <v>74272</v>
      </c>
      <c r="B9482" s="87" t="n">
        <v>109</v>
      </c>
      <c r="C9482" s="7" t="n">
        <v>81</v>
      </c>
    </row>
    <row r="9483" spans="1:11">
      <c r="A9483" t="s">
        <v>4</v>
      </c>
      <c r="B9483" s="4" t="s">
        <v>5</v>
      </c>
      <c r="C9483" s="4" t="s">
        <v>10</v>
      </c>
    </row>
    <row r="9484" spans="1:11">
      <c r="A9484" t="n">
        <v>74275</v>
      </c>
      <c r="B9484" s="87" t="n">
        <v>109</v>
      </c>
      <c r="C9484" s="7" t="n">
        <v>83</v>
      </c>
    </row>
    <row r="9485" spans="1:11">
      <c r="A9485" t="s">
        <v>4</v>
      </c>
      <c r="B9485" s="4" t="s">
        <v>5</v>
      </c>
      <c r="C9485" s="4" t="s">
        <v>10</v>
      </c>
    </row>
    <row r="9486" spans="1:11">
      <c r="A9486" t="n">
        <v>74278</v>
      </c>
      <c r="B9486" s="87" t="n">
        <v>109</v>
      </c>
      <c r="C9486" s="7" t="n">
        <v>7032</v>
      </c>
    </row>
    <row r="9487" spans="1:11">
      <c r="A9487" t="s">
        <v>4</v>
      </c>
      <c r="B9487" s="4" t="s">
        <v>5</v>
      </c>
      <c r="C9487" s="4" t="s">
        <v>10</v>
      </c>
    </row>
    <row r="9488" spans="1:11">
      <c r="A9488" t="n">
        <v>74281</v>
      </c>
      <c r="B9488" s="87" t="n">
        <v>109</v>
      </c>
      <c r="C9488" s="7" t="n">
        <v>100</v>
      </c>
    </row>
    <row r="9489" spans="1:3">
      <c r="A9489" t="s">
        <v>4</v>
      </c>
      <c r="B9489" s="4" t="s">
        <v>5</v>
      </c>
      <c r="C9489" s="4" t="s">
        <v>10</v>
      </c>
    </row>
    <row r="9490" spans="1:3">
      <c r="A9490" t="n">
        <v>74284</v>
      </c>
      <c r="B9490" s="87" t="n">
        <v>109</v>
      </c>
      <c r="C9490" s="7" t="n">
        <v>101</v>
      </c>
    </row>
    <row r="9491" spans="1:3">
      <c r="A9491" t="s">
        <v>4</v>
      </c>
      <c r="B9491" s="4" t="s">
        <v>5</v>
      </c>
      <c r="C9491" s="4" t="s">
        <v>10</v>
      </c>
    </row>
    <row r="9492" spans="1:3">
      <c r="A9492" t="n">
        <v>74287</v>
      </c>
      <c r="B9492" s="87" t="n">
        <v>109</v>
      </c>
      <c r="C9492" s="7" t="n">
        <v>116</v>
      </c>
    </row>
    <row r="9493" spans="1:3">
      <c r="A9493" t="s">
        <v>4</v>
      </c>
      <c r="B9493" s="4" t="s">
        <v>5</v>
      </c>
      <c r="C9493" s="4" t="s">
        <v>10</v>
      </c>
    </row>
    <row r="9494" spans="1:3">
      <c r="A9494" t="n">
        <v>74290</v>
      </c>
      <c r="B9494" s="87" t="n">
        <v>109</v>
      </c>
      <c r="C9494" s="7" t="n">
        <v>118</v>
      </c>
    </row>
    <row r="9495" spans="1:3">
      <c r="A9495" t="s">
        <v>4</v>
      </c>
      <c r="B9495" s="4" t="s">
        <v>5</v>
      </c>
      <c r="C9495" s="4" t="s">
        <v>10</v>
      </c>
    </row>
    <row r="9496" spans="1:3">
      <c r="A9496" t="n">
        <v>74293</v>
      </c>
      <c r="B9496" s="87" t="n">
        <v>109</v>
      </c>
      <c r="C9496" s="7" t="n">
        <v>120</v>
      </c>
    </row>
    <row r="9497" spans="1:3">
      <c r="A9497" t="s">
        <v>4</v>
      </c>
      <c r="B9497" s="4" t="s">
        <v>5</v>
      </c>
      <c r="C9497" s="4" t="s">
        <v>10</v>
      </c>
    </row>
    <row r="9498" spans="1:3">
      <c r="A9498" t="n">
        <v>74296</v>
      </c>
      <c r="B9498" s="87" t="n">
        <v>109</v>
      </c>
      <c r="C9498" s="7" t="n">
        <v>84</v>
      </c>
    </row>
    <row r="9499" spans="1:3">
      <c r="A9499" t="s">
        <v>4</v>
      </c>
      <c r="B9499" s="4" t="s">
        <v>5</v>
      </c>
      <c r="C9499" s="4" t="s">
        <v>10</v>
      </c>
    </row>
    <row r="9500" spans="1:3">
      <c r="A9500" t="n">
        <v>74299</v>
      </c>
      <c r="B9500" s="87" t="n">
        <v>109</v>
      </c>
      <c r="C9500" s="7" t="n">
        <v>86</v>
      </c>
    </row>
    <row r="9501" spans="1:3">
      <c r="A9501" t="s">
        <v>4</v>
      </c>
      <c r="B9501" s="4" t="s">
        <v>5</v>
      </c>
      <c r="C9501" s="4" t="s">
        <v>10</v>
      </c>
    </row>
    <row r="9502" spans="1:3">
      <c r="A9502" t="n">
        <v>74302</v>
      </c>
      <c r="B9502" s="87" t="n">
        <v>109</v>
      </c>
      <c r="C9502" s="7" t="n">
        <v>87</v>
      </c>
    </row>
    <row r="9503" spans="1:3">
      <c r="A9503" t="s">
        <v>4</v>
      </c>
      <c r="B9503" s="4" t="s">
        <v>5</v>
      </c>
      <c r="C9503" s="4" t="s">
        <v>10</v>
      </c>
    </row>
    <row r="9504" spans="1:3">
      <c r="A9504" t="n">
        <v>74305</v>
      </c>
      <c r="B9504" s="87" t="n">
        <v>109</v>
      </c>
      <c r="C9504" s="7" t="n">
        <v>88</v>
      </c>
    </row>
    <row r="9505" spans="1:3">
      <c r="A9505" t="s">
        <v>4</v>
      </c>
      <c r="B9505" s="4" t="s">
        <v>5</v>
      </c>
      <c r="C9505" s="4" t="s">
        <v>10</v>
      </c>
    </row>
    <row r="9506" spans="1:3">
      <c r="A9506" t="n">
        <v>74308</v>
      </c>
      <c r="B9506" s="87" t="n">
        <v>109</v>
      </c>
      <c r="C9506" s="7" t="n">
        <v>89</v>
      </c>
    </row>
    <row r="9507" spans="1:3">
      <c r="A9507" t="s">
        <v>4</v>
      </c>
      <c r="B9507" s="4" t="s">
        <v>5</v>
      </c>
      <c r="C9507" s="4" t="s">
        <v>10</v>
      </c>
    </row>
    <row r="9508" spans="1:3">
      <c r="A9508" t="n">
        <v>74311</v>
      </c>
      <c r="B9508" s="87" t="n">
        <v>109</v>
      </c>
      <c r="C9508" s="7" t="n">
        <v>1600</v>
      </c>
    </row>
    <row r="9509" spans="1:3">
      <c r="A9509" t="s">
        <v>4</v>
      </c>
      <c r="B9509" s="4" t="s">
        <v>5</v>
      </c>
      <c r="C9509" s="4" t="s">
        <v>10</v>
      </c>
    </row>
    <row r="9510" spans="1:3">
      <c r="A9510" t="n">
        <v>74314</v>
      </c>
      <c r="B9510" s="87" t="n">
        <v>109</v>
      </c>
      <c r="C9510" s="7" t="n">
        <v>1025</v>
      </c>
    </row>
    <row r="9511" spans="1:3">
      <c r="A9511" t="s">
        <v>4</v>
      </c>
      <c r="B9511" s="4" t="s">
        <v>5</v>
      </c>
      <c r="C9511" s="4" t="s">
        <v>10</v>
      </c>
    </row>
    <row r="9512" spans="1:3">
      <c r="A9512" t="n">
        <v>74317</v>
      </c>
      <c r="B9512" s="87" t="n">
        <v>109</v>
      </c>
      <c r="C9512" s="7" t="n">
        <v>1026</v>
      </c>
    </row>
    <row r="9513" spans="1:3">
      <c r="A9513" t="s">
        <v>4</v>
      </c>
      <c r="B9513" s="4" t="s">
        <v>5</v>
      </c>
      <c r="C9513" s="4" t="s">
        <v>10</v>
      </c>
    </row>
    <row r="9514" spans="1:3">
      <c r="A9514" t="n">
        <v>74320</v>
      </c>
      <c r="B9514" s="87" t="n">
        <v>109</v>
      </c>
      <c r="C9514" s="7" t="n">
        <v>1027</v>
      </c>
    </row>
    <row r="9515" spans="1:3">
      <c r="A9515" t="s">
        <v>4</v>
      </c>
      <c r="B9515" s="4" t="s">
        <v>5</v>
      </c>
      <c r="C9515" s="4" t="s">
        <v>10</v>
      </c>
    </row>
    <row r="9516" spans="1:3">
      <c r="A9516" t="n">
        <v>74323</v>
      </c>
      <c r="B9516" s="87" t="n">
        <v>109</v>
      </c>
      <c r="C9516" s="7" t="n">
        <v>1028</v>
      </c>
    </row>
    <row r="9517" spans="1:3">
      <c r="A9517" t="s">
        <v>4</v>
      </c>
      <c r="B9517" s="4" t="s">
        <v>5</v>
      </c>
      <c r="C9517" s="4" t="s">
        <v>10</v>
      </c>
    </row>
    <row r="9518" spans="1:3">
      <c r="A9518" t="n">
        <v>74326</v>
      </c>
      <c r="B9518" s="87" t="n">
        <v>109</v>
      </c>
      <c r="C9518" s="7" t="n">
        <v>1029</v>
      </c>
    </row>
    <row r="9519" spans="1:3">
      <c r="A9519" t="s">
        <v>4</v>
      </c>
      <c r="B9519" s="4" t="s">
        <v>5</v>
      </c>
      <c r="C9519" s="4" t="s">
        <v>10</v>
      </c>
    </row>
    <row r="9520" spans="1:3">
      <c r="A9520" t="n">
        <v>74329</v>
      </c>
      <c r="B9520" s="87" t="n">
        <v>109</v>
      </c>
      <c r="C9520" s="7" t="n">
        <v>1030</v>
      </c>
    </row>
    <row r="9521" spans="1:3">
      <c r="A9521" t="s">
        <v>4</v>
      </c>
      <c r="B9521" s="4" t="s">
        <v>5</v>
      </c>
      <c r="C9521" s="4" t="s">
        <v>10</v>
      </c>
    </row>
    <row r="9522" spans="1:3">
      <c r="A9522" t="n">
        <v>74332</v>
      </c>
      <c r="B9522" s="87" t="n">
        <v>109</v>
      </c>
      <c r="C9522" s="7" t="n">
        <v>1031</v>
      </c>
    </row>
    <row r="9523" spans="1:3">
      <c r="A9523" t="s">
        <v>4</v>
      </c>
      <c r="B9523" s="4" t="s">
        <v>5</v>
      </c>
      <c r="C9523" s="4" t="s">
        <v>10</v>
      </c>
    </row>
    <row r="9524" spans="1:3">
      <c r="A9524" t="n">
        <v>74335</v>
      </c>
      <c r="B9524" s="87" t="n">
        <v>109</v>
      </c>
      <c r="C9524" s="7" t="n">
        <v>1032</v>
      </c>
    </row>
    <row r="9525" spans="1:3">
      <c r="A9525" t="s">
        <v>4</v>
      </c>
      <c r="B9525" s="4" t="s">
        <v>5</v>
      </c>
      <c r="C9525" s="4" t="s">
        <v>10</v>
      </c>
    </row>
    <row r="9526" spans="1:3">
      <c r="A9526" t="n">
        <v>74338</v>
      </c>
      <c r="B9526" s="87" t="n">
        <v>109</v>
      </c>
      <c r="C9526" s="7" t="n">
        <v>1033</v>
      </c>
    </row>
    <row r="9527" spans="1:3">
      <c r="A9527" t="s">
        <v>4</v>
      </c>
      <c r="B9527" s="4" t="s">
        <v>5</v>
      </c>
      <c r="C9527" s="4" t="s">
        <v>10</v>
      </c>
    </row>
    <row r="9528" spans="1:3">
      <c r="A9528" t="n">
        <v>74341</v>
      </c>
      <c r="B9528" s="87" t="n">
        <v>109</v>
      </c>
      <c r="C9528" s="7" t="n">
        <v>1034</v>
      </c>
    </row>
    <row r="9529" spans="1:3">
      <c r="A9529" t="s">
        <v>4</v>
      </c>
      <c r="B9529" s="4" t="s">
        <v>5</v>
      </c>
      <c r="C9529" s="4" t="s">
        <v>10</v>
      </c>
    </row>
    <row r="9530" spans="1:3">
      <c r="A9530" t="n">
        <v>74344</v>
      </c>
      <c r="B9530" s="87" t="n">
        <v>109</v>
      </c>
      <c r="C9530" s="7" t="n">
        <v>1035</v>
      </c>
    </row>
    <row r="9531" spans="1:3">
      <c r="A9531" t="s">
        <v>4</v>
      </c>
      <c r="B9531" s="4" t="s">
        <v>5</v>
      </c>
      <c r="C9531" s="4" t="s">
        <v>10</v>
      </c>
    </row>
    <row r="9532" spans="1:3">
      <c r="A9532" t="n">
        <v>74347</v>
      </c>
      <c r="B9532" s="87" t="n">
        <v>109</v>
      </c>
      <c r="C9532" s="7" t="n">
        <v>1036</v>
      </c>
    </row>
    <row r="9533" spans="1:3">
      <c r="A9533" t="s">
        <v>4</v>
      </c>
      <c r="B9533" s="4" t="s">
        <v>5</v>
      </c>
      <c r="C9533" s="4" t="s">
        <v>10</v>
      </c>
    </row>
    <row r="9534" spans="1:3">
      <c r="A9534" t="n">
        <v>74350</v>
      </c>
      <c r="B9534" s="87" t="n">
        <v>109</v>
      </c>
      <c r="C9534" s="7" t="n">
        <v>1037</v>
      </c>
    </row>
    <row r="9535" spans="1:3">
      <c r="A9535" t="s">
        <v>4</v>
      </c>
      <c r="B9535" s="4" t="s">
        <v>5</v>
      </c>
      <c r="C9535" s="4" t="s">
        <v>10</v>
      </c>
    </row>
    <row r="9536" spans="1:3">
      <c r="A9536" t="n">
        <v>74353</v>
      </c>
      <c r="B9536" s="87" t="n">
        <v>109</v>
      </c>
      <c r="C9536" s="7" t="n">
        <v>1038</v>
      </c>
    </row>
    <row r="9537" spans="1:3">
      <c r="A9537" t="s">
        <v>4</v>
      </c>
      <c r="B9537" s="4" t="s">
        <v>5</v>
      </c>
      <c r="C9537" s="4" t="s">
        <v>10</v>
      </c>
    </row>
    <row r="9538" spans="1:3">
      <c r="A9538" t="n">
        <v>74356</v>
      </c>
      <c r="B9538" s="87" t="n">
        <v>109</v>
      </c>
      <c r="C9538" s="7" t="n">
        <v>107</v>
      </c>
    </row>
    <row r="9539" spans="1:3">
      <c r="A9539" t="s">
        <v>4</v>
      </c>
      <c r="B9539" s="4" t="s">
        <v>5</v>
      </c>
      <c r="C9539" s="4" t="s">
        <v>10</v>
      </c>
    </row>
    <row r="9540" spans="1:3">
      <c r="A9540" t="n">
        <v>74359</v>
      </c>
      <c r="B9540" s="87" t="n">
        <v>109</v>
      </c>
      <c r="C9540" s="7" t="n">
        <v>108</v>
      </c>
    </row>
    <row r="9541" spans="1:3">
      <c r="A9541" t="s">
        <v>4</v>
      </c>
      <c r="B9541" s="4" t="s">
        <v>5</v>
      </c>
      <c r="C9541" s="4" t="s">
        <v>10</v>
      </c>
    </row>
    <row r="9542" spans="1:3">
      <c r="A9542" t="n">
        <v>74362</v>
      </c>
      <c r="B9542" s="87" t="n">
        <v>109</v>
      </c>
      <c r="C9542" s="7" t="n">
        <v>90</v>
      </c>
    </row>
    <row r="9543" spans="1:3">
      <c r="A9543" t="s">
        <v>4</v>
      </c>
      <c r="B9543" s="4" t="s">
        <v>5</v>
      </c>
      <c r="C9543" s="4" t="s">
        <v>10</v>
      </c>
    </row>
    <row r="9544" spans="1:3">
      <c r="A9544" t="n">
        <v>74365</v>
      </c>
      <c r="B9544" s="87" t="n">
        <v>109</v>
      </c>
      <c r="C9544" s="7" t="n">
        <v>117</v>
      </c>
    </row>
    <row r="9545" spans="1:3">
      <c r="A9545" t="s">
        <v>4</v>
      </c>
      <c r="B9545" s="4" t="s">
        <v>5</v>
      </c>
      <c r="C9545" s="4" t="s">
        <v>10</v>
      </c>
    </row>
    <row r="9546" spans="1:3">
      <c r="A9546" t="n">
        <v>74368</v>
      </c>
      <c r="B9546" s="87" t="n">
        <v>109</v>
      </c>
      <c r="C9546" s="7" t="n">
        <v>106</v>
      </c>
    </row>
    <row r="9547" spans="1:3">
      <c r="A9547" t="s">
        <v>4</v>
      </c>
      <c r="B9547" s="4" t="s">
        <v>5</v>
      </c>
      <c r="C9547" s="4" t="s">
        <v>10</v>
      </c>
    </row>
    <row r="9548" spans="1:3">
      <c r="A9548" t="n">
        <v>74371</v>
      </c>
      <c r="B9548" s="87" t="n">
        <v>109</v>
      </c>
      <c r="C9548" s="7" t="n">
        <v>112</v>
      </c>
    </row>
    <row r="9549" spans="1:3">
      <c r="A9549" t="s">
        <v>4</v>
      </c>
      <c r="B9549" s="4" t="s">
        <v>5</v>
      </c>
      <c r="C9549" s="4" t="s">
        <v>10</v>
      </c>
    </row>
    <row r="9550" spans="1:3">
      <c r="A9550" t="n">
        <v>74374</v>
      </c>
      <c r="B9550" s="87" t="n">
        <v>109</v>
      </c>
      <c r="C9550" s="7" t="n">
        <v>96</v>
      </c>
    </row>
    <row r="9551" spans="1:3">
      <c r="A9551" t="s">
        <v>4</v>
      </c>
      <c r="B9551" s="4" t="s">
        <v>5</v>
      </c>
      <c r="C9551" s="4" t="s">
        <v>10</v>
      </c>
    </row>
    <row r="9552" spans="1:3">
      <c r="A9552" t="n">
        <v>74377</v>
      </c>
      <c r="B9552" s="87" t="n">
        <v>109</v>
      </c>
      <c r="C9552" s="7" t="n">
        <v>121</v>
      </c>
    </row>
    <row r="9553" spans="1:3">
      <c r="A9553" t="s">
        <v>4</v>
      </c>
      <c r="B9553" s="4" t="s">
        <v>5</v>
      </c>
      <c r="C9553" s="4" t="s">
        <v>10</v>
      </c>
    </row>
    <row r="9554" spans="1:3">
      <c r="A9554" t="n">
        <v>74380</v>
      </c>
      <c r="B9554" s="87" t="n">
        <v>109</v>
      </c>
      <c r="C9554" s="7" t="n">
        <v>93</v>
      </c>
    </row>
    <row r="9555" spans="1:3">
      <c r="A9555" t="s">
        <v>4</v>
      </c>
      <c r="B9555" s="4" t="s">
        <v>5</v>
      </c>
      <c r="C9555" s="4" t="s">
        <v>10</v>
      </c>
    </row>
    <row r="9556" spans="1:3">
      <c r="A9556" t="n">
        <v>74383</v>
      </c>
      <c r="B9556" s="87" t="n">
        <v>109</v>
      </c>
      <c r="C9556" s="7" t="n">
        <v>105</v>
      </c>
    </row>
    <row r="9557" spans="1:3">
      <c r="A9557" t="s">
        <v>4</v>
      </c>
      <c r="B9557" s="4" t="s">
        <v>5</v>
      </c>
      <c r="C9557" s="4" t="s">
        <v>10</v>
      </c>
    </row>
    <row r="9558" spans="1:3">
      <c r="A9558" t="n">
        <v>74386</v>
      </c>
      <c r="B9558" s="87" t="n">
        <v>109</v>
      </c>
      <c r="C9558" s="7" t="n">
        <v>97</v>
      </c>
    </row>
    <row r="9559" spans="1:3">
      <c r="A9559" t="s">
        <v>4</v>
      </c>
      <c r="B9559" s="4" t="s">
        <v>5</v>
      </c>
      <c r="C9559" s="4" t="s">
        <v>10</v>
      </c>
    </row>
    <row r="9560" spans="1:3">
      <c r="A9560" t="n">
        <v>74389</v>
      </c>
      <c r="B9560" s="87" t="n">
        <v>109</v>
      </c>
      <c r="C9560" s="7" t="n">
        <v>104</v>
      </c>
    </row>
    <row r="9561" spans="1:3">
      <c r="A9561" t="s">
        <v>4</v>
      </c>
      <c r="B9561" s="4" t="s">
        <v>5</v>
      </c>
      <c r="C9561" s="4" t="s">
        <v>10</v>
      </c>
    </row>
    <row r="9562" spans="1:3">
      <c r="A9562" t="n">
        <v>74392</v>
      </c>
      <c r="B9562" s="87" t="n">
        <v>109</v>
      </c>
      <c r="C9562" s="7" t="n">
        <v>109</v>
      </c>
    </row>
    <row r="9563" spans="1:3">
      <c r="A9563" t="s">
        <v>4</v>
      </c>
      <c r="B9563" s="4" t="s">
        <v>5</v>
      </c>
      <c r="C9563" s="4" t="s">
        <v>10</v>
      </c>
    </row>
    <row r="9564" spans="1:3">
      <c r="A9564" t="n">
        <v>74395</v>
      </c>
      <c r="B9564" s="87" t="n">
        <v>109</v>
      </c>
      <c r="C9564" s="7" t="n">
        <v>91</v>
      </c>
    </row>
    <row r="9565" spans="1:3">
      <c r="A9565" t="s">
        <v>4</v>
      </c>
      <c r="B9565" s="4" t="s">
        <v>5</v>
      </c>
      <c r="C9565" s="4" t="s">
        <v>6</v>
      </c>
      <c r="D9565" s="4" t="s">
        <v>6</v>
      </c>
    </row>
    <row r="9566" spans="1:3">
      <c r="A9566" t="n">
        <v>74398</v>
      </c>
      <c r="B9566" s="24" t="n">
        <v>70</v>
      </c>
      <c r="C9566" s="7" t="s">
        <v>499</v>
      </c>
      <c r="D9566" s="7" t="s">
        <v>604</v>
      </c>
    </row>
    <row r="9567" spans="1:3">
      <c r="A9567" t="s">
        <v>4</v>
      </c>
      <c r="B9567" s="4" t="s">
        <v>5</v>
      </c>
      <c r="C9567" s="4" t="s">
        <v>16</v>
      </c>
      <c r="D9567" s="4" t="s">
        <v>10</v>
      </c>
    </row>
    <row r="9568" spans="1:3">
      <c r="A9568" t="n">
        <v>74413</v>
      </c>
      <c r="B9568" s="9" t="n">
        <v>162</v>
      </c>
      <c r="C9568" s="7" t="n">
        <v>1</v>
      </c>
      <c r="D9568" s="7" t="n">
        <v>0</v>
      </c>
    </row>
    <row r="9569" spans="1:4">
      <c r="A9569" t="s">
        <v>4</v>
      </c>
      <c r="B9569" s="4" t="s">
        <v>5</v>
      </c>
    </row>
    <row r="9570" spans="1:4">
      <c r="A9570" t="n">
        <v>74417</v>
      </c>
      <c r="B9570" s="5" t="n">
        <v>1</v>
      </c>
    </row>
    <row r="9571" spans="1:4" s="3" customFormat="1" customHeight="0">
      <c r="A9571" s="3" t="s">
        <v>2</v>
      </c>
      <c r="B9571" s="3" t="s">
        <v>605</v>
      </c>
    </row>
    <row r="9572" spans="1:4">
      <c r="A9572" t="s">
        <v>4</v>
      </c>
      <c r="B9572" s="4" t="s">
        <v>5</v>
      </c>
      <c r="C9572" s="4" t="s">
        <v>16</v>
      </c>
      <c r="D9572" s="4" t="s">
        <v>9</v>
      </c>
      <c r="E9572" s="4" t="s">
        <v>16</v>
      </c>
      <c r="F9572" s="4" t="s">
        <v>25</v>
      </c>
    </row>
    <row r="9573" spans="1:4">
      <c r="A9573" t="n">
        <v>74420</v>
      </c>
      <c r="B9573" s="10" t="n">
        <v>5</v>
      </c>
      <c r="C9573" s="7" t="n">
        <v>0</v>
      </c>
      <c r="D9573" s="7" t="n">
        <v>1</v>
      </c>
      <c r="E9573" s="7" t="n">
        <v>1</v>
      </c>
      <c r="F9573" s="11" t="n">
        <f t="normal" ca="1">A9585</f>
        <v>0</v>
      </c>
    </row>
    <row r="9574" spans="1:4">
      <c r="A9574" t="s">
        <v>4</v>
      </c>
      <c r="B9574" s="4" t="s">
        <v>5</v>
      </c>
      <c r="C9574" s="4" t="s">
        <v>10</v>
      </c>
      <c r="D9574" s="4" t="s">
        <v>10</v>
      </c>
    </row>
    <row r="9575" spans="1:4">
      <c r="A9575" t="n">
        <v>74431</v>
      </c>
      <c r="B9575" s="52" t="n">
        <v>17</v>
      </c>
      <c r="C9575" s="7" t="n">
        <v>0</v>
      </c>
      <c r="D9575" s="7" t="n">
        <v>1500</v>
      </c>
    </row>
    <row r="9576" spans="1:4">
      <c r="A9576" t="s">
        <v>4</v>
      </c>
      <c r="B9576" s="4" t="s">
        <v>5</v>
      </c>
      <c r="C9576" s="4" t="s">
        <v>10</v>
      </c>
      <c r="D9576" s="4" t="s">
        <v>16</v>
      </c>
      <c r="E9576" s="4" t="s">
        <v>30</v>
      </c>
      <c r="F9576" s="4" t="s">
        <v>10</v>
      </c>
    </row>
    <row r="9577" spans="1:4">
      <c r="A9577" t="n">
        <v>74436</v>
      </c>
      <c r="B9577" s="53" t="n">
        <v>59</v>
      </c>
      <c r="C9577" s="7" t="n">
        <v>65534</v>
      </c>
      <c r="D9577" s="7" t="n">
        <v>12</v>
      </c>
      <c r="E9577" s="7" t="n">
        <v>0.150000005960464</v>
      </c>
      <c r="F9577" s="7" t="n">
        <v>0</v>
      </c>
    </row>
    <row r="9578" spans="1:4">
      <c r="A9578" t="s">
        <v>4</v>
      </c>
      <c r="B9578" s="4" t="s">
        <v>5</v>
      </c>
      <c r="C9578" s="4" t="s">
        <v>10</v>
      </c>
    </row>
    <row r="9579" spans="1:4">
      <c r="A9579" t="n">
        <v>74446</v>
      </c>
      <c r="B9579" s="31" t="n">
        <v>16</v>
      </c>
      <c r="C9579" s="7" t="n">
        <v>1300</v>
      </c>
    </row>
    <row r="9580" spans="1:4">
      <c r="A9580" t="s">
        <v>4</v>
      </c>
      <c r="B9580" s="4" t="s">
        <v>5</v>
      </c>
      <c r="C9580" s="4" t="s">
        <v>10</v>
      </c>
    </row>
    <row r="9581" spans="1:4">
      <c r="A9581" t="n">
        <v>74449</v>
      </c>
      <c r="B9581" s="31" t="n">
        <v>16</v>
      </c>
      <c r="C9581" s="7" t="n">
        <v>1000</v>
      </c>
    </row>
    <row r="9582" spans="1:4">
      <c r="A9582" t="s">
        <v>4</v>
      </c>
      <c r="B9582" s="4" t="s">
        <v>5</v>
      </c>
      <c r="C9582" s="4" t="s">
        <v>25</v>
      </c>
    </row>
    <row r="9583" spans="1:4">
      <c r="A9583" t="n">
        <v>74452</v>
      </c>
      <c r="B9583" s="13" t="n">
        <v>3</v>
      </c>
      <c r="C9583" s="11" t="n">
        <f t="normal" ca="1">A9573</f>
        <v>0</v>
      </c>
    </row>
    <row r="9584" spans="1:4">
      <c r="A9584" t="s">
        <v>4</v>
      </c>
      <c r="B9584" s="4" t="s">
        <v>5</v>
      </c>
    </row>
    <row r="9585" spans="1:6">
      <c r="A9585" t="n">
        <v>74457</v>
      </c>
      <c r="B9585" s="5" t="n">
        <v>1</v>
      </c>
    </row>
    <row r="9586" spans="1:6" s="3" customFormat="1" customHeight="0">
      <c r="A9586" s="3" t="s">
        <v>2</v>
      </c>
      <c r="B9586" s="3" t="s">
        <v>606</v>
      </c>
    </row>
    <row r="9587" spans="1:6">
      <c r="A9587" t="s">
        <v>4</v>
      </c>
      <c r="B9587" s="4" t="s">
        <v>5</v>
      </c>
      <c r="C9587" s="4" t="s">
        <v>16</v>
      </c>
      <c r="D9587" s="4" t="s">
        <v>10</v>
      </c>
    </row>
    <row r="9588" spans="1:6">
      <c r="A9588" t="n">
        <v>74460</v>
      </c>
      <c r="B9588" s="26" t="n">
        <v>22</v>
      </c>
      <c r="C9588" s="7" t="n">
        <v>0</v>
      </c>
      <c r="D9588" s="7" t="n">
        <v>0</v>
      </c>
    </row>
    <row r="9589" spans="1:6">
      <c r="A9589" t="s">
        <v>4</v>
      </c>
      <c r="B9589" s="4" t="s">
        <v>5</v>
      </c>
      <c r="C9589" s="4" t="s">
        <v>16</v>
      </c>
      <c r="D9589" s="4" t="s">
        <v>10</v>
      </c>
      <c r="E9589" s="4" t="s">
        <v>30</v>
      </c>
    </row>
    <row r="9590" spans="1:6">
      <c r="A9590" t="n">
        <v>74464</v>
      </c>
      <c r="B9590" s="37" t="n">
        <v>58</v>
      </c>
      <c r="C9590" s="7" t="n">
        <v>0</v>
      </c>
      <c r="D9590" s="7" t="n">
        <v>0</v>
      </c>
      <c r="E9590" s="7" t="n">
        <v>1</v>
      </c>
    </row>
    <row r="9591" spans="1:6">
      <c r="A9591" t="s">
        <v>4</v>
      </c>
      <c r="B9591" s="4" t="s">
        <v>5</v>
      </c>
      <c r="C9591" s="4" t="s">
        <v>16</v>
      </c>
    </row>
    <row r="9592" spans="1:6">
      <c r="A9592" t="n">
        <v>74472</v>
      </c>
      <c r="B9592" s="58" t="n">
        <v>64</v>
      </c>
      <c r="C9592" s="7" t="n">
        <v>7</v>
      </c>
    </row>
    <row r="9593" spans="1:6">
      <c r="A9593" t="s">
        <v>4</v>
      </c>
      <c r="B9593" s="4" t="s">
        <v>5</v>
      </c>
      <c r="C9593" s="4" t="s">
        <v>16</v>
      </c>
      <c r="D9593" s="4" t="s">
        <v>16</v>
      </c>
      <c r="E9593" s="4" t="s">
        <v>9</v>
      </c>
      <c r="F9593" s="4" t="s">
        <v>16</v>
      </c>
      <c r="G9593" s="4" t="s">
        <v>16</v>
      </c>
    </row>
    <row r="9594" spans="1:6">
      <c r="A9594" t="n">
        <v>74474</v>
      </c>
      <c r="B9594" s="39" t="n">
        <v>18</v>
      </c>
      <c r="C9594" s="7" t="n">
        <v>3</v>
      </c>
      <c r="D9594" s="7" t="n">
        <v>0</v>
      </c>
      <c r="E9594" s="7" t="n">
        <v>4</v>
      </c>
      <c r="F9594" s="7" t="n">
        <v>19</v>
      </c>
      <c r="G9594" s="7" t="n">
        <v>1</v>
      </c>
    </row>
    <row r="9595" spans="1:6">
      <c r="A9595" t="s">
        <v>4</v>
      </c>
      <c r="B9595" s="4" t="s">
        <v>5</v>
      </c>
      <c r="C9595" s="4" t="s">
        <v>10</v>
      </c>
    </row>
    <row r="9596" spans="1:6">
      <c r="A9596" t="n">
        <v>74483</v>
      </c>
      <c r="B9596" s="19" t="n">
        <v>13</v>
      </c>
      <c r="C9596" s="7" t="n">
        <v>6410</v>
      </c>
    </row>
    <row r="9597" spans="1:6">
      <c r="A9597" t="s">
        <v>4</v>
      </c>
      <c r="B9597" s="4" t="s">
        <v>5</v>
      </c>
      <c r="C9597" s="4" t="s">
        <v>16</v>
      </c>
      <c r="D9597" s="4" t="s">
        <v>10</v>
      </c>
    </row>
    <row r="9598" spans="1:6">
      <c r="A9598" t="n">
        <v>74486</v>
      </c>
      <c r="B9598" s="9" t="n">
        <v>162</v>
      </c>
      <c r="C9598" s="7" t="n">
        <v>1</v>
      </c>
      <c r="D9598" s="7" t="n">
        <v>16385</v>
      </c>
    </row>
    <row r="9599" spans="1:6">
      <c r="A9599" t="s">
        <v>4</v>
      </c>
      <c r="B9599" s="4" t="s">
        <v>5</v>
      </c>
    </row>
    <row r="9600" spans="1:6">
      <c r="A9600" t="n">
        <v>74490</v>
      </c>
      <c r="B9600" s="5" t="n">
        <v>1</v>
      </c>
    </row>
    <row r="9601" spans="1:7" s="3" customFormat="1" customHeight="0">
      <c r="A9601" s="3" t="s">
        <v>2</v>
      </c>
      <c r="B9601" s="3" t="s">
        <v>607</v>
      </c>
    </row>
    <row r="9602" spans="1:7">
      <c r="A9602" t="s">
        <v>4</v>
      </c>
      <c r="B9602" s="4" t="s">
        <v>5</v>
      </c>
      <c r="C9602" s="4" t="s">
        <v>16</v>
      </c>
      <c r="D9602" s="4" t="s">
        <v>16</v>
      </c>
      <c r="E9602" s="4" t="s">
        <v>16</v>
      </c>
      <c r="F9602" s="4" t="s">
        <v>16</v>
      </c>
    </row>
    <row r="9603" spans="1:7">
      <c r="A9603" t="n">
        <v>74492</v>
      </c>
      <c r="B9603" s="15" t="n">
        <v>14</v>
      </c>
      <c r="C9603" s="7" t="n">
        <v>2</v>
      </c>
      <c r="D9603" s="7" t="n">
        <v>0</v>
      </c>
      <c r="E9603" s="7" t="n">
        <v>0</v>
      </c>
      <c r="F9603" s="7" t="n">
        <v>0</v>
      </c>
    </row>
    <row r="9604" spans="1:7">
      <c r="A9604" t="s">
        <v>4</v>
      </c>
      <c r="B9604" s="4" t="s">
        <v>5</v>
      </c>
      <c r="C9604" s="4" t="s">
        <v>16</v>
      </c>
      <c r="D9604" s="14" t="s">
        <v>26</v>
      </c>
      <c r="E9604" s="4" t="s">
        <v>5</v>
      </c>
      <c r="F9604" s="4" t="s">
        <v>16</v>
      </c>
      <c r="G9604" s="4" t="s">
        <v>10</v>
      </c>
      <c r="H9604" s="14" t="s">
        <v>27</v>
      </c>
      <c r="I9604" s="4" t="s">
        <v>16</v>
      </c>
      <c r="J9604" s="4" t="s">
        <v>9</v>
      </c>
      <c r="K9604" s="4" t="s">
        <v>16</v>
      </c>
      <c r="L9604" s="4" t="s">
        <v>16</v>
      </c>
      <c r="M9604" s="14" t="s">
        <v>26</v>
      </c>
      <c r="N9604" s="4" t="s">
        <v>5</v>
      </c>
      <c r="O9604" s="4" t="s">
        <v>16</v>
      </c>
      <c r="P9604" s="4" t="s">
        <v>10</v>
      </c>
      <c r="Q9604" s="14" t="s">
        <v>27</v>
      </c>
      <c r="R9604" s="4" t="s">
        <v>16</v>
      </c>
      <c r="S9604" s="4" t="s">
        <v>9</v>
      </c>
      <c r="T9604" s="4" t="s">
        <v>16</v>
      </c>
      <c r="U9604" s="4" t="s">
        <v>16</v>
      </c>
      <c r="V9604" s="4" t="s">
        <v>16</v>
      </c>
      <c r="W9604" s="4" t="s">
        <v>25</v>
      </c>
    </row>
    <row r="9605" spans="1:7">
      <c r="A9605" t="n">
        <v>74497</v>
      </c>
      <c r="B9605" s="10" t="n">
        <v>5</v>
      </c>
      <c r="C9605" s="7" t="n">
        <v>28</v>
      </c>
      <c r="D9605" s="14" t="s">
        <v>3</v>
      </c>
      <c r="E9605" s="9" t="n">
        <v>162</v>
      </c>
      <c r="F9605" s="7" t="n">
        <v>3</v>
      </c>
      <c r="G9605" s="7" t="n">
        <v>16385</v>
      </c>
      <c r="H9605" s="14" t="s">
        <v>3</v>
      </c>
      <c r="I9605" s="7" t="n">
        <v>0</v>
      </c>
      <c r="J9605" s="7" t="n">
        <v>1</v>
      </c>
      <c r="K9605" s="7" t="n">
        <v>2</v>
      </c>
      <c r="L9605" s="7" t="n">
        <v>28</v>
      </c>
      <c r="M9605" s="14" t="s">
        <v>3</v>
      </c>
      <c r="N9605" s="9" t="n">
        <v>162</v>
      </c>
      <c r="O9605" s="7" t="n">
        <v>3</v>
      </c>
      <c r="P9605" s="7" t="n">
        <v>16385</v>
      </c>
      <c r="Q9605" s="14" t="s">
        <v>3</v>
      </c>
      <c r="R9605" s="7" t="n">
        <v>0</v>
      </c>
      <c r="S9605" s="7" t="n">
        <v>2</v>
      </c>
      <c r="T9605" s="7" t="n">
        <v>2</v>
      </c>
      <c r="U9605" s="7" t="n">
        <v>11</v>
      </c>
      <c r="V9605" s="7" t="n">
        <v>1</v>
      </c>
      <c r="W9605" s="11" t="n">
        <f t="normal" ca="1">A9609</f>
        <v>0</v>
      </c>
    </row>
    <row r="9606" spans="1:7">
      <c r="A9606" t="s">
        <v>4</v>
      </c>
      <c r="B9606" s="4" t="s">
        <v>5</v>
      </c>
      <c r="C9606" s="4" t="s">
        <v>16</v>
      </c>
      <c r="D9606" s="4" t="s">
        <v>10</v>
      </c>
      <c r="E9606" s="4" t="s">
        <v>30</v>
      </c>
    </row>
    <row r="9607" spans="1:7">
      <c r="A9607" t="n">
        <v>74526</v>
      </c>
      <c r="B9607" s="37" t="n">
        <v>58</v>
      </c>
      <c r="C9607" s="7" t="n">
        <v>0</v>
      </c>
      <c r="D9607" s="7" t="n">
        <v>0</v>
      </c>
      <c r="E9607" s="7" t="n">
        <v>1</v>
      </c>
    </row>
    <row r="9608" spans="1:7">
      <c r="A9608" t="s">
        <v>4</v>
      </c>
      <c r="B9608" s="4" t="s">
        <v>5</v>
      </c>
      <c r="C9608" s="4" t="s">
        <v>16</v>
      </c>
      <c r="D9608" s="14" t="s">
        <v>26</v>
      </c>
      <c r="E9608" s="4" t="s">
        <v>5</v>
      </c>
      <c r="F9608" s="4" t="s">
        <v>16</v>
      </c>
      <c r="G9608" s="4" t="s">
        <v>10</v>
      </c>
      <c r="H9608" s="14" t="s">
        <v>27</v>
      </c>
      <c r="I9608" s="4" t="s">
        <v>16</v>
      </c>
      <c r="J9608" s="4" t="s">
        <v>9</v>
      </c>
      <c r="K9608" s="4" t="s">
        <v>16</v>
      </c>
      <c r="L9608" s="4" t="s">
        <v>16</v>
      </c>
      <c r="M9608" s="14" t="s">
        <v>26</v>
      </c>
      <c r="N9608" s="4" t="s">
        <v>5</v>
      </c>
      <c r="O9608" s="4" t="s">
        <v>16</v>
      </c>
      <c r="P9608" s="4" t="s">
        <v>10</v>
      </c>
      <c r="Q9608" s="14" t="s">
        <v>27</v>
      </c>
      <c r="R9608" s="4" t="s">
        <v>16</v>
      </c>
      <c r="S9608" s="4" t="s">
        <v>9</v>
      </c>
      <c r="T9608" s="4" t="s">
        <v>16</v>
      </c>
      <c r="U9608" s="4" t="s">
        <v>16</v>
      </c>
      <c r="V9608" s="4" t="s">
        <v>16</v>
      </c>
      <c r="W9608" s="4" t="s">
        <v>25</v>
      </c>
    </row>
    <row r="9609" spans="1:7">
      <c r="A9609" t="n">
        <v>74534</v>
      </c>
      <c r="B9609" s="10" t="n">
        <v>5</v>
      </c>
      <c r="C9609" s="7" t="n">
        <v>28</v>
      </c>
      <c r="D9609" s="14" t="s">
        <v>3</v>
      </c>
      <c r="E9609" s="9" t="n">
        <v>162</v>
      </c>
      <c r="F9609" s="7" t="n">
        <v>3</v>
      </c>
      <c r="G9609" s="7" t="n">
        <v>16385</v>
      </c>
      <c r="H9609" s="14" t="s">
        <v>3</v>
      </c>
      <c r="I9609" s="7" t="n">
        <v>0</v>
      </c>
      <c r="J9609" s="7" t="n">
        <v>1</v>
      </c>
      <c r="K9609" s="7" t="n">
        <v>3</v>
      </c>
      <c r="L9609" s="7" t="n">
        <v>28</v>
      </c>
      <c r="M9609" s="14" t="s">
        <v>3</v>
      </c>
      <c r="N9609" s="9" t="n">
        <v>162</v>
      </c>
      <c r="O9609" s="7" t="n">
        <v>3</v>
      </c>
      <c r="P9609" s="7" t="n">
        <v>16385</v>
      </c>
      <c r="Q9609" s="14" t="s">
        <v>3</v>
      </c>
      <c r="R9609" s="7" t="n">
        <v>0</v>
      </c>
      <c r="S9609" s="7" t="n">
        <v>2</v>
      </c>
      <c r="T9609" s="7" t="n">
        <v>3</v>
      </c>
      <c r="U9609" s="7" t="n">
        <v>9</v>
      </c>
      <c r="V9609" s="7" t="n">
        <v>1</v>
      </c>
      <c r="W9609" s="11" t="n">
        <f t="normal" ca="1">A9619</f>
        <v>0</v>
      </c>
    </row>
    <row r="9610" spans="1:7">
      <c r="A9610" t="s">
        <v>4</v>
      </c>
      <c r="B9610" s="4" t="s">
        <v>5</v>
      </c>
      <c r="C9610" s="4" t="s">
        <v>16</v>
      </c>
      <c r="D9610" s="14" t="s">
        <v>26</v>
      </c>
      <c r="E9610" s="4" t="s">
        <v>5</v>
      </c>
      <c r="F9610" s="4" t="s">
        <v>10</v>
      </c>
      <c r="G9610" s="4" t="s">
        <v>16</v>
      </c>
      <c r="H9610" s="4" t="s">
        <v>16</v>
      </c>
      <c r="I9610" s="4" t="s">
        <v>6</v>
      </c>
      <c r="J9610" s="14" t="s">
        <v>27</v>
      </c>
      <c r="K9610" s="4" t="s">
        <v>16</v>
      </c>
      <c r="L9610" s="4" t="s">
        <v>16</v>
      </c>
      <c r="M9610" s="14" t="s">
        <v>26</v>
      </c>
      <c r="N9610" s="4" t="s">
        <v>5</v>
      </c>
      <c r="O9610" s="4" t="s">
        <v>16</v>
      </c>
      <c r="P9610" s="14" t="s">
        <v>27</v>
      </c>
      <c r="Q9610" s="4" t="s">
        <v>16</v>
      </c>
      <c r="R9610" s="4" t="s">
        <v>9</v>
      </c>
      <c r="S9610" s="4" t="s">
        <v>16</v>
      </c>
      <c r="T9610" s="4" t="s">
        <v>16</v>
      </c>
      <c r="U9610" s="4" t="s">
        <v>16</v>
      </c>
      <c r="V9610" s="14" t="s">
        <v>26</v>
      </c>
      <c r="W9610" s="4" t="s">
        <v>5</v>
      </c>
      <c r="X9610" s="4" t="s">
        <v>16</v>
      </c>
      <c r="Y9610" s="14" t="s">
        <v>27</v>
      </c>
      <c r="Z9610" s="4" t="s">
        <v>16</v>
      </c>
      <c r="AA9610" s="4" t="s">
        <v>9</v>
      </c>
      <c r="AB9610" s="4" t="s">
        <v>16</v>
      </c>
      <c r="AC9610" s="4" t="s">
        <v>16</v>
      </c>
      <c r="AD9610" s="4" t="s">
        <v>16</v>
      </c>
      <c r="AE9610" s="4" t="s">
        <v>25</v>
      </c>
    </row>
    <row r="9611" spans="1:7">
      <c r="A9611" t="n">
        <v>74563</v>
      </c>
      <c r="B9611" s="10" t="n">
        <v>5</v>
      </c>
      <c r="C9611" s="7" t="n">
        <v>28</v>
      </c>
      <c r="D9611" s="14" t="s">
        <v>3</v>
      </c>
      <c r="E9611" s="48" t="n">
        <v>47</v>
      </c>
      <c r="F9611" s="7" t="n">
        <v>61456</v>
      </c>
      <c r="G9611" s="7" t="n">
        <v>2</v>
      </c>
      <c r="H9611" s="7" t="n">
        <v>0</v>
      </c>
      <c r="I9611" s="7" t="s">
        <v>164</v>
      </c>
      <c r="J9611" s="14" t="s">
        <v>3</v>
      </c>
      <c r="K9611" s="7" t="n">
        <v>8</v>
      </c>
      <c r="L9611" s="7" t="n">
        <v>28</v>
      </c>
      <c r="M9611" s="14" t="s">
        <v>3</v>
      </c>
      <c r="N9611" s="17" t="n">
        <v>74</v>
      </c>
      <c r="O9611" s="7" t="n">
        <v>65</v>
      </c>
      <c r="P9611" s="14" t="s">
        <v>3</v>
      </c>
      <c r="Q9611" s="7" t="n">
        <v>0</v>
      </c>
      <c r="R9611" s="7" t="n">
        <v>1</v>
      </c>
      <c r="S9611" s="7" t="n">
        <v>3</v>
      </c>
      <c r="T9611" s="7" t="n">
        <v>9</v>
      </c>
      <c r="U9611" s="7" t="n">
        <v>28</v>
      </c>
      <c r="V9611" s="14" t="s">
        <v>3</v>
      </c>
      <c r="W9611" s="17" t="n">
        <v>74</v>
      </c>
      <c r="X9611" s="7" t="n">
        <v>65</v>
      </c>
      <c r="Y9611" s="14" t="s">
        <v>3</v>
      </c>
      <c r="Z9611" s="7" t="n">
        <v>0</v>
      </c>
      <c r="AA9611" s="7" t="n">
        <v>2</v>
      </c>
      <c r="AB9611" s="7" t="n">
        <v>3</v>
      </c>
      <c r="AC9611" s="7" t="n">
        <v>9</v>
      </c>
      <c r="AD9611" s="7" t="n">
        <v>1</v>
      </c>
      <c r="AE9611" s="11" t="n">
        <f t="normal" ca="1">A9615</f>
        <v>0</v>
      </c>
    </row>
    <row r="9612" spans="1:7">
      <c r="A9612" t="s">
        <v>4</v>
      </c>
      <c r="B9612" s="4" t="s">
        <v>5</v>
      </c>
      <c r="C9612" s="4" t="s">
        <v>10</v>
      </c>
      <c r="D9612" s="4" t="s">
        <v>16</v>
      </c>
      <c r="E9612" s="4" t="s">
        <v>16</v>
      </c>
      <c r="F9612" s="4" t="s">
        <v>6</v>
      </c>
    </row>
    <row r="9613" spans="1:7">
      <c r="A9613" t="n">
        <v>74611</v>
      </c>
      <c r="B9613" s="48" t="n">
        <v>47</v>
      </c>
      <c r="C9613" s="7" t="n">
        <v>61456</v>
      </c>
      <c r="D9613" s="7" t="n">
        <v>0</v>
      </c>
      <c r="E9613" s="7" t="n">
        <v>0</v>
      </c>
      <c r="F9613" s="7" t="s">
        <v>143</v>
      </c>
    </row>
    <row r="9614" spans="1:7">
      <c r="A9614" t="s">
        <v>4</v>
      </c>
      <c r="B9614" s="4" t="s">
        <v>5</v>
      </c>
      <c r="C9614" s="4" t="s">
        <v>16</v>
      </c>
      <c r="D9614" s="4" t="s">
        <v>10</v>
      </c>
      <c r="E9614" s="4" t="s">
        <v>30</v>
      </c>
    </row>
    <row r="9615" spans="1:7">
      <c r="A9615" t="n">
        <v>74624</v>
      </c>
      <c r="B9615" s="37" t="n">
        <v>58</v>
      </c>
      <c r="C9615" s="7" t="n">
        <v>0</v>
      </c>
      <c r="D9615" s="7" t="n">
        <v>300</v>
      </c>
      <c r="E9615" s="7" t="n">
        <v>1</v>
      </c>
    </row>
    <row r="9616" spans="1:7">
      <c r="A9616" t="s">
        <v>4</v>
      </c>
      <c r="B9616" s="4" t="s">
        <v>5</v>
      </c>
      <c r="C9616" s="4" t="s">
        <v>16</v>
      </c>
      <c r="D9616" s="4" t="s">
        <v>10</v>
      </c>
    </row>
    <row r="9617" spans="1:31">
      <c r="A9617" t="n">
        <v>74632</v>
      </c>
      <c r="B9617" s="37" t="n">
        <v>58</v>
      </c>
      <c r="C9617" s="7" t="n">
        <v>255</v>
      </c>
      <c r="D9617" s="7" t="n">
        <v>0</v>
      </c>
    </row>
    <row r="9618" spans="1:31">
      <c r="A9618" t="s">
        <v>4</v>
      </c>
      <c r="B9618" s="4" t="s">
        <v>5</v>
      </c>
      <c r="C9618" s="4" t="s">
        <v>16</v>
      </c>
      <c r="D9618" s="4" t="s">
        <v>16</v>
      </c>
      <c r="E9618" s="4" t="s">
        <v>16</v>
      </c>
      <c r="F9618" s="4" t="s">
        <v>16</v>
      </c>
    </row>
    <row r="9619" spans="1:31">
      <c r="A9619" t="n">
        <v>74636</v>
      </c>
      <c r="B9619" s="15" t="n">
        <v>14</v>
      </c>
      <c r="C9619" s="7" t="n">
        <v>0</v>
      </c>
      <c r="D9619" s="7" t="n">
        <v>0</v>
      </c>
      <c r="E9619" s="7" t="n">
        <v>0</v>
      </c>
      <c r="F9619" s="7" t="n">
        <v>64</v>
      </c>
    </row>
    <row r="9620" spans="1:31">
      <c r="A9620" t="s">
        <v>4</v>
      </c>
      <c r="B9620" s="4" t="s">
        <v>5</v>
      </c>
      <c r="C9620" s="4" t="s">
        <v>16</v>
      </c>
      <c r="D9620" s="4" t="s">
        <v>10</v>
      </c>
    </row>
    <row r="9621" spans="1:31">
      <c r="A9621" t="n">
        <v>74641</v>
      </c>
      <c r="B9621" s="26" t="n">
        <v>22</v>
      </c>
      <c r="C9621" s="7" t="n">
        <v>0</v>
      </c>
      <c r="D9621" s="7" t="n">
        <v>16385</v>
      </c>
    </row>
    <row r="9622" spans="1:31">
      <c r="A9622" t="s">
        <v>4</v>
      </c>
      <c r="B9622" s="4" t="s">
        <v>5</v>
      </c>
      <c r="C9622" s="4" t="s">
        <v>16</v>
      </c>
      <c r="D9622" s="4" t="s">
        <v>10</v>
      </c>
    </row>
    <row r="9623" spans="1:31">
      <c r="A9623" t="n">
        <v>74645</v>
      </c>
      <c r="B9623" s="37" t="n">
        <v>58</v>
      </c>
      <c r="C9623" s="7" t="n">
        <v>5</v>
      </c>
      <c r="D9623" s="7" t="n">
        <v>300</v>
      </c>
    </row>
    <row r="9624" spans="1:31">
      <c r="A9624" t="s">
        <v>4</v>
      </c>
      <c r="B9624" s="4" t="s">
        <v>5</v>
      </c>
      <c r="C9624" s="4" t="s">
        <v>30</v>
      </c>
      <c r="D9624" s="4" t="s">
        <v>10</v>
      </c>
    </row>
    <row r="9625" spans="1:31">
      <c r="A9625" t="n">
        <v>74649</v>
      </c>
      <c r="B9625" s="57" t="n">
        <v>103</v>
      </c>
      <c r="C9625" s="7" t="n">
        <v>0</v>
      </c>
      <c r="D9625" s="7" t="n">
        <v>300</v>
      </c>
    </row>
    <row r="9626" spans="1:31">
      <c r="A9626" t="s">
        <v>4</v>
      </c>
      <c r="B9626" s="4" t="s">
        <v>5</v>
      </c>
      <c r="C9626" s="4" t="s">
        <v>16</v>
      </c>
    </row>
    <row r="9627" spans="1:31">
      <c r="A9627" t="n">
        <v>74656</v>
      </c>
      <c r="B9627" s="58" t="n">
        <v>64</v>
      </c>
      <c r="C9627" s="7" t="n">
        <v>7</v>
      </c>
    </row>
    <row r="9628" spans="1:31">
      <c r="A9628" t="s">
        <v>4</v>
      </c>
      <c r="B9628" s="4" t="s">
        <v>5</v>
      </c>
      <c r="C9628" s="4" t="s">
        <v>16</v>
      </c>
      <c r="D9628" s="4" t="s">
        <v>10</v>
      </c>
    </row>
    <row r="9629" spans="1:31">
      <c r="A9629" t="n">
        <v>74658</v>
      </c>
      <c r="B9629" s="59" t="n">
        <v>72</v>
      </c>
      <c r="C9629" s="7" t="n">
        <v>5</v>
      </c>
      <c r="D9629" s="7" t="n">
        <v>0</v>
      </c>
    </row>
    <row r="9630" spans="1:31">
      <c r="A9630" t="s">
        <v>4</v>
      </c>
      <c r="B9630" s="4" t="s">
        <v>5</v>
      </c>
      <c r="C9630" s="4" t="s">
        <v>16</v>
      </c>
      <c r="D9630" s="14" t="s">
        <v>26</v>
      </c>
      <c r="E9630" s="4" t="s">
        <v>5</v>
      </c>
      <c r="F9630" s="4" t="s">
        <v>16</v>
      </c>
      <c r="G9630" s="4" t="s">
        <v>10</v>
      </c>
      <c r="H9630" s="14" t="s">
        <v>27</v>
      </c>
      <c r="I9630" s="4" t="s">
        <v>16</v>
      </c>
      <c r="J9630" s="4" t="s">
        <v>9</v>
      </c>
      <c r="K9630" s="4" t="s">
        <v>16</v>
      </c>
      <c r="L9630" s="4" t="s">
        <v>16</v>
      </c>
      <c r="M9630" s="4" t="s">
        <v>25</v>
      </c>
    </row>
    <row r="9631" spans="1:31">
      <c r="A9631" t="n">
        <v>74662</v>
      </c>
      <c r="B9631" s="10" t="n">
        <v>5</v>
      </c>
      <c r="C9631" s="7" t="n">
        <v>28</v>
      </c>
      <c r="D9631" s="14" t="s">
        <v>3</v>
      </c>
      <c r="E9631" s="9" t="n">
        <v>162</v>
      </c>
      <c r="F9631" s="7" t="n">
        <v>4</v>
      </c>
      <c r="G9631" s="7" t="n">
        <v>16385</v>
      </c>
      <c r="H9631" s="14" t="s">
        <v>3</v>
      </c>
      <c r="I9631" s="7" t="n">
        <v>0</v>
      </c>
      <c r="J9631" s="7" t="n">
        <v>1</v>
      </c>
      <c r="K9631" s="7" t="n">
        <v>2</v>
      </c>
      <c r="L9631" s="7" t="n">
        <v>1</v>
      </c>
      <c r="M9631" s="11" t="n">
        <f t="normal" ca="1">A9637</f>
        <v>0</v>
      </c>
    </row>
    <row r="9632" spans="1:31">
      <c r="A9632" t="s">
        <v>4</v>
      </c>
      <c r="B9632" s="4" t="s">
        <v>5</v>
      </c>
      <c r="C9632" s="4" t="s">
        <v>16</v>
      </c>
      <c r="D9632" s="4" t="s">
        <v>6</v>
      </c>
    </row>
    <row r="9633" spans="1:13">
      <c r="A9633" t="n">
        <v>74679</v>
      </c>
      <c r="B9633" s="8" t="n">
        <v>2</v>
      </c>
      <c r="C9633" s="7" t="n">
        <v>10</v>
      </c>
      <c r="D9633" s="7" t="s">
        <v>165</v>
      </c>
    </row>
    <row r="9634" spans="1:13">
      <c r="A9634" t="s">
        <v>4</v>
      </c>
      <c r="B9634" s="4" t="s">
        <v>5</v>
      </c>
      <c r="C9634" s="4" t="s">
        <v>10</v>
      </c>
    </row>
    <row r="9635" spans="1:13">
      <c r="A9635" t="n">
        <v>74696</v>
      </c>
      <c r="B9635" s="31" t="n">
        <v>16</v>
      </c>
      <c r="C9635" s="7" t="n">
        <v>0</v>
      </c>
    </row>
    <row r="9636" spans="1:13">
      <c r="A9636" t="s">
        <v>4</v>
      </c>
      <c r="B9636" s="4" t="s">
        <v>5</v>
      </c>
      <c r="C9636" s="4" t="s">
        <v>16</v>
      </c>
    </row>
    <row r="9637" spans="1:13">
      <c r="A9637" t="n">
        <v>74699</v>
      </c>
      <c r="B9637" s="58" t="n">
        <v>64</v>
      </c>
      <c r="C9637" s="7" t="n">
        <v>2</v>
      </c>
    </row>
    <row r="9638" spans="1:13">
      <c r="A9638" t="s">
        <v>4</v>
      </c>
      <c r="B9638" s="4" t="s">
        <v>5</v>
      </c>
      <c r="C9638" s="4" t="s">
        <v>16</v>
      </c>
      <c r="D9638" s="4" t="s">
        <v>10</v>
      </c>
    </row>
    <row r="9639" spans="1:13">
      <c r="A9639" t="n">
        <v>74701</v>
      </c>
      <c r="B9639" s="58" t="n">
        <v>64</v>
      </c>
      <c r="C9639" s="7" t="n">
        <v>0</v>
      </c>
      <c r="D9639" s="7" t="n">
        <v>0</v>
      </c>
    </row>
    <row r="9640" spans="1:13">
      <c r="A9640" t="s">
        <v>4</v>
      </c>
      <c r="B9640" s="4" t="s">
        <v>5</v>
      </c>
      <c r="C9640" s="4" t="s">
        <v>16</v>
      </c>
      <c r="D9640" s="4" t="s">
        <v>10</v>
      </c>
    </row>
    <row r="9641" spans="1:13">
      <c r="A9641" t="n">
        <v>74705</v>
      </c>
      <c r="B9641" s="58" t="n">
        <v>64</v>
      </c>
      <c r="C9641" s="7" t="n">
        <v>4</v>
      </c>
      <c r="D9641" s="7" t="n">
        <v>0</v>
      </c>
    </row>
    <row r="9642" spans="1:13">
      <c r="A9642" t="s">
        <v>4</v>
      </c>
      <c r="B9642" s="4" t="s">
        <v>5</v>
      </c>
      <c r="C9642" s="4" t="s">
        <v>16</v>
      </c>
      <c r="D9642" s="14" t="s">
        <v>26</v>
      </c>
      <c r="E9642" s="4" t="s">
        <v>5</v>
      </c>
      <c r="F9642" s="4" t="s">
        <v>16</v>
      </c>
      <c r="G9642" s="4" t="s">
        <v>10</v>
      </c>
      <c r="H9642" s="14" t="s">
        <v>27</v>
      </c>
      <c r="I9642" s="4" t="s">
        <v>16</v>
      </c>
      <c r="J9642" s="4" t="s">
        <v>16</v>
      </c>
      <c r="K9642" s="4" t="s">
        <v>25</v>
      </c>
    </row>
    <row r="9643" spans="1:13">
      <c r="A9643" t="n">
        <v>74709</v>
      </c>
      <c r="B9643" s="10" t="n">
        <v>5</v>
      </c>
      <c r="C9643" s="7" t="n">
        <v>28</v>
      </c>
      <c r="D9643" s="14" t="s">
        <v>3</v>
      </c>
      <c r="E9643" s="58" t="n">
        <v>64</v>
      </c>
      <c r="F9643" s="7" t="n">
        <v>5</v>
      </c>
      <c r="G9643" s="7" t="n">
        <v>1</v>
      </c>
      <c r="H9643" s="14" t="s">
        <v>3</v>
      </c>
      <c r="I9643" s="7" t="n">
        <v>8</v>
      </c>
      <c r="J9643" s="7" t="n">
        <v>1</v>
      </c>
      <c r="K9643" s="11" t="n">
        <f t="normal" ca="1">A9647</f>
        <v>0</v>
      </c>
    </row>
    <row r="9644" spans="1:13">
      <c r="A9644" t="s">
        <v>4</v>
      </c>
      <c r="B9644" s="4" t="s">
        <v>5</v>
      </c>
      <c r="C9644" s="4" t="s">
        <v>10</v>
      </c>
      <c r="D9644" s="4" t="s">
        <v>6</v>
      </c>
      <c r="E9644" s="4" t="s">
        <v>6</v>
      </c>
      <c r="F9644" s="4" t="s">
        <v>6</v>
      </c>
      <c r="G9644" s="4" t="s">
        <v>16</v>
      </c>
      <c r="H9644" s="4" t="s">
        <v>9</v>
      </c>
      <c r="I9644" s="4" t="s">
        <v>30</v>
      </c>
      <c r="J9644" s="4" t="s">
        <v>30</v>
      </c>
      <c r="K9644" s="4" t="s">
        <v>30</v>
      </c>
      <c r="L9644" s="4" t="s">
        <v>30</v>
      </c>
      <c r="M9644" s="4" t="s">
        <v>30</v>
      </c>
      <c r="N9644" s="4" t="s">
        <v>30</v>
      </c>
      <c r="O9644" s="4" t="s">
        <v>30</v>
      </c>
      <c r="P9644" s="4" t="s">
        <v>6</v>
      </c>
      <c r="Q9644" s="4" t="s">
        <v>6</v>
      </c>
      <c r="R9644" s="4" t="s">
        <v>9</v>
      </c>
      <c r="S9644" s="4" t="s">
        <v>16</v>
      </c>
      <c r="T9644" s="4" t="s">
        <v>9</v>
      </c>
      <c r="U9644" s="4" t="s">
        <v>9</v>
      </c>
      <c r="V9644" s="4" t="s">
        <v>10</v>
      </c>
    </row>
    <row r="9645" spans="1:13">
      <c r="A9645" t="n">
        <v>74721</v>
      </c>
      <c r="B9645" s="61" t="n">
        <v>19</v>
      </c>
      <c r="C9645" s="7" t="n">
        <v>1</v>
      </c>
      <c r="D9645" s="7" t="s">
        <v>168</v>
      </c>
      <c r="E9645" s="7" t="s">
        <v>169</v>
      </c>
      <c r="F9645" s="7" t="s">
        <v>15</v>
      </c>
      <c r="G9645" s="7" t="n">
        <v>0</v>
      </c>
      <c r="H9645" s="7" t="n">
        <v>1</v>
      </c>
      <c r="I9645" s="7" t="n">
        <v>0</v>
      </c>
      <c r="J9645" s="7" t="n">
        <v>0</v>
      </c>
      <c r="K9645" s="7" t="n">
        <v>0</v>
      </c>
      <c r="L9645" s="7" t="n">
        <v>0</v>
      </c>
      <c r="M9645" s="7" t="n">
        <v>1</v>
      </c>
      <c r="N9645" s="7" t="n">
        <v>1.60000002384186</v>
      </c>
      <c r="O9645" s="7" t="n">
        <v>0.0900000035762787</v>
      </c>
      <c r="P9645" s="7" t="s">
        <v>15</v>
      </c>
      <c r="Q9645" s="7" t="s">
        <v>15</v>
      </c>
      <c r="R9645" s="7" t="n">
        <v>-1</v>
      </c>
      <c r="S9645" s="7" t="n">
        <v>0</v>
      </c>
      <c r="T9645" s="7" t="n">
        <v>0</v>
      </c>
      <c r="U9645" s="7" t="n">
        <v>0</v>
      </c>
      <c r="V9645" s="7" t="n">
        <v>0</v>
      </c>
    </row>
    <row r="9646" spans="1:13">
      <c r="A9646" t="s">
        <v>4</v>
      </c>
      <c r="B9646" s="4" t="s">
        <v>5</v>
      </c>
      <c r="C9646" s="4" t="s">
        <v>16</v>
      </c>
      <c r="D9646" s="14" t="s">
        <v>26</v>
      </c>
      <c r="E9646" s="4" t="s">
        <v>5</v>
      </c>
      <c r="F9646" s="4" t="s">
        <v>16</v>
      </c>
      <c r="G9646" s="4" t="s">
        <v>10</v>
      </c>
      <c r="H9646" s="14" t="s">
        <v>27</v>
      </c>
      <c r="I9646" s="4" t="s">
        <v>16</v>
      </c>
      <c r="J9646" s="4" t="s">
        <v>16</v>
      </c>
      <c r="K9646" s="4" t="s">
        <v>25</v>
      </c>
    </row>
    <row r="9647" spans="1:13">
      <c r="A9647" t="n">
        <v>74794</v>
      </c>
      <c r="B9647" s="10" t="n">
        <v>5</v>
      </c>
      <c r="C9647" s="7" t="n">
        <v>28</v>
      </c>
      <c r="D9647" s="14" t="s">
        <v>3</v>
      </c>
      <c r="E9647" s="58" t="n">
        <v>64</v>
      </c>
      <c r="F9647" s="7" t="n">
        <v>5</v>
      </c>
      <c r="G9647" s="7" t="n">
        <v>6</v>
      </c>
      <c r="H9647" s="14" t="s">
        <v>3</v>
      </c>
      <c r="I9647" s="7" t="n">
        <v>8</v>
      </c>
      <c r="J9647" s="7" t="n">
        <v>1</v>
      </c>
      <c r="K9647" s="11" t="n">
        <f t="normal" ca="1">A9651</f>
        <v>0</v>
      </c>
    </row>
    <row r="9648" spans="1:13">
      <c r="A9648" t="s">
        <v>4</v>
      </c>
      <c r="B9648" s="4" t="s">
        <v>5</v>
      </c>
      <c r="C9648" s="4" t="s">
        <v>10</v>
      </c>
      <c r="D9648" s="4" t="s">
        <v>6</v>
      </c>
      <c r="E9648" s="4" t="s">
        <v>6</v>
      </c>
      <c r="F9648" s="4" t="s">
        <v>6</v>
      </c>
      <c r="G9648" s="4" t="s">
        <v>16</v>
      </c>
      <c r="H9648" s="4" t="s">
        <v>9</v>
      </c>
      <c r="I9648" s="4" t="s">
        <v>30</v>
      </c>
      <c r="J9648" s="4" t="s">
        <v>30</v>
      </c>
      <c r="K9648" s="4" t="s">
        <v>30</v>
      </c>
      <c r="L9648" s="4" t="s">
        <v>30</v>
      </c>
      <c r="M9648" s="4" t="s">
        <v>30</v>
      </c>
      <c r="N9648" s="4" t="s">
        <v>30</v>
      </c>
      <c r="O9648" s="4" t="s">
        <v>30</v>
      </c>
      <c r="P9648" s="4" t="s">
        <v>6</v>
      </c>
      <c r="Q9648" s="4" t="s">
        <v>6</v>
      </c>
      <c r="R9648" s="4" t="s">
        <v>9</v>
      </c>
      <c r="S9648" s="4" t="s">
        <v>16</v>
      </c>
      <c r="T9648" s="4" t="s">
        <v>9</v>
      </c>
      <c r="U9648" s="4" t="s">
        <v>9</v>
      </c>
      <c r="V9648" s="4" t="s">
        <v>10</v>
      </c>
    </row>
    <row r="9649" spans="1:22">
      <c r="A9649" t="n">
        <v>74806</v>
      </c>
      <c r="B9649" s="61" t="n">
        <v>19</v>
      </c>
      <c r="C9649" s="7" t="n">
        <v>6</v>
      </c>
      <c r="D9649" s="7" t="s">
        <v>178</v>
      </c>
      <c r="E9649" s="7" t="s">
        <v>179</v>
      </c>
      <c r="F9649" s="7" t="s">
        <v>15</v>
      </c>
      <c r="G9649" s="7" t="n">
        <v>0</v>
      </c>
      <c r="H9649" s="7" t="n">
        <v>1</v>
      </c>
      <c r="I9649" s="7" t="n">
        <v>0</v>
      </c>
      <c r="J9649" s="7" t="n">
        <v>0</v>
      </c>
      <c r="K9649" s="7" t="n">
        <v>0</v>
      </c>
      <c r="L9649" s="7" t="n">
        <v>0</v>
      </c>
      <c r="M9649" s="7" t="n">
        <v>1</v>
      </c>
      <c r="N9649" s="7" t="n">
        <v>1.60000002384186</v>
      </c>
      <c r="O9649" s="7" t="n">
        <v>0.0900000035762787</v>
      </c>
      <c r="P9649" s="7" t="s">
        <v>15</v>
      </c>
      <c r="Q9649" s="7" t="s">
        <v>15</v>
      </c>
      <c r="R9649" s="7" t="n">
        <v>-1</v>
      </c>
      <c r="S9649" s="7" t="n">
        <v>0</v>
      </c>
      <c r="T9649" s="7" t="n">
        <v>0</v>
      </c>
      <c r="U9649" s="7" t="n">
        <v>0</v>
      </c>
      <c r="V9649" s="7" t="n">
        <v>0</v>
      </c>
    </row>
    <row r="9650" spans="1:22">
      <c r="A9650" t="s">
        <v>4</v>
      </c>
      <c r="B9650" s="4" t="s">
        <v>5</v>
      </c>
      <c r="C9650" s="4" t="s">
        <v>16</v>
      </c>
      <c r="D9650" s="14" t="s">
        <v>26</v>
      </c>
      <c r="E9650" s="4" t="s">
        <v>5</v>
      </c>
      <c r="F9650" s="4" t="s">
        <v>16</v>
      </c>
      <c r="G9650" s="4" t="s">
        <v>10</v>
      </c>
      <c r="H9650" s="14" t="s">
        <v>27</v>
      </c>
      <c r="I9650" s="4" t="s">
        <v>16</v>
      </c>
      <c r="J9650" s="4" t="s">
        <v>16</v>
      </c>
      <c r="K9650" s="4" t="s">
        <v>25</v>
      </c>
    </row>
    <row r="9651" spans="1:22">
      <c r="A9651" t="n">
        <v>74879</v>
      </c>
      <c r="B9651" s="10" t="n">
        <v>5</v>
      </c>
      <c r="C9651" s="7" t="n">
        <v>28</v>
      </c>
      <c r="D9651" s="14" t="s">
        <v>3</v>
      </c>
      <c r="E9651" s="58" t="n">
        <v>64</v>
      </c>
      <c r="F9651" s="7" t="n">
        <v>5</v>
      </c>
      <c r="G9651" s="7" t="n">
        <v>7</v>
      </c>
      <c r="H9651" s="14" t="s">
        <v>3</v>
      </c>
      <c r="I9651" s="7" t="n">
        <v>8</v>
      </c>
      <c r="J9651" s="7" t="n">
        <v>1</v>
      </c>
      <c r="K9651" s="11" t="n">
        <f t="normal" ca="1">A9655</f>
        <v>0</v>
      </c>
    </row>
    <row r="9652" spans="1:22">
      <c r="A9652" t="s">
        <v>4</v>
      </c>
      <c r="B9652" s="4" t="s">
        <v>5</v>
      </c>
      <c r="C9652" s="4" t="s">
        <v>10</v>
      </c>
      <c r="D9652" s="4" t="s">
        <v>6</v>
      </c>
      <c r="E9652" s="4" t="s">
        <v>6</v>
      </c>
      <c r="F9652" s="4" t="s">
        <v>6</v>
      </c>
      <c r="G9652" s="4" t="s">
        <v>16</v>
      </c>
      <c r="H9652" s="4" t="s">
        <v>9</v>
      </c>
      <c r="I9652" s="4" t="s">
        <v>30</v>
      </c>
      <c r="J9652" s="4" t="s">
        <v>30</v>
      </c>
      <c r="K9652" s="4" t="s">
        <v>30</v>
      </c>
      <c r="L9652" s="4" t="s">
        <v>30</v>
      </c>
      <c r="M9652" s="4" t="s">
        <v>30</v>
      </c>
      <c r="N9652" s="4" t="s">
        <v>30</v>
      </c>
      <c r="O9652" s="4" t="s">
        <v>30</v>
      </c>
      <c r="P9652" s="4" t="s">
        <v>6</v>
      </c>
      <c r="Q9652" s="4" t="s">
        <v>6</v>
      </c>
      <c r="R9652" s="4" t="s">
        <v>9</v>
      </c>
      <c r="S9652" s="4" t="s">
        <v>16</v>
      </c>
      <c r="T9652" s="4" t="s">
        <v>9</v>
      </c>
      <c r="U9652" s="4" t="s">
        <v>9</v>
      </c>
      <c r="V9652" s="4" t="s">
        <v>10</v>
      </c>
    </row>
    <row r="9653" spans="1:22">
      <c r="A9653" t="n">
        <v>74891</v>
      </c>
      <c r="B9653" s="61" t="n">
        <v>19</v>
      </c>
      <c r="C9653" s="7" t="n">
        <v>7</v>
      </c>
      <c r="D9653" s="7" t="s">
        <v>180</v>
      </c>
      <c r="E9653" s="7" t="s">
        <v>181</v>
      </c>
      <c r="F9653" s="7" t="s">
        <v>15</v>
      </c>
      <c r="G9653" s="7" t="n">
        <v>0</v>
      </c>
      <c r="H9653" s="7" t="n">
        <v>1</v>
      </c>
      <c r="I9653" s="7" t="n">
        <v>0</v>
      </c>
      <c r="J9653" s="7" t="n">
        <v>0</v>
      </c>
      <c r="K9653" s="7" t="n">
        <v>0</v>
      </c>
      <c r="L9653" s="7" t="n">
        <v>0</v>
      </c>
      <c r="M9653" s="7" t="n">
        <v>1</v>
      </c>
      <c r="N9653" s="7" t="n">
        <v>1.60000002384186</v>
      </c>
      <c r="O9653" s="7" t="n">
        <v>0.0900000035762787</v>
      </c>
      <c r="P9653" s="7" t="s">
        <v>15</v>
      </c>
      <c r="Q9653" s="7" t="s">
        <v>15</v>
      </c>
      <c r="R9653" s="7" t="n">
        <v>-1</v>
      </c>
      <c r="S9653" s="7" t="n">
        <v>0</v>
      </c>
      <c r="T9653" s="7" t="n">
        <v>0</v>
      </c>
      <c r="U9653" s="7" t="n">
        <v>0</v>
      </c>
      <c r="V9653" s="7" t="n">
        <v>0</v>
      </c>
    </row>
    <row r="9654" spans="1:22">
      <c r="A9654" t="s">
        <v>4</v>
      </c>
      <c r="B9654" s="4" t="s">
        <v>5</v>
      </c>
      <c r="C9654" s="4" t="s">
        <v>16</v>
      </c>
      <c r="D9654" s="14" t="s">
        <v>26</v>
      </c>
      <c r="E9654" s="4" t="s">
        <v>5</v>
      </c>
      <c r="F9654" s="4" t="s">
        <v>16</v>
      </c>
      <c r="G9654" s="4" t="s">
        <v>10</v>
      </c>
      <c r="H9654" s="14" t="s">
        <v>27</v>
      </c>
      <c r="I9654" s="4" t="s">
        <v>16</v>
      </c>
      <c r="J9654" s="4" t="s">
        <v>16</v>
      </c>
      <c r="K9654" s="4" t="s">
        <v>25</v>
      </c>
    </row>
    <row r="9655" spans="1:22">
      <c r="A9655" t="n">
        <v>74962</v>
      </c>
      <c r="B9655" s="10" t="n">
        <v>5</v>
      </c>
      <c r="C9655" s="7" t="n">
        <v>28</v>
      </c>
      <c r="D9655" s="14" t="s">
        <v>3</v>
      </c>
      <c r="E9655" s="58" t="n">
        <v>64</v>
      </c>
      <c r="F9655" s="7" t="n">
        <v>5</v>
      </c>
      <c r="G9655" s="7" t="n">
        <v>13</v>
      </c>
      <c r="H9655" s="14" t="s">
        <v>3</v>
      </c>
      <c r="I9655" s="7" t="n">
        <v>8</v>
      </c>
      <c r="J9655" s="7" t="n">
        <v>1</v>
      </c>
      <c r="K9655" s="11" t="n">
        <f t="normal" ca="1">A9659</f>
        <v>0</v>
      </c>
    </row>
    <row r="9656" spans="1:22">
      <c r="A9656" t="s">
        <v>4</v>
      </c>
      <c r="B9656" s="4" t="s">
        <v>5</v>
      </c>
      <c r="C9656" s="4" t="s">
        <v>10</v>
      </c>
      <c r="D9656" s="4" t="s">
        <v>6</v>
      </c>
      <c r="E9656" s="4" t="s">
        <v>6</v>
      </c>
      <c r="F9656" s="4" t="s">
        <v>6</v>
      </c>
      <c r="G9656" s="4" t="s">
        <v>16</v>
      </c>
      <c r="H9656" s="4" t="s">
        <v>9</v>
      </c>
      <c r="I9656" s="4" t="s">
        <v>30</v>
      </c>
      <c r="J9656" s="4" t="s">
        <v>30</v>
      </c>
      <c r="K9656" s="4" t="s">
        <v>30</v>
      </c>
      <c r="L9656" s="4" t="s">
        <v>30</v>
      </c>
      <c r="M9656" s="4" t="s">
        <v>30</v>
      </c>
      <c r="N9656" s="4" t="s">
        <v>30</v>
      </c>
      <c r="O9656" s="4" t="s">
        <v>30</v>
      </c>
      <c r="P9656" s="4" t="s">
        <v>6</v>
      </c>
      <c r="Q9656" s="4" t="s">
        <v>6</v>
      </c>
      <c r="R9656" s="4" t="s">
        <v>9</v>
      </c>
      <c r="S9656" s="4" t="s">
        <v>16</v>
      </c>
      <c r="T9656" s="4" t="s">
        <v>9</v>
      </c>
      <c r="U9656" s="4" t="s">
        <v>9</v>
      </c>
      <c r="V9656" s="4" t="s">
        <v>10</v>
      </c>
    </row>
    <row r="9657" spans="1:22">
      <c r="A9657" t="n">
        <v>74974</v>
      </c>
      <c r="B9657" s="61" t="n">
        <v>19</v>
      </c>
      <c r="C9657" s="7" t="n">
        <v>13</v>
      </c>
      <c r="D9657" s="7" t="s">
        <v>186</v>
      </c>
      <c r="E9657" s="7" t="s">
        <v>187</v>
      </c>
      <c r="F9657" s="7" t="s">
        <v>15</v>
      </c>
      <c r="G9657" s="7" t="n">
        <v>0</v>
      </c>
      <c r="H9657" s="7" t="n">
        <v>1</v>
      </c>
      <c r="I9657" s="7" t="n">
        <v>0</v>
      </c>
      <c r="J9657" s="7" t="n">
        <v>0</v>
      </c>
      <c r="K9657" s="7" t="n">
        <v>0</v>
      </c>
      <c r="L9657" s="7" t="n">
        <v>0</v>
      </c>
      <c r="M9657" s="7" t="n">
        <v>1</v>
      </c>
      <c r="N9657" s="7" t="n">
        <v>1.60000002384186</v>
      </c>
      <c r="O9657" s="7" t="n">
        <v>0.0900000035762787</v>
      </c>
      <c r="P9657" s="7" t="s">
        <v>15</v>
      </c>
      <c r="Q9657" s="7" t="s">
        <v>15</v>
      </c>
      <c r="R9657" s="7" t="n">
        <v>-1</v>
      </c>
      <c r="S9657" s="7" t="n">
        <v>0</v>
      </c>
      <c r="T9657" s="7" t="n">
        <v>0</v>
      </c>
      <c r="U9657" s="7" t="n">
        <v>0</v>
      </c>
      <c r="V9657" s="7" t="n">
        <v>0</v>
      </c>
    </row>
    <row r="9658" spans="1:22">
      <c r="A9658" t="s">
        <v>4</v>
      </c>
      <c r="B9658" s="4" t="s">
        <v>5</v>
      </c>
      <c r="C9658" s="4" t="s">
        <v>10</v>
      </c>
      <c r="D9658" s="4" t="s">
        <v>6</v>
      </c>
      <c r="E9658" s="4" t="s">
        <v>6</v>
      </c>
      <c r="F9658" s="4" t="s">
        <v>6</v>
      </c>
      <c r="G9658" s="4" t="s">
        <v>16</v>
      </c>
      <c r="H9658" s="4" t="s">
        <v>9</v>
      </c>
      <c r="I9658" s="4" t="s">
        <v>30</v>
      </c>
      <c r="J9658" s="4" t="s">
        <v>30</v>
      </c>
      <c r="K9658" s="4" t="s">
        <v>30</v>
      </c>
      <c r="L9658" s="4" t="s">
        <v>30</v>
      </c>
      <c r="M9658" s="4" t="s">
        <v>30</v>
      </c>
      <c r="N9658" s="4" t="s">
        <v>30</v>
      </c>
      <c r="O9658" s="4" t="s">
        <v>30</v>
      </c>
      <c r="P9658" s="4" t="s">
        <v>6</v>
      </c>
      <c r="Q9658" s="4" t="s">
        <v>6</v>
      </c>
      <c r="R9658" s="4" t="s">
        <v>9</v>
      </c>
      <c r="S9658" s="4" t="s">
        <v>16</v>
      </c>
      <c r="T9658" s="4" t="s">
        <v>9</v>
      </c>
      <c r="U9658" s="4" t="s">
        <v>9</v>
      </c>
      <c r="V9658" s="4" t="s">
        <v>10</v>
      </c>
    </row>
    <row r="9659" spans="1:22">
      <c r="A9659" t="n">
        <v>75057</v>
      </c>
      <c r="B9659" s="61" t="n">
        <v>19</v>
      </c>
      <c r="C9659" s="7" t="n">
        <v>111</v>
      </c>
      <c r="D9659" s="7" t="s">
        <v>608</v>
      </c>
      <c r="E9659" s="7" t="s">
        <v>609</v>
      </c>
      <c r="F9659" s="7" t="s">
        <v>15</v>
      </c>
      <c r="G9659" s="7" t="n">
        <v>0</v>
      </c>
      <c r="H9659" s="7" t="n">
        <v>1</v>
      </c>
      <c r="I9659" s="7" t="n">
        <v>0</v>
      </c>
      <c r="J9659" s="7" t="n">
        <v>0</v>
      </c>
      <c r="K9659" s="7" t="n">
        <v>0</v>
      </c>
      <c r="L9659" s="7" t="n">
        <v>0</v>
      </c>
      <c r="M9659" s="7" t="n">
        <v>1</v>
      </c>
      <c r="N9659" s="7" t="n">
        <v>1.60000002384186</v>
      </c>
      <c r="O9659" s="7" t="n">
        <v>0.0900000035762787</v>
      </c>
      <c r="P9659" s="7" t="s">
        <v>15</v>
      </c>
      <c r="Q9659" s="7" t="s">
        <v>15</v>
      </c>
      <c r="R9659" s="7" t="n">
        <v>-1</v>
      </c>
      <c r="S9659" s="7" t="n">
        <v>0</v>
      </c>
      <c r="T9659" s="7" t="n">
        <v>0</v>
      </c>
      <c r="U9659" s="7" t="n">
        <v>0</v>
      </c>
      <c r="V9659" s="7" t="n">
        <v>0</v>
      </c>
    </row>
    <row r="9660" spans="1:22">
      <c r="A9660" t="s">
        <v>4</v>
      </c>
      <c r="B9660" s="4" t="s">
        <v>5</v>
      </c>
      <c r="C9660" s="4" t="s">
        <v>10</v>
      </c>
      <c r="D9660" s="4" t="s">
        <v>6</v>
      </c>
      <c r="E9660" s="4" t="s">
        <v>6</v>
      </c>
      <c r="F9660" s="4" t="s">
        <v>6</v>
      </c>
      <c r="G9660" s="4" t="s">
        <v>16</v>
      </c>
      <c r="H9660" s="4" t="s">
        <v>9</v>
      </c>
      <c r="I9660" s="4" t="s">
        <v>30</v>
      </c>
      <c r="J9660" s="4" t="s">
        <v>30</v>
      </c>
      <c r="K9660" s="4" t="s">
        <v>30</v>
      </c>
      <c r="L9660" s="4" t="s">
        <v>30</v>
      </c>
      <c r="M9660" s="4" t="s">
        <v>30</v>
      </c>
      <c r="N9660" s="4" t="s">
        <v>30</v>
      </c>
      <c r="O9660" s="4" t="s">
        <v>30</v>
      </c>
      <c r="P9660" s="4" t="s">
        <v>6</v>
      </c>
      <c r="Q9660" s="4" t="s">
        <v>6</v>
      </c>
      <c r="R9660" s="4" t="s">
        <v>9</v>
      </c>
      <c r="S9660" s="4" t="s">
        <v>16</v>
      </c>
      <c r="T9660" s="4" t="s">
        <v>9</v>
      </c>
      <c r="U9660" s="4" t="s">
        <v>9</v>
      </c>
      <c r="V9660" s="4" t="s">
        <v>10</v>
      </c>
    </row>
    <row r="9661" spans="1:22">
      <c r="A9661" t="n">
        <v>75126</v>
      </c>
      <c r="B9661" s="61" t="n">
        <v>19</v>
      </c>
      <c r="C9661" s="7" t="n">
        <v>119</v>
      </c>
      <c r="D9661" s="7" t="s">
        <v>610</v>
      </c>
      <c r="E9661" s="7" t="s">
        <v>611</v>
      </c>
      <c r="F9661" s="7" t="s">
        <v>15</v>
      </c>
      <c r="G9661" s="7" t="n">
        <v>0</v>
      </c>
      <c r="H9661" s="7" t="n">
        <v>1</v>
      </c>
      <c r="I9661" s="7" t="n">
        <v>0</v>
      </c>
      <c r="J9661" s="7" t="n">
        <v>0</v>
      </c>
      <c r="K9661" s="7" t="n">
        <v>0</v>
      </c>
      <c r="L9661" s="7" t="n">
        <v>0</v>
      </c>
      <c r="M9661" s="7" t="n">
        <v>1</v>
      </c>
      <c r="N9661" s="7" t="n">
        <v>1.60000002384186</v>
      </c>
      <c r="O9661" s="7" t="n">
        <v>0.0900000035762787</v>
      </c>
      <c r="P9661" s="7" t="s">
        <v>15</v>
      </c>
      <c r="Q9661" s="7" t="s">
        <v>15</v>
      </c>
      <c r="R9661" s="7" t="n">
        <v>-1</v>
      </c>
      <c r="S9661" s="7" t="n">
        <v>0</v>
      </c>
      <c r="T9661" s="7" t="n">
        <v>0</v>
      </c>
      <c r="U9661" s="7" t="n">
        <v>0</v>
      </c>
      <c r="V9661" s="7" t="n">
        <v>0</v>
      </c>
    </row>
    <row r="9662" spans="1:22">
      <c r="A9662" t="s">
        <v>4</v>
      </c>
      <c r="B9662" s="4" t="s">
        <v>5</v>
      </c>
      <c r="C9662" s="4" t="s">
        <v>10</v>
      </c>
      <c r="D9662" s="4" t="s">
        <v>6</v>
      </c>
      <c r="E9662" s="4" t="s">
        <v>6</v>
      </c>
      <c r="F9662" s="4" t="s">
        <v>6</v>
      </c>
      <c r="G9662" s="4" t="s">
        <v>16</v>
      </c>
      <c r="H9662" s="4" t="s">
        <v>9</v>
      </c>
      <c r="I9662" s="4" t="s">
        <v>30</v>
      </c>
      <c r="J9662" s="4" t="s">
        <v>30</v>
      </c>
      <c r="K9662" s="4" t="s">
        <v>30</v>
      </c>
      <c r="L9662" s="4" t="s">
        <v>30</v>
      </c>
      <c r="M9662" s="4" t="s">
        <v>30</v>
      </c>
      <c r="N9662" s="4" t="s">
        <v>30</v>
      </c>
      <c r="O9662" s="4" t="s">
        <v>30</v>
      </c>
      <c r="P9662" s="4" t="s">
        <v>6</v>
      </c>
      <c r="Q9662" s="4" t="s">
        <v>6</v>
      </c>
      <c r="R9662" s="4" t="s">
        <v>9</v>
      </c>
      <c r="S9662" s="4" t="s">
        <v>16</v>
      </c>
      <c r="T9662" s="4" t="s">
        <v>9</v>
      </c>
      <c r="U9662" s="4" t="s">
        <v>9</v>
      </c>
      <c r="V9662" s="4" t="s">
        <v>10</v>
      </c>
    </row>
    <row r="9663" spans="1:22">
      <c r="A9663" t="n">
        <v>75198</v>
      </c>
      <c r="B9663" s="61" t="n">
        <v>19</v>
      </c>
      <c r="C9663" s="7" t="n">
        <v>110</v>
      </c>
      <c r="D9663" s="7" t="s">
        <v>612</v>
      </c>
      <c r="E9663" s="7" t="s">
        <v>613</v>
      </c>
      <c r="F9663" s="7" t="s">
        <v>15</v>
      </c>
      <c r="G9663" s="7" t="n">
        <v>0</v>
      </c>
      <c r="H9663" s="7" t="n">
        <v>1</v>
      </c>
      <c r="I9663" s="7" t="n">
        <v>0</v>
      </c>
      <c r="J9663" s="7" t="n">
        <v>0</v>
      </c>
      <c r="K9663" s="7" t="n">
        <v>0</v>
      </c>
      <c r="L9663" s="7" t="n">
        <v>0</v>
      </c>
      <c r="M9663" s="7" t="n">
        <v>1</v>
      </c>
      <c r="N9663" s="7" t="n">
        <v>1.60000002384186</v>
      </c>
      <c r="O9663" s="7" t="n">
        <v>0.0900000035762787</v>
      </c>
      <c r="P9663" s="7" t="s">
        <v>15</v>
      </c>
      <c r="Q9663" s="7" t="s">
        <v>15</v>
      </c>
      <c r="R9663" s="7" t="n">
        <v>-1</v>
      </c>
      <c r="S9663" s="7" t="n">
        <v>0</v>
      </c>
      <c r="T9663" s="7" t="n">
        <v>0</v>
      </c>
      <c r="U9663" s="7" t="n">
        <v>0</v>
      </c>
      <c r="V9663" s="7" t="n">
        <v>0</v>
      </c>
    </row>
    <row r="9664" spans="1:22">
      <c r="A9664" t="s">
        <v>4</v>
      </c>
      <c r="B9664" s="4" t="s">
        <v>5</v>
      </c>
      <c r="C9664" s="4" t="s">
        <v>10</v>
      </c>
      <c r="D9664" s="4" t="s">
        <v>6</v>
      </c>
      <c r="E9664" s="4" t="s">
        <v>6</v>
      </c>
      <c r="F9664" s="4" t="s">
        <v>6</v>
      </c>
      <c r="G9664" s="4" t="s">
        <v>16</v>
      </c>
      <c r="H9664" s="4" t="s">
        <v>9</v>
      </c>
      <c r="I9664" s="4" t="s">
        <v>30</v>
      </c>
      <c r="J9664" s="4" t="s">
        <v>30</v>
      </c>
      <c r="K9664" s="4" t="s">
        <v>30</v>
      </c>
      <c r="L9664" s="4" t="s">
        <v>30</v>
      </c>
      <c r="M9664" s="4" t="s">
        <v>30</v>
      </c>
      <c r="N9664" s="4" t="s">
        <v>30</v>
      </c>
      <c r="O9664" s="4" t="s">
        <v>30</v>
      </c>
      <c r="P9664" s="4" t="s">
        <v>6</v>
      </c>
      <c r="Q9664" s="4" t="s">
        <v>6</v>
      </c>
      <c r="R9664" s="4" t="s">
        <v>9</v>
      </c>
      <c r="S9664" s="4" t="s">
        <v>16</v>
      </c>
      <c r="T9664" s="4" t="s">
        <v>9</v>
      </c>
      <c r="U9664" s="4" t="s">
        <v>9</v>
      </c>
      <c r="V9664" s="4" t="s">
        <v>10</v>
      </c>
    </row>
    <row r="9665" spans="1:22">
      <c r="A9665" t="n">
        <v>75267</v>
      </c>
      <c r="B9665" s="61" t="n">
        <v>19</v>
      </c>
      <c r="C9665" s="7" t="n">
        <v>90</v>
      </c>
      <c r="D9665" s="7" t="s">
        <v>423</v>
      </c>
      <c r="E9665" s="7" t="s">
        <v>424</v>
      </c>
      <c r="F9665" s="7" t="s">
        <v>15</v>
      </c>
      <c r="G9665" s="7" t="n">
        <v>0</v>
      </c>
      <c r="H9665" s="7" t="n">
        <v>1</v>
      </c>
      <c r="I9665" s="7" t="n">
        <v>0</v>
      </c>
      <c r="J9665" s="7" t="n">
        <v>0</v>
      </c>
      <c r="K9665" s="7" t="n">
        <v>0</v>
      </c>
      <c r="L9665" s="7" t="n">
        <v>0</v>
      </c>
      <c r="M9665" s="7" t="n">
        <v>1</v>
      </c>
      <c r="N9665" s="7" t="n">
        <v>1.60000002384186</v>
      </c>
      <c r="O9665" s="7" t="n">
        <v>0.0900000035762787</v>
      </c>
      <c r="P9665" s="7" t="s">
        <v>15</v>
      </c>
      <c r="Q9665" s="7" t="s">
        <v>15</v>
      </c>
      <c r="R9665" s="7" t="n">
        <v>-1</v>
      </c>
      <c r="S9665" s="7" t="n">
        <v>0</v>
      </c>
      <c r="T9665" s="7" t="n">
        <v>0</v>
      </c>
      <c r="U9665" s="7" t="n">
        <v>0</v>
      </c>
      <c r="V9665" s="7" t="n">
        <v>0</v>
      </c>
    </row>
    <row r="9666" spans="1:22">
      <c r="A9666" t="s">
        <v>4</v>
      </c>
      <c r="B9666" s="4" t="s">
        <v>5</v>
      </c>
      <c r="C9666" s="4" t="s">
        <v>10</v>
      </c>
      <c r="D9666" s="4" t="s">
        <v>6</v>
      </c>
      <c r="E9666" s="4" t="s">
        <v>6</v>
      </c>
      <c r="F9666" s="4" t="s">
        <v>6</v>
      </c>
      <c r="G9666" s="4" t="s">
        <v>16</v>
      </c>
      <c r="H9666" s="4" t="s">
        <v>9</v>
      </c>
      <c r="I9666" s="4" t="s">
        <v>30</v>
      </c>
      <c r="J9666" s="4" t="s">
        <v>30</v>
      </c>
      <c r="K9666" s="4" t="s">
        <v>30</v>
      </c>
      <c r="L9666" s="4" t="s">
        <v>30</v>
      </c>
      <c r="M9666" s="4" t="s">
        <v>30</v>
      </c>
      <c r="N9666" s="4" t="s">
        <v>30</v>
      </c>
      <c r="O9666" s="4" t="s">
        <v>30</v>
      </c>
      <c r="P9666" s="4" t="s">
        <v>6</v>
      </c>
      <c r="Q9666" s="4" t="s">
        <v>6</v>
      </c>
      <c r="R9666" s="4" t="s">
        <v>9</v>
      </c>
      <c r="S9666" s="4" t="s">
        <v>16</v>
      </c>
      <c r="T9666" s="4" t="s">
        <v>9</v>
      </c>
      <c r="U9666" s="4" t="s">
        <v>9</v>
      </c>
      <c r="V9666" s="4" t="s">
        <v>10</v>
      </c>
    </row>
    <row r="9667" spans="1:22">
      <c r="A9667" t="n">
        <v>75335</v>
      </c>
      <c r="B9667" s="61" t="n">
        <v>19</v>
      </c>
      <c r="C9667" s="7" t="n">
        <v>117</v>
      </c>
      <c r="D9667" s="7" t="s">
        <v>425</v>
      </c>
      <c r="E9667" s="7" t="s">
        <v>426</v>
      </c>
      <c r="F9667" s="7" t="s">
        <v>15</v>
      </c>
      <c r="G9667" s="7" t="n">
        <v>0</v>
      </c>
      <c r="H9667" s="7" t="n">
        <v>1</v>
      </c>
      <c r="I9667" s="7" t="n">
        <v>0</v>
      </c>
      <c r="J9667" s="7" t="n">
        <v>0</v>
      </c>
      <c r="K9667" s="7" t="n">
        <v>0</v>
      </c>
      <c r="L9667" s="7" t="n">
        <v>0</v>
      </c>
      <c r="M9667" s="7" t="n">
        <v>1</v>
      </c>
      <c r="N9667" s="7" t="n">
        <v>1.60000002384186</v>
      </c>
      <c r="O9667" s="7" t="n">
        <v>0.0900000035762787</v>
      </c>
      <c r="P9667" s="7" t="s">
        <v>15</v>
      </c>
      <c r="Q9667" s="7" t="s">
        <v>15</v>
      </c>
      <c r="R9667" s="7" t="n">
        <v>-1</v>
      </c>
      <c r="S9667" s="7" t="n">
        <v>0</v>
      </c>
      <c r="T9667" s="7" t="n">
        <v>0</v>
      </c>
      <c r="U9667" s="7" t="n">
        <v>0</v>
      </c>
      <c r="V9667" s="7" t="n">
        <v>0</v>
      </c>
    </row>
    <row r="9668" spans="1:22">
      <c r="A9668" t="s">
        <v>4</v>
      </c>
      <c r="B9668" s="4" t="s">
        <v>5</v>
      </c>
      <c r="C9668" s="4" t="s">
        <v>10</v>
      </c>
      <c r="D9668" s="4" t="s">
        <v>6</v>
      </c>
      <c r="E9668" s="4" t="s">
        <v>6</v>
      </c>
      <c r="F9668" s="4" t="s">
        <v>6</v>
      </c>
      <c r="G9668" s="4" t="s">
        <v>16</v>
      </c>
      <c r="H9668" s="4" t="s">
        <v>9</v>
      </c>
      <c r="I9668" s="4" t="s">
        <v>30</v>
      </c>
      <c r="J9668" s="4" t="s">
        <v>30</v>
      </c>
      <c r="K9668" s="4" t="s">
        <v>30</v>
      </c>
      <c r="L9668" s="4" t="s">
        <v>30</v>
      </c>
      <c r="M9668" s="4" t="s">
        <v>30</v>
      </c>
      <c r="N9668" s="4" t="s">
        <v>30</v>
      </c>
      <c r="O9668" s="4" t="s">
        <v>30</v>
      </c>
      <c r="P9668" s="4" t="s">
        <v>6</v>
      </c>
      <c r="Q9668" s="4" t="s">
        <v>6</v>
      </c>
      <c r="R9668" s="4" t="s">
        <v>9</v>
      </c>
      <c r="S9668" s="4" t="s">
        <v>16</v>
      </c>
      <c r="T9668" s="4" t="s">
        <v>9</v>
      </c>
      <c r="U9668" s="4" t="s">
        <v>9</v>
      </c>
      <c r="V9668" s="4" t="s">
        <v>10</v>
      </c>
    </row>
    <row r="9669" spans="1:22">
      <c r="A9669" t="n">
        <v>75406</v>
      </c>
      <c r="B9669" s="61" t="n">
        <v>19</v>
      </c>
      <c r="C9669" s="7" t="n">
        <v>96</v>
      </c>
      <c r="D9669" s="7" t="s">
        <v>431</v>
      </c>
      <c r="E9669" s="7" t="s">
        <v>432</v>
      </c>
      <c r="F9669" s="7" t="s">
        <v>15</v>
      </c>
      <c r="G9669" s="7" t="n">
        <v>0</v>
      </c>
      <c r="H9669" s="7" t="n">
        <v>1</v>
      </c>
      <c r="I9669" s="7" t="n">
        <v>0</v>
      </c>
      <c r="J9669" s="7" t="n">
        <v>0</v>
      </c>
      <c r="K9669" s="7" t="n">
        <v>0</v>
      </c>
      <c r="L9669" s="7" t="n">
        <v>0</v>
      </c>
      <c r="M9669" s="7" t="n">
        <v>1</v>
      </c>
      <c r="N9669" s="7" t="n">
        <v>1.60000002384186</v>
      </c>
      <c r="O9669" s="7" t="n">
        <v>0.0900000035762787</v>
      </c>
      <c r="P9669" s="7" t="s">
        <v>15</v>
      </c>
      <c r="Q9669" s="7" t="s">
        <v>15</v>
      </c>
      <c r="R9669" s="7" t="n">
        <v>-1</v>
      </c>
      <c r="S9669" s="7" t="n">
        <v>0</v>
      </c>
      <c r="T9669" s="7" t="n">
        <v>0</v>
      </c>
      <c r="U9669" s="7" t="n">
        <v>0</v>
      </c>
      <c r="V9669" s="7" t="n">
        <v>0</v>
      </c>
    </row>
    <row r="9670" spans="1:22">
      <c r="A9670" t="s">
        <v>4</v>
      </c>
      <c r="B9670" s="4" t="s">
        <v>5</v>
      </c>
      <c r="C9670" s="4" t="s">
        <v>10</v>
      </c>
      <c r="D9670" s="4" t="s">
        <v>6</v>
      </c>
      <c r="E9670" s="4" t="s">
        <v>6</v>
      </c>
      <c r="F9670" s="4" t="s">
        <v>6</v>
      </c>
      <c r="G9670" s="4" t="s">
        <v>16</v>
      </c>
      <c r="H9670" s="4" t="s">
        <v>9</v>
      </c>
      <c r="I9670" s="4" t="s">
        <v>30</v>
      </c>
      <c r="J9670" s="4" t="s">
        <v>30</v>
      </c>
      <c r="K9670" s="4" t="s">
        <v>30</v>
      </c>
      <c r="L9670" s="4" t="s">
        <v>30</v>
      </c>
      <c r="M9670" s="4" t="s">
        <v>30</v>
      </c>
      <c r="N9670" s="4" t="s">
        <v>30</v>
      </c>
      <c r="O9670" s="4" t="s">
        <v>30</v>
      </c>
      <c r="P9670" s="4" t="s">
        <v>6</v>
      </c>
      <c r="Q9670" s="4" t="s">
        <v>6</v>
      </c>
      <c r="R9670" s="4" t="s">
        <v>9</v>
      </c>
      <c r="S9670" s="4" t="s">
        <v>16</v>
      </c>
      <c r="T9670" s="4" t="s">
        <v>9</v>
      </c>
      <c r="U9670" s="4" t="s">
        <v>9</v>
      </c>
      <c r="V9670" s="4" t="s">
        <v>10</v>
      </c>
    </row>
    <row r="9671" spans="1:22">
      <c r="A9671" t="n">
        <v>75473</v>
      </c>
      <c r="B9671" s="61" t="n">
        <v>19</v>
      </c>
      <c r="C9671" s="7" t="n">
        <v>114</v>
      </c>
      <c r="D9671" s="7" t="s">
        <v>614</v>
      </c>
      <c r="E9671" s="7" t="s">
        <v>615</v>
      </c>
      <c r="F9671" s="7" t="s">
        <v>15</v>
      </c>
      <c r="G9671" s="7" t="n">
        <v>0</v>
      </c>
      <c r="H9671" s="7" t="n">
        <v>1</v>
      </c>
      <c r="I9671" s="7" t="n">
        <v>0</v>
      </c>
      <c r="J9671" s="7" t="n">
        <v>0</v>
      </c>
      <c r="K9671" s="7" t="n">
        <v>0</v>
      </c>
      <c r="L9671" s="7" t="n">
        <v>0</v>
      </c>
      <c r="M9671" s="7" t="n">
        <v>1</v>
      </c>
      <c r="N9671" s="7" t="n">
        <v>1.60000002384186</v>
      </c>
      <c r="O9671" s="7" t="n">
        <v>0.0900000035762787</v>
      </c>
      <c r="P9671" s="7" t="s">
        <v>15</v>
      </c>
      <c r="Q9671" s="7" t="s">
        <v>15</v>
      </c>
      <c r="R9671" s="7" t="n">
        <v>-1</v>
      </c>
      <c r="S9671" s="7" t="n">
        <v>0</v>
      </c>
      <c r="T9671" s="7" t="n">
        <v>0</v>
      </c>
      <c r="U9671" s="7" t="n">
        <v>0</v>
      </c>
      <c r="V9671" s="7" t="n">
        <v>0</v>
      </c>
    </row>
    <row r="9672" spans="1:22">
      <c r="A9672" t="s">
        <v>4</v>
      </c>
      <c r="B9672" s="4" t="s">
        <v>5</v>
      </c>
      <c r="C9672" s="4" t="s">
        <v>10</v>
      </c>
      <c r="D9672" s="4" t="s">
        <v>6</v>
      </c>
      <c r="E9672" s="4" t="s">
        <v>6</v>
      </c>
      <c r="F9672" s="4" t="s">
        <v>6</v>
      </c>
      <c r="G9672" s="4" t="s">
        <v>16</v>
      </c>
      <c r="H9672" s="4" t="s">
        <v>9</v>
      </c>
      <c r="I9672" s="4" t="s">
        <v>30</v>
      </c>
      <c r="J9672" s="4" t="s">
        <v>30</v>
      </c>
      <c r="K9672" s="4" t="s">
        <v>30</v>
      </c>
      <c r="L9672" s="4" t="s">
        <v>30</v>
      </c>
      <c r="M9672" s="4" t="s">
        <v>30</v>
      </c>
      <c r="N9672" s="4" t="s">
        <v>30</v>
      </c>
      <c r="O9672" s="4" t="s">
        <v>30</v>
      </c>
      <c r="P9672" s="4" t="s">
        <v>6</v>
      </c>
      <c r="Q9672" s="4" t="s">
        <v>6</v>
      </c>
      <c r="R9672" s="4" t="s">
        <v>9</v>
      </c>
      <c r="S9672" s="4" t="s">
        <v>16</v>
      </c>
      <c r="T9672" s="4" t="s">
        <v>9</v>
      </c>
      <c r="U9672" s="4" t="s">
        <v>9</v>
      </c>
      <c r="V9672" s="4" t="s">
        <v>10</v>
      </c>
    </row>
    <row r="9673" spans="1:22">
      <c r="A9673" t="n">
        <v>75542</v>
      </c>
      <c r="B9673" s="61" t="n">
        <v>19</v>
      </c>
      <c r="C9673" s="7" t="n">
        <v>80</v>
      </c>
      <c r="D9673" s="7" t="s">
        <v>397</v>
      </c>
      <c r="E9673" s="7" t="s">
        <v>398</v>
      </c>
      <c r="F9673" s="7" t="s">
        <v>15</v>
      </c>
      <c r="G9673" s="7" t="n">
        <v>0</v>
      </c>
      <c r="H9673" s="7" t="n">
        <v>1</v>
      </c>
      <c r="I9673" s="7" t="n">
        <v>0</v>
      </c>
      <c r="J9673" s="7" t="n">
        <v>0</v>
      </c>
      <c r="K9673" s="7" t="n">
        <v>0</v>
      </c>
      <c r="L9673" s="7" t="n">
        <v>0</v>
      </c>
      <c r="M9673" s="7" t="n">
        <v>1</v>
      </c>
      <c r="N9673" s="7" t="n">
        <v>1.60000002384186</v>
      </c>
      <c r="O9673" s="7" t="n">
        <v>0.0900000035762787</v>
      </c>
      <c r="P9673" s="7" t="s">
        <v>15</v>
      </c>
      <c r="Q9673" s="7" t="s">
        <v>15</v>
      </c>
      <c r="R9673" s="7" t="n">
        <v>-1</v>
      </c>
      <c r="S9673" s="7" t="n">
        <v>0</v>
      </c>
      <c r="T9673" s="7" t="n">
        <v>0</v>
      </c>
      <c r="U9673" s="7" t="n">
        <v>0</v>
      </c>
      <c r="V9673" s="7" t="n">
        <v>0</v>
      </c>
    </row>
    <row r="9674" spans="1:22">
      <c r="A9674" t="s">
        <v>4</v>
      </c>
      <c r="B9674" s="4" t="s">
        <v>5</v>
      </c>
      <c r="C9674" s="4" t="s">
        <v>10</v>
      </c>
      <c r="D9674" s="4" t="s">
        <v>6</v>
      </c>
      <c r="E9674" s="4" t="s">
        <v>6</v>
      </c>
      <c r="F9674" s="4" t="s">
        <v>6</v>
      </c>
      <c r="G9674" s="4" t="s">
        <v>16</v>
      </c>
      <c r="H9674" s="4" t="s">
        <v>9</v>
      </c>
      <c r="I9674" s="4" t="s">
        <v>30</v>
      </c>
      <c r="J9674" s="4" t="s">
        <v>30</v>
      </c>
      <c r="K9674" s="4" t="s">
        <v>30</v>
      </c>
      <c r="L9674" s="4" t="s">
        <v>30</v>
      </c>
      <c r="M9674" s="4" t="s">
        <v>30</v>
      </c>
      <c r="N9674" s="4" t="s">
        <v>30</v>
      </c>
      <c r="O9674" s="4" t="s">
        <v>30</v>
      </c>
      <c r="P9674" s="4" t="s">
        <v>6</v>
      </c>
      <c r="Q9674" s="4" t="s">
        <v>6</v>
      </c>
      <c r="R9674" s="4" t="s">
        <v>9</v>
      </c>
      <c r="S9674" s="4" t="s">
        <v>16</v>
      </c>
      <c r="T9674" s="4" t="s">
        <v>9</v>
      </c>
      <c r="U9674" s="4" t="s">
        <v>9</v>
      </c>
      <c r="V9674" s="4" t="s">
        <v>10</v>
      </c>
    </row>
    <row r="9675" spans="1:22">
      <c r="A9675" t="n">
        <v>75612</v>
      </c>
      <c r="B9675" s="61" t="n">
        <v>19</v>
      </c>
      <c r="C9675" s="7" t="n">
        <v>12</v>
      </c>
      <c r="D9675" s="7" t="s">
        <v>188</v>
      </c>
      <c r="E9675" s="7" t="s">
        <v>189</v>
      </c>
      <c r="F9675" s="7" t="s">
        <v>15</v>
      </c>
      <c r="G9675" s="7" t="n">
        <v>0</v>
      </c>
      <c r="H9675" s="7" t="n">
        <v>1</v>
      </c>
      <c r="I9675" s="7" t="n">
        <v>0</v>
      </c>
      <c r="J9675" s="7" t="n">
        <v>0</v>
      </c>
      <c r="K9675" s="7" t="n">
        <v>0</v>
      </c>
      <c r="L9675" s="7" t="n">
        <v>0</v>
      </c>
      <c r="M9675" s="7" t="n">
        <v>1</v>
      </c>
      <c r="N9675" s="7" t="n">
        <v>1.60000002384186</v>
      </c>
      <c r="O9675" s="7" t="n">
        <v>0.0900000035762787</v>
      </c>
      <c r="P9675" s="7" t="s">
        <v>15</v>
      </c>
      <c r="Q9675" s="7" t="s">
        <v>15</v>
      </c>
      <c r="R9675" s="7" t="n">
        <v>-1</v>
      </c>
      <c r="S9675" s="7" t="n">
        <v>0</v>
      </c>
      <c r="T9675" s="7" t="n">
        <v>0</v>
      </c>
      <c r="U9675" s="7" t="n">
        <v>0</v>
      </c>
      <c r="V9675" s="7" t="n">
        <v>0</v>
      </c>
    </row>
    <row r="9676" spans="1:22">
      <c r="A9676" t="s">
        <v>4</v>
      </c>
      <c r="B9676" s="4" t="s">
        <v>5</v>
      </c>
      <c r="C9676" s="4" t="s">
        <v>10</v>
      </c>
      <c r="D9676" s="4" t="s">
        <v>6</v>
      </c>
      <c r="E9676" s="4" t="s">
        <v>6</v>
      </c>
      <c r="F9676" s="4" t="s">
        <v>6</v>
      </c>
      <c r="G9676" s="4" t="s">
        <v>16</v>
      </c>
      <c r="H9676" s="4" t="s">
        <v>9</v>
      </c>
      <c r="I9676" s="4" t="s">
        <v>30</v>
      </c>
      <c r="J9676" s="4" t="s">
        <v>30</v>
      </c>
      <c r="K9676" s="4" t="s">
        <v>30</v>
      </c>
      <c r="L9676" s="4" t="s">
        <v>30</v>
      </c>
      <c r="M9676" s="4" t="s">
        <v>30</v>
      </c>
      <c r="N9676" s="4" t="s">
        <v>30</v>
      </c>
      <c r="O9676" s="4" t="s">
        <v>30</v>
      </c>
      <c r="P9676" s="4" t="s">
        <v>6</v>
      </c>
      <c r="Q9676" s="4" t="s">
        <v>6</v>
      </c>
      <c r="R9676" s="4" t="s">
        <v>9</v>
      </c>
      <c r="S9676" s="4" t="s">
        <v>16</v>
      </c>
      <c r="T9676" s="4" t="s">
        <v>9</v>
      </c>
      <c r="U9676" s="4" t="s">
        <v>9</v>
      </c>
      <c r="V9676" s="4" t="s">
        <v>10</v>
      </c>
    </row>
    <row r="9677" spans="1:22">
      <c r="A9677" t="n">
        <v>75684</v>
      </c>
      <c r="B9677" s="61" t="n">
        <v>19</v>
      </c>
      <c r="C9677" s="7" t="n">
        <v>6466</v>
      </c>
      <c r="D9677" s="7" t="s">
        <v>616</v>
      </c>
      <c r="E9677" s="7" t="s">
        <v>617</v>
      </c>
      <c r="F9677" s="7" t="s">
        <v>15</v>
      </c>
      <c r="G9677" s="7" t="n">
        <v>0</v>
      </c>
      <c r="H9677" s="7" t="n">
        <v>1</v>
      </c>
      <c r="I9677" s="7" t="n">
        <v>0</v>
      </c>
      <c r="J9677" s="7" t="n">
        <v>0</v>
      </c>
      <c r="K9677" s="7" t="n">
        <v>0</v>
      </c>
      <c r="L9677" s="7" t="n">
        <v>0</v>
      </c>
      <c r="M9677" s="7" t="n">
        <v>1</v>
      </c>
      <c r="N9677" s="7" t="n">
        <v>1.60000002384186</v>
      </c>
      <c r="O9677" s="7" t="n">
        <v>0.0900000035762787</v>
      </c>
      <c r="P9677" s="7" t="s">
        <v>15</v>
      </c>
      <c r="Q9677" s="7" t="s">
        <v>15</v>
      </c>
      <c r="R9677" s="7" t="n">
        <v>-1</v>
      </c>
      <c r="S9677" s="7" t="n">
        <v>0</v>
      </c>
      <c r="T9677" s="7" t="n">
        <v>0</v>
      </c>
      <c r="U9677" s="7" t="n">
        <v>0</v>
      </c>
      <c r="V9677" s="7" t="n">
        <v>0</v>
      </c>
    </row>
    <row r="9678" spans="1:22">
      <c r="A9678" t="s">
        <v>4</v>
      </c>
      <c r="B9678" s="4" t="s">
        <v>5</v>
      </c>
      <c r="C9678" s="4" t="s">
        <v>10</v>
      </c>
      <c r="D9678" s="4" t="s">
        <v>6</v>
      </c>
      <c r="E9678" s="4" t="s">
        <v>6</v>
      </c>
      <c r="F9678" s="4" t="s">
        <v>6</v>
      </c>
      <c r="G9678" s="4" t="s">
        <v>16</v>
      </c>
      <c r="H9678" s="4" t="s">
        <v>9</v>
      </c>
      <c r="I9678" s="4" t="s">
        <v>30</v>
      </c>
      <c r="J9678" s="4" t="s">
        <v>30</v>
      </c>
      <c r="K9678" s="4" t="s">
        <v>30</v>
      </c>
      <c r="L9678" s="4" t="s">
        <v>30</v>
      </c>
      <c r="M9678" s="4" t="s">
        <v>30</v>
      </c>
      <c r="N9678" s="4" t="s">
        <v>30</v>
      </c>
      <c r="O9678" s="4" t="s">
        <v>30</v>
      </c>
      <c r="P9678" s="4" t="s">
        <v>6</v>
      </c>
      <c r="Q9678" s="4" t="s">
        <v>6</v>
      </c>
      <c r="R9678" s="4" t="s">
        <v>9</v>
      </c>
      <c r="S9678" s="4" t="s">
        <v>16</v>
      </c>
      <c r="T9678" s="4" t="s">
        <v>9</v>
      </c>
      <c r="U9678" s="4" t="s">
        <v>9</v>
      </c>
      <c r="V9678" s="4" t="s">
        <v>10</v>
      </c>
    </row>
    <row r="9679" spans="1:22">
      <c r="A9679" t="n">
        <v>75765</v>
      </c>
      <c r="B9679" s="61" t="n">
        <v>19</v>
      </c>
      <c r="C9679" s="7" t="n">
        <v>30</v>
      </c>
      <c r="D9679" s="7" t="s">
        <v>190</v>
      </c>
      <c r="E9679" s="7" t="s">
        <v>191</v>
      </c>
      <c r="F9679" s="7" t="s">
        <v>15</v>
      </c>
      <c r="G9679" s="7" t="n">
        <v>0</v>
      </c>
      <c r="H9679" s="7" t="n">
        <v>1</v>
      </c>
      <c r="I9679" s="7" t="n">
        <v>0</v>
      </c>
      <c r="J9679" s="7" t="n">
        <v>0</v>
      </c>
      <c r="K9679" s="7" t="n">
        <v>0</v>
      </c>
      <c r="L9679" s="7" t="n">
        <v>0</v>
      </c>
      <c r="M9679" s="7" t="n">
        <v>1</v>
      </c>
      <c r="N9679" s="7" t="n">
        <v>1.60000002384186</v>
      </c>
      <c r="O9679" s="7" t="n">
        <v>0.0900000035762787</v>
      </c>
      <c r="P9679" s="7" t="s">
        <v>15</v>
      </c>
      <c r="Q9679" s="7" t="s">
        <v>15</v>
      </c>
      <c r="R9679" s="7" t="n">
        <v>-1</v>
      </c>
      <c r="S9679" s="7" t="n">
        <v>0</v>
      </c>
      <c r="T9679" s="7" t="n">
        <v>0</v>
      </c>
      <c r="U9679" s="7" t="n">
        <v>0</v>
      </c>
      <c r="V9679" s="7" t="n">
        <v>0</v>
      </c>
    </row>
    <row r="9680" spans="1:22">
      <c r="A9680" t="s">
        <v>4</v>
      </c>
      <c r="B9680" s="4" t="s">
        <v>5</v>
      </c>
      <c r="C9680" s="4" t="s">
        <v>10</v>
      </c>
      <c r="D9680" s="4" t="s">
        <v>6</v>
      </c>
      <c r="E9680" s="4" t="s">
        <v>6</v>
      </c>
      <c r="F9680" s="4" t="s">
        <v>6</v>
      </c>
      <c r="G9680" s="4" t="s">
        <v>16</v>
      </c>
      <c r="H9680" s="4" t="s">
        <v>9</v>
      </c>
      <c r="I9680" s="4" t="s">
        <v>30</v>
      </c>
      <c r="J9680" s="4" t="s">
        <v>30</v>
      </c>
      <c r="K9680" s="4" t="s">
        <v>30</v>
      </c>
      <c r="L9680" s="4" t="s">
        <v>30</v>
      </c>
      <c r="M9680" s="4" t="s">
        <v>30</v>
      </c>
      <c r="N9680" s="4" t="s">
        <v>30</v>
      </c>
      <c r="O9680" s="4" t="s">
        <v>30</v>
      </c>
      <c r="P9680" s="4" t="s">
        <v>6</v>
      </c>
      <c r="Q9680" s="4" t="s">
        <v>6</v>
      </c>
      <c r="R9680" s="4" t="s">
        <v>9</v>
      </c>
      <c r="S9680" s="4" t="s">
        <v>16</v>
      </c>
      <c r="T9680" s="4" t="s">
        <v>9</v>
      </c>
      <c r="U9680" s="4" t="s">
        <v>9</v>
      </c>
      <c r="V9680" s="4" t="s">
        <v>10</v>
      </c>
    </row>
    <row r="9681" spans="1:22">
      <c r="A9681" t="n">
        <v>75836</v>
      </c>
      <c r="B9681" s="61" t="n">
        <v>19</v>
      </c>
      <c r="C9681" s="7" t="n">
        <v>89</v>
      </c>
      <c r="D9681" s="7" t="s">
        <v>206</v>
      </c>
      <c r="E9681" s="7" t="s">
        <v>207</v>
      </c>
      <c r="F9681" s="7" t="s">
        <v>15</v>
      </c>
      <c r="G9681" s="7" t="n">
        <v>0</v>
      </c>
      <c r="H9681" s="7" t="n">
        <v>1</v>
      </c>
      <c r="I9681" s="7" t="n">
        <v>0</v>
      </c>
      <c r="J9681" s="7" t="n">
        <v>0</v>
      </c>
      <c r="K9681" s="7" t="n">
        <v>0</v>
      </c>
      <c r="L9681" s="7" t="n">
        <v>0</v>
      </c>
      <c r="M9681" s="7" t="n">
        <v>1</v>
      </c>
      <c r="N9681" s="7" t="n">
        <v>1.60000002384186</v>
      </c>
      <c r="O9681" s="7" t="n">
        <v>0.0900000035762787</v>
      </c>
      <c r="P9681" s="7" t="s">
        <v>15</v>
      </c>
      <c r="Q9681" s="7" t="s">
        <v>15</v>
      </c>
      <c r="R9681" s="7" t="n">
        <v>-1</v>
      </c>
      <c r="S9681" s="7" t="n">
        <v>0</v>
      </c>
      <c r="T9681" s="7" t="n">
        <v>0</v>
      </c>
      <c r="U9681" s="7" t="n">
        <v>0</v>
      </c>
      <c r="V9681" s="7" t="n">
        <v>0</v>
      </c>
    </row>
    <row r="9682" spans="1:22">
      <c r="A9682" t="s">
        <v>4</v>
      </c>
      <c r="B9682" s="4" t="s">
        <v>5</v>
      </c>
      <c r="C9682" s="4" t="s">
        <v>10</v>
      </c>
      <c r="D9682" s="4" t="s">
        <v>6</v>
      </c>
      <c r="E9682" s="4" t="s">
        <v>6</v>
      </c>
      <c r="F9682" s="4" t="s">
        <v>6</v>
      </c>
      <c r="G9682" s="4" t="s">
        <v>16</v>
      </c>
      <c r="H9682" s="4" t="s">
        <v>9</v>
      </c>
      <c r="I9682" s="4" t="s">
        <v>30</v>
      </c>
      <c r="J9682" s="4" t="s">
        <v>30</v>
      </c>
      <c r="K9682" s="4" t="s">
        <v>30</v>
      </c>
      <c r="L9682" s="4" t="s">
        <v>30</v>
      </c>
      <c r="M9682" s="4" t="s">
        <v>30</v>
      </c>
      <c r="N9682" s="4" t="s">
        <v>30</v>
      </c>
      <c r="O9682" s="4" t="s">
        <v>30</v>
      </c>
      <c r="P9682" s="4" t="s">
        <v>6</v>
      </c>
      <c r="Q9682" s="4" t="s">
        <v>6</v>
      </c>
      <c r="R9682" s="4" t="s">
        <v>9</v>
      </c>
      <c r="S9682" s="4" t="s">
        <v>16</v>
      </c>
      <c r="T9682" s="4" t="s">
        <v>9</v>
      </c>
      <c r="U9682" s="4" t="s">
        <v>9</v>
      </c>
      <c r="V9682" s="4" t="s">
        <v>10</v>
      </c>
    </row>
    <row r="9683" spans="1:22">
      <c r="A9683" t="n">
        <v>75915</v>
      </c>
      <c r="B9683" s="61" t="n">
        <v>19</v>
      </c>
      <c r="C9683" s="7" t="n">
        <v>116</v>
      </c>
      <c r="D9683" s="7" t="s">
        <v>198</v>
      </c>
      <c r="E9683" s="7" t="s">
        <v>199</v>
      </c>
      <c r="F9683" s="7" t="s">
        <v>15</v>
      </c>
      <c r="G9683" s="7" t="n">
        <v>0</v>
      </c>
      <c r="H9683" s="7" t="n">
        <v>1</v>
      </c>
      <c r="I9683" s="7" t="n">
        <v>0</v>
      </c>
      <c r="J9683" s="7" t="n">
        <v>0</v>
      </c>
      <c r="K9683" s="7" t="n">
        <v>0</v>
      </c>
      <c r="L9683" s="7" t="n">
        <v>0</v>
      </c>
      <c r="M9683" s="7" t="n">
        <v>1</v>
      </c>
      <c r="N9683" s="7" t="n">
        <v>1.60000002384186</v>
      </c>
      <c r="O9683" s="7" t="n">
        <v>0.0900000035762787</v>
      </c>
      <c r="P9683" s="7" t="s">
        <v>15</v>
      </c>
      <c r="Q9683" s="7" t="s">
        <v>15</v>
      </c>
      <c r="R9683" s="7" t="n">
        <v>-1</v>
      </c>
      <c r="S9683" s="7" t="n">
        <v>0</v>
      </c>
      <c r="T9683" s="7" t="n">
        <v>0</v>
      </c>
      <c r="U9683" s="7" t="n">
        <v>0</v>
      </c>
      <c r="V9683" s="7" t="n">
        <v>0</v>
      </c>
    </row>
    <row r="9684" spans="1:22">
      <c r="A9684" t="s">
        <v>4</v>
      </c>
      <c r="B9684" s="4" t="s">
        <v>5</v>
      </c>
      <c r="C9684" s="4" t="s">
        <v>10</v>
      </c>
      <c r="D9684" s="4" t="s">
        <v>6</v>
      </c>
      <c r="E9684" s="4" t="s">
        <v>6</v>
      </c>
      <c r="F9684" s="4" t="s">
        <v>6</v>
      </c>
      <c r="G9684" s="4" t="s">
        <v>16</v>
      </c>
      <c r="H9684" s="4" t="s">
        <v>9</v>
      </c>
      <c r="I9684" s="4" t="s">
        <v>30</v>
      </c>
      <c r="J9684" s="4" t="s">
        <v>30</v>
      </c>
      <c r="K9684" s="4" t="s">
        <v>30</v>
      </c>
      <c r="L9684" s="4" t="s">
        <v>30</v>
      </c>
      <c r="M9684" s="4" t="s">
        <v>30</v>
      </c>
      <c r="N9684" s="4" t="s">
        <v>30</v>
      </c>
      <c r="O9684" s="4" t="s">
        <v>30</v>
      </c>
      <c r="P9684" s="4" t="s">
        <v>6</v>
      </c>
      <c r="Q9684" s="4" t="s">
        <v>6</v>
      </c>
      <c r="R9684" s="4" t="s">
        <v>9</v>
      </c>
      <c r="S9684" s="4" t="s">
        <v>16</v>
      </c>
      <c r="T9684" s="4" t="s">
        <v>9</v>
      </c>
      <c r="U9684" s="4" t="s">
        <v>9</v>
      </c>
      <c r="V9684" s="4" t="s">
        <v>10</v>
      </c>
    </row>
    <row r="9685" spans="1:22">
      <c r="A9685" t="n">
        <v>75985</v>
      </c>
      <c r="B9685" s="61" t="n">
        <v>19</v>
      </c>
      <c r="C9685" s="7" t="n">
        <v>120</v>
      </c>
      <c r="D9685" s="7" t="s">
        <v>202</v>
      </c>
      <c r="E9685" s="7" t="s">
        <v>203</v>
      </c>
      <c r="F9685" s="7" t="s">
        <v>15</v>
      </c>
      <c r="G9685" s="7" t="n">
        <v>0</v>
      </c>
      <c r="H9685" s="7" t="n">
        <v>1</v>
      </c>
      <c r="I9685" s="7" t="n">
        <v>0</v>
      </c>
      <c r="J9685" s="7" t="n">
        <v>0</v>
      </c>
      <c r="K9685" s="7" t="n">
        <v>0</v>
      </c>
      <c r="L9685" s="7" t="n">
        <v>0</v>
      </c>
      <c r="M9685" s="7" t="n">
        <v>1</v>
      </c>
      <c r="N9685" s="7" t="n">
        <v>1.60000002384186</v>
      </c>
      <c r="O9685" s="7" t="n">
        <v>0.0900000035762787</v>
      </c>
      <c r="P9685" s="7" t="s">
        <v>15</v>
      </c>
      <c r="Q9685" s="7" t="s">
        <v>15</v>
      </c>
      <c r="R9685" s="7" t="n">
        <v>-1</v>
      </c>
      <c r="S9685" s="7" t="n">
        <v>0</v>
      </c>
      <c r="T9685" s="7" t="n">
        <v>0</v>
      </c>
      <c r="U9685" s="7" t="n">
        <v>0</v>
      </c>
      <c r="V9685" s="7" t="n">
        <v>0</v>
      </c>
    </row>
    <row r="9686" spans="1:22">
      <c r="A9686" t="s">
        <v>4</v>
      </c>
      <c r="B9686" s="4" t="s">
        <v>5</v>
      </c>
      <c r="C9686" s="4" t="s">
        <v>10</v>
      </c>
      <c r="D9686" s="4" t="s">
        <v>6</v>
      </c>
      <c r="E9686" s="4" t="s">
        <v>6</v>
      </c>
      <c r="F9686" s="4" t="s">
        <v>6</v>
      </c>
      <c r="G9686" s="4" t="s">
        <v>16</v>
      </c>
      <c r="H9686" s="4" t="s">
        <v>9</v>
      </c>
      <c r="I9686" s="4" t="s">
        <v>30</v>
      </c>
      <c r="J9686" s="4" t="s">
        <v>30</v>
      </c>
      <c r="K9686" s="4" t="s">
        <v>30</v>
      </c>
      <c r="L9686" s="4" t="s">
        <v>30</v>
      </c>
      <c r="M9686" s="4" t="s">
        <v>30</v>
      </c>
      <c r="N9686" s="4" t="s">
        <v>30</v>
      </c>
      <c r="O9686" s="4" t="s">
        <v>30</v>
      </c>
      <c r="P9686" s="4" t="s">
        <v>6</v>
      </c>
      <c r="Q9686" s="4" t="s">
        <v>6</v>
      </c>
      <c r="R9686" s="4" t="s">
        <v>9</v>
      </c>
      <c r="S9686" s="4" t="s">
        <v>16</v>
      </c>
      <c r="T9686" s="4" t="s">
        <v>9</v>
      </c>
      <c r="U9686" s="4" t="s">
        <v>9</v>
      </c>
      <c r="V9686" s="4" t="s">
        <v>10</v>
      </c>
    </row>
    <row r="9687" spans="1:22">
      <c r="A9687" t="n">
        <v>76053</v>
      </c>
      <c r="B9687" s="61" t="n">
        <v>19</v>
      </c>
      <c r="C9687" s="7" t="n">
        <v>101</v>
      </c>
      <c r="D9687" s="7" t="s">
        <v>196</v>
      </c>
      <c r="E9687" s="7" t="s">
        <v>197</v>
      </c>
      <c r="F9687" s="7" t="s">
        <v>15</v>
      </c>
      <c r="G9687" s="7" t="n">
        <v>0</v>
      </c>
      <c r="H9687" s="7" t="n">
        <v>1</v>
      </c>
      <c r="I9687" s="7" t="n">
        <v>0</v>
      </c>
      <c r="J9687" s="7" t="n">
        <v>0</v>
      </c>
      <c r="K9687" s="7" t="n">
        <v>0</v>
      </c>
      <c r="L9687" s="7" t="n">
        <v>0</v>
      </c>
      <c r="M9687" s="7" t="n">
        <v>1</v>
      </c>
      <c r="N9687" s="7" t="n">
        <v>1.60000002384186</v>
      </c>
      <c r="O9687" s="7" t="n">
        <v>0.0900000035762787</v>
      </c>
      <c r="P9687" s="7" t="s">
        <v>15</v>
      </c>
      <c r="Q9687" s="7" t="s">
        <v>15</v>
      </c>
      <c r="R9687" s="7" t="n">
        <v>-1</v>
      </c>
      <c r="S9687" s="7" t="n">
        <v>0</v>
      </c>
      <c r="T9687" s="7" t="n">
        <v>0</v>
      </c>
      <c r="U9687" s="7" t="n">
        <v>0</v>
      </c>
      <c r="V9687" s="7" t="n">
        <v>0</v>
      </c>
    </row>
    <row r="9688" spans="1:22">
      <c r="A9688" t="s">
        <v>4</v>
      </c>
      <c r="B9688" s="4" t="s">
        <v>5</v>
      </c>
      <c r="C9688" s="4" t="s">
        <v>10</v>
      </c>
      <c r="D9688" s="4" t="s">
        <v>6</v>
      </c>
      <c r="E9688" s="4" t="s">
        <v>6</v>
      </c>
      <c r="F9688" s="4" t="s">
        <v>6</v>
      </c>
      <c r="G9688" s="4" t="s">
        <v>16</v>
      </c>
      <c r="H9688" s="4" t="s">
        <v>9</v>
      </c>
      <c r="I9688" s="4" t="s">
        <v>30</v>
      </c>
      <c r="J9688" s="4" t="s">
        <v>30</v>
      </c>
      <c r="K9688" s="4" t="s">
        <v>30</v>
      </c>
      <c r="L9688" s="4" t="s">
        <v>30</v>
      </c>
      <c r="M9688" s="4" t="s">
        <v>30</v>
      </c>
      <c r="N9688" s="4" t="s">
        <v>30</v>
      </c>
      <c r="O9688" s="4" t="s">
        <v>30</v>
      </c>
      <c r="P9688" s="4" t="s">
        <v>6</v>
      </c>
      <c r="Q9688" s="4" t="s">
        <v>6</v>
      </c>
      <c r="R9688" s="4" t="s">
        <v>9</v>
      </c>
      <c r="S9688" s="4" t="s">
        <v>16</v>
      </c>
      <c r="T9688" s="4" t="s">
        <v>9</v>
      </c>
      <c r="U9688" s="4" t="s">
        <v>9</v>
      </c>
      <c r="V9688" s="4" t="s">
        <v>10</v>
      </c>
    </row>
    <row r="9689" spans="1:22">
      <c r="A9689" t="n">
        <v>76124</v>
      </c>
      <c r="B9689" s="61" t="n">
        <v>19</v>
      </c>
      <c r="C9689" s="7" t="n">
        <v>6482</v>
      </c>
      <c r="D9689" s="7" t="s">
        <v>416</v>
      </c>
      <c r="E9689" s="7" t="s">
        <v>618</v>
      </c>
      <c r="F9689" s="7" t="s">
        <v>15</v>
      </c>
      <c r="G9689" s="7" t="n">
        <v>0</v>
      </c>
      <c r="H9689" s="7" t="n">
        <v>1</v>
      </c>
      <c r="I9689" s="7" t="n">
        <v>0</v>
      </c>
      <c r="J9689" s="7" t="n">
        <v>0</v>
      </c>
      <c r="K9689" s="7" t="n">
        <v>0</v>
      </c>
      <c r="L9689" s="7" t="n">
        <v>0</v>
      </c>
      <c r="M9689" s="7" t="n">
        <v>1</v>
      </c>
      <c r="N9689" s="7" t="n">
        <v>1.60000002384186</v>
      </c>
      <c r="O9689" s="7" t="n">
        <v>0.0900000035762787</v>
      </c>
      <c r="P9689" s="7" t="s">
        <v>15</v>
      </c>
      <c r="Q9689" s="7" t="s">
        <v>15</v>
      </c>
      <c r="R9689" s="7" t="n">
        <v>-1</v>
      </c>
      <c r="S9689" s="7" t="n">
        <v>0</v>
      </c>
      <c r="T9689" s="7" t="n">
        <v>0</v>
      </c>
      <c r="U9689" s="7" t="n">
        <v>0</v>
      </c>
      <c r="V9689" s="7" t="n">
        <v>0</v>
      </c>
    </row>
    <row r="9690" spans="1:22">
      <c r="A9690" t="s">
        <v>4</v>
      </c>
      <c r="B9690" s="4" t="s">
        <v>5</v>
      </c>
      <c r="C9690" s="4" t="s">
        <v>10</v>
      </c>
      <c r="D9690" s="4" t="s">
        <v>6</v>
      </c>
      <c r="E9690" s="4" t="s">
        <v>6</v>
      </c>
      <c r="F9690" s="4" t="s">
        <v>6</v>
      </c>
      <c r="G9690" s="4" t="s">
        <v>16</v>
      </c>
      <c r="H9690" s="4" t="s">
        <v>9</v>
      </c>
      <c r="I9690" s="4" t="s">
        <v>30</v>
      </c>
      <c r="J9690" s="4" t="s">
        <v>30</v>
      </c>
      <c r="K9690" s="4" t="s">
        <v>30</v>
      </c>
      <c r="L9690" s="4" t="s">
        <v>30</v>
      </c>
      <c r="M9690" s="4" t="s">
        <v>30</v>
      </c>
      <c r="N9690" s="4" t="s">
        <v>30</v>
      </c>
      <c r="O9690" s="4" t="s">
        <v>30</v>
      </c>
      <c r="P9690" s="4" t="s">
        <v>6</v>
      </c>
      <c r="Q9690" s="4" t="s">
        <v>6</v>
      </c>
      <c r="R9690" s="4" t="s">
        <v>9</v>
      </c>
      <c r="S9690" s="4" t="s">
        <v>16</v>
      </c>
      <c r="T9690" s="4" t="s">
        <v>9</v>
      </c>
      <c r="U9690" s="4" t="s">
        <v>9</v>
      </c>
      <c r="V9690" s="4" t="s">
        <v>10</v>
      </c>
    </row>
    <row r="9691" spans="1:22">
      <c r="A9691" t="n">
        <v>76207</v>
      </c>
      <c r="B9691" s="61" t="n">
        <v>19</v>
      </c>
      <c r="C9691" s="7" t="n">
        <v>6483</v>
      </c>
      <c r="D9691" s="7" t="s">
        <v>417</v>
      </c>
      <c r="E9691" s="7" t="s">
        <v>618</v>
      </c>
      <c r="F9691" s="7" t="s">
        <v>15</v>
      </c>
      <c r="G9691" s="7" t="n">
        <v>0</v>
      </c>
      <c r="H9691" s="7" t="n">
        <v>1</v>
      </c>
      <c r="I9691" s="7" t="n">
        <v>0</v>
      </c>
      <c r="J9691" s="7" t="n">
        <v>0</v>
      </c>
      <c r="K9691" s="7" t="n">
        <v>0</v>
      </c>
      <c r="L9691" s="7" t="n">
        <v>0</v>
      </c>
      <c r="M9691" s="7" t="n">
        <v>1</v>
      </c>
      <c r="N9691" s="7" t="n">
        <v>1.60000002384186</v>
      </c>
      <c r="O9691" s="7" t="n">
        <v>0.0900000035762787</v>
      </c>
      <c r="P9691" s="7" t="s">
        <v>15</v>
      </c>
      <c r="Q9691" s="7" t="s">
        <v>15</v>
      </c>
      <c r="R9691" s="7" t="n">
        <v>-1</v>
      </c>
      <c r="S9691" s="7" t="n">
        <v>0</v>
      </c>
      <c r="T9691" s="7" t="n">
        <v>0</v>
      </c>
      <c r="U9691" s="7" t="n">
        <v>0</v>
      </c>
      <c r="V9691" s="7" t="n">
        <v>0</v>
      </c>
    </row>
    <row r="9692" spans="1:22">
      <c r="A9692" t="s">
        <v>4</v>
      </c>
      <c r="B9692" s="4" t="s">
        <v>5</v>
      </c>
      <c r="C9692" s="4" t="s">
        <v>10</v>
      </c>
      <c r="D9692" s="4" t="s">
        <v>6</v>
      </c>
      <c r="E9692" s="4" t="s">
        <v>6</v>
      </c>
      <c r="F9692" s="4" t="s">
        <v>6</v>
      </c>
      <c r="G9692" s="4" t="s">
        <v>16</v>
      </c>
      <c r="H9692" s="4" t="s">
        <v>9</v>
      </c>
      <c r="I9692" s="4" t="s">
        <v>30</v>
      </c>
      <c r="J9692" s="4" t="s">
        <v>30</v>
      </c>
      <c r="K9692" s="4" t="s">
        <v>30</v>
      </c>
      <c r="L9692" s="4" t="s">
        <v>30</v>
      </c>
      <c r="M9692" s="4" t="s">
        <v>30</v>
      </c>
      <c r="N9692" s="4" t="s">
        <v>30</v>
      </c>
      <c r="O9692" s="4" t="s">
        <v>30</v>
      </c>
      <c r="P9692" s="4" t="s">
        <v>6</v>
      </c>
      <c r="Q9692" s="4" t="s">
        <v>6</v>
      </c>
      <c r="R9692" s="4" t="s">
        <v>9</v>
      </c>
      <c r="S9692" s="4" t="s">
        <v>16</v>
      </c>
      <c r="T9692" s="4" t="s">
        <v>9</v>
      </c>
      <c r="U9692" s="4" t="s">
        <v>9</v>
      </c>
      <c r="V9692" s="4" t="s">
        <v>10</v>
      </c>
    </row>
    <row r="9693" spans="1:22">
      <c r="A9693" t="n">
        <v>76290</v>
      </c>
      <c r="B9693" s="61" t="n">
        <v>19</v>
      </c>
      <c r="C9693" s="7" t="n">
        <v>5338</v>
      </c>
      <c r="D9693" s="7" t="s">
        <v>619</v>
      </c>
      <c r="E9693" s="7" t="s">
        <v>620</v>
      </c>
      <c r="F9693" s="7" t="s">
        <v>15</v>
      </c>
      <c r="G9693" s="7" t="n">
        <v>0</v>
      </c>
      <c r="H9693" s="7" t="n">
        <v>1</v>
      </c>
      <c r="I9693" s="7" t="n">
        <v>0</v>
      </c>
      <c r="J9693" s="7" t="n">
        <v>0</v>
      </c>
      <c r="K9693" s="7" t="n">
        <v>0</v>
      </c>
      <c r="L9693" s="7" t="n">
        <v>0</v>
      </c>
      <c r="M9693" s="7" t="n">
        <v>1</v>
      </c>
      <c r="N9693" s="7" t="n">
        <v>1.60000002384186</v>
      </c>
      <c r="O9693" s="7" t="n">
        <v>0.0900000035762787</v>
      </c>
      <c r="P9693" s="7" t="s">
        <v>15</v>
      </c>
      <c r="Q9693" s="7" t="s">
        <v>15</v>
      </c>
      <c r="R9693" s="7" t="n">
        <v>-1</v>
      </c>
      <c r="S9693" s="7" t="n">
        <v>0</v>
      </c>
      <c r="T9693" s="7" t="n">
        <v>0</v>
      </c>
      <c r="U9693" s="7" t="n">
        <v>0</v>
      </c>
      <c r="V9693" s="7" t="n">
        <v>0</v>
      </c>
    </row>
    <row r="9694" spans="1:22">
      <c r="A9694" t="s">
        <v>4</v>
      </c>
      <c r="B9694" s="4" t="s">
        <v>5</v>
      </c>
      <c r="C9694" s="4" t="s">
        <v>10</v>
      </c>
      <c r="D9694" s="4" t="s">
        <v>6</v>
      </c>
      <c r="E9694" s="4" t="s">
        <v>6</v>
      </c>
      <c r="F9694" s="4" t="s">
        <v>6</v>
      </c>
      <c r="G9694" s="4" t="s">
        <v>16</v>
      </c>
      <c r="H9694" s="4" t="s">
        <v>9</v>
      </c>
      <c r="I9694" s="4" t="s">
        <v>30</v>
      </c>
      <c r="J9694" s="4" t="s">
        <v>30</v>
      </c>
      <c r="K9694" s="4" t="s">
        <v>30</v>
      </c>
      <c r="L9694" s="4" t="s">
        <v>30</v>
      </c>
      <c r="M9694" s="4" t="s">
        <v>30</v>
      </c>
      <c r="N9694" s="4" t="s">
        <v>30</v>
      </c>
      <c r="O9694" s="4" t="s">
        <v>30</v>
      </c>
      <c r="P9694" s="4" t="s">
        <v>6</v>
      </c>
      <c r="Q9694" s="4" t="s">
        <v>6</v>
      </c>
      <c r="R9694" s="4" t="s">
        <v>9</v>
      </c>
      <c r="S9694" s="4" t="s">
        <v>16</v>
      </c>
      <c r="T9694" s="4" t="s">
        <v>9</v>
      </c>
      <c r="U9694" s="4" t="s">
        <v>9</v>
      </c>
      <c r="V9694" s="4" t="s">
        <v>10</v>
      </c>
    </row>
    <row r="9695" spans="1:22">
      <c r="A9695" t="n">
        <v>76359</v>
      </c>
      <c r="B9695" s="61" t="n">
        <v>19</v>
      </c>
      <c r="C9695" s="7" t="n">
        <v>6512</v>
      </c>
      <c r="D9695" s="7" t="s">
        <v>621</v>
      </c>
      <c r="E9695" s="7" t="s">
        <v>622</v>
      </c>
      <c r="F9695" s="7" t="s">
        <v>15</v>
      </c>
      <c r="G9695" s="7" t="n">
        <v>0</v>
      </c>
      <c r="H9695" s="7" t="n">
        <v>1</v>
      </c>
      <c r="I9695" s="7" t="n">
        <v>0</v>
      </c>
      <c r="J9695" s="7" t="n">
        <v>0</v>
      </c>
      <c r="K9695" s="7" t="n">
        <v>0</v>
      </c>
      <c r="L9695" s="7" t="n">
        <v>0</v>
      </c>
      <c r="M9695" s="7" t="n">
        <v>1</v>
      </c>
      <c r="N9695" s="7" t="n">
        <v>1.60000002384186</v>
      </c>
      <c r="O9695" s="7" t="n">
        <v>0.0900000035762787</v>
      </c>
      <c r="P9695" s="7" t="s">
        <v>15</v>
      </c>
      <c r="Q9695" s="7" t="s">
        <v>15</v>
      </c>
      <c r="R9695" s="7" t="n">
        <v>-1</v>
      </c>
      <c r="S9695" s="7" t="n">
        <v>0</v>
      </c>
      <c r="T9695" s="7" t="n">
        <v>0</v>
      </c>
      <c r="U9695" s="7" t="n">
        <v>0</v>
      </c>
      <c r="V9695" s="7" t="n">
        <v>0</v>
      </c>
    </row>
    <row r="9696" spans="1:22">
      <c r="A9696" t="s">
        <v>4</v>
      </c>
      <c r="B9696" s="4" t="s">
        <v>5</v>
      </c>
      <c r="C9696" s="4" t="s">
        <v>10</v>
      </c>
      <c r="D9696" s="4" t="s">
        <v>6</v>
      </c>
      <c r="E9696" s="4" t="s">
        <v>6</v>
      </c>
      <c r="F9696" s="4" t="s">
        <v>6</v>
      </c>
      <c r="G9696" s="4" t="s">
        <v>16</v>
      </c>
      <c r="H9696" s="4" t="s">
        <v>9</v>
      </c>
      <c r="I9696" s="4" t="s">
        <v>30</v>
      </c>
      <c r="J9696" s="4" t="s">
        <v>30</v>
      </c>
      <c r="K9696" s="4" t="s">
        <v>30</v>
      </c>
      <c r="L9696" s="4" t="s">
        <v>30</v>
      </c>
      <c r="M9696" s="4" t="s">
        <v>30</v>
      </c>
      <c r="N9696" s="4" t="s">
        <v>30</v>
      </c>
      <c r="O9696" s="4" t="s">
        <v>30</v>
      </c>
      <c r="P9696" s="4" t="s">
        <v>6</v>
      </c>
      <c r="Q9696" s="4" t="s">
        <v>6</v>
      </c>
      <c r="R9696" s="4" t="s">
        <v>9</v>
      </c>
      <c r="S9696" s="4" t="s">
        <v>16</v>
      </c>
      <c r="T9696" s="4" t="s">
        <v>9</v>
      </c>
      <c r="U9696" s="4" t="s">
        <v>9</v>
      </c>
      <c r="V9696" s="4" t="s">
        <v>10</v>
      </c>
    </row>
    <row r="9697" spans="1:22">
      <c r="A9697" t="n">
        <v>76435</v>
      </c>
      <c r="B9697" s="61" t="n">
        <v>19</v>
      </c>
      <c r="C9697" s="7" t="n">
        <v>6513</v>
      </c>
      <c r="D9697" s="7" t="s">
        <v>623</v>
      </c>
      <c r="E9697" s="7" t="s">
        <v>620</v>
      </c>
      <c r="F9697" s="7" t="s">
        <v>15</v>
      </c>
      <c r="G9697" s="7" t="n">
        <v>0</v>
      </c>
      <c r="H9697" s="7" t="n">
        <v>1</v>
      </c>
      <c r="I9697" s="7" t="n">
        <v>0</v>
      </c>
      <c r="J9697" s="7" t="n">
        <v>0</v>
      </c>
      <c r="K9697" s="7" t="n">
        <v>0</v>
      </c>
      <c r="L9697" s="7" t="n">
        <v>0</v>
      </c>
      <c r="M9697" s="7" t="n">
        <v>1</v>
      </c>
      <c r="N9697" s="7" t="n">
        <v>1.60000002384186</v>
      </c>
      <c r="O9697" s="7" t="n">
        <v>0.0900000035762787</v>
      </c>
      <c r="P9697" s="7" t="s">
        <v>15</v>
      </c>
      <c r="Q9697" s="7" t="s">
        <v>15</v>
      </c>
      <c r="R9697" s="7" t="n">
        <v>-1</v>
      </c>
      <c r="S9697" s="7" t="n">
        <v>0</v>
      </c>
      <c r="T9697" s="7" t="n">
        <v>0</v>
      </c>
      <c r="U9697" s="7" t="n">
        <v>0</v>
      </c>
      <c r="V9697" s="7" t="n">
        <v>0</v>
      </c>
    </row>
    <row r="9698" spans="1:22">
      <c r="A9698" t="s">
        <v>4</v>
      </c>
      <c r="B9698" s="4" t="s">
        <v>5</v>
      </c>
      <c r="C9698" s="4" t="s">
        <v>10</v>
      </c>
      <c r="D9698" s="4" t="s">
        <v>6</v>
      </c>
      <c r="E9698" s="4" t="s">
        <v>6</v>
      </c>
      <c r="F9698" s="4" t="s">
        <v>6</v>
      </c>
      <c r="G9698" s="4" t="s">
        <v>16</v>
      </c>
      <c r="H9698" s="4" t="s">
        <v>9</v>
      </c>
      <c r="I9698" s="4" t="s">
        <v>30</v>
      </c>
      <c r="J9698" s="4" t="s">
        <v>30</v>
      </c>
      <c r="K9698" s="4" t="s">
        <v>30</v>
      </c>
      <c r="L9698" s="4" t="s">
        <v>30</v>
      </c>
      <c r="M9698" s="4" t="s">
        <v>30</v>
      </c>
      <c r="N9698" s="4" t="s">
        <v>30</v>
      </c>
      <c r="O9698" s="4" t="s">
        <v>30</v>
      </c>
      <c r="P9698" s="4" t="s">
        <v>6</v>
      </c>
      <c r="Q9698" s="4" t="s">
        <v>6</v>
      </c>
      <c r="R9698" s="4" t="s">
        <v>9</v>
      </c>
      <c r="S9698" s="4" t="s">
        <v>16</v>
      </c>
      <c r="T9698" s="4" t="s">
        <v>9</v>
      </c>
      <c r="U9698" s="4" t="s">
        <v>9</v>
      </c>
      <c r="V9698" s="4" t="s">
        <v>10</v>
      </c>
    </row>
    <row r="9699" spans="1:22">
      <c r="A9699" t="n">
        <v>76508</v>
      </c>
      <c r="B9699" s="61" t="n">
        <v>19</v>
      </c>
      <c r="C9699" s="7" t="n">
        <v>6514</v>
      </c>
      <c r="D9699" s="7" t="s">
        <v>619</v>
      </c>
      <c r="E9699" s="7" t="s">
        <v>620</v>
      </c>
      <c r="F9699" s="7" t="s">
        <v>15</v>
      </c>
      <c r="G9699" s="7" t="n">
        <v>0</v>
      </c>
      <c r="H9699" s="7" t="n">
        <v>1</v>
      </c>
      <c r="I9699" s="7" t="n">
        <v>0</v>
      </c>
      <c r="J9699" s="7" t="n">
        <v>0</v>
      </c>
      <c r="K9699" s="7" t="n">
        <v>0</v>
      </c>
      <c r="L9699" s="7" t="n">
        <v>0</v>
      </c>
      <c r="M9699" s="7" t="n">
        <v>1</v>
      </c>
      <c r="N9699" s="7" t="n">
        <v>1.60000002384186</v>
      </c>
      <c r="O9699" s="7" t="n">
        <v>0.0900000035762787</v>
      </c>
      <c r="P9699" s="7" t="s">
        <v>15</v>
      </c>
      <c r="Q9699" s="7" t="s">
        <v>15</v>
      </c>
      <c r="R9699" s="7" t="n">
        <v>-1</v>
      </c>
      <c r="S9699" s="7" t="n">
        <v>0</v>
      </c>
      <c r="T9699" s="7" t="n">
        <v>0</v>
      </c>
      <c r="U9699" s="7" t="n">
        <v>0</v>
      </c>
      <c r="V9699" s="7" t="n">
        <v>0</v>
      </c>
    </row>
    <row r="9700" spans="1:22">
      <c r="A9700" t="s">
        <v>4</v>
      </c>
      <c r="B9700" s="4" t="s">
        <v>5</v>
      </c>
      <c r="C9700" s="4" t="s">
        <v>10</v>
      </c>
      <c r="D9700" s="4" t="s">
        <v>6</v>
      </c>
      <c r="E9700" s="4" t="s">
        <v>6</v>
      </c>
      <c r="F9700" s="4" t="s">
        <v>6</v>
      </c>
      <c r="G9700" s="4" t="s">
        <v>16</v>
      </c>
      <c r="H9700" s="4" t="s">
        <v>9</v>
      </c>
      <c r="I9700" s="4" t="s">
        <v>30</v>
      </c>
      <c r="J9700" s="4" t="s">
        <v>30</v>
      </c>
      <c r="K9700" s="4" t="s">
        <v>30</v>
      </c>
      <c r="L9700" s="4" t="s">
        <v>30</v>
      </c>
      <c r="M9700" s="4" t="s">
        <v>30</v>
      </c>
      <c r="N9700" s="4" t="s">
        <v>30</v>
      </c>
      <c r="O9700" s="4" t="s">
        <v>30</v>
      </c>
      <c r="P9700" s="4" t="s">
        <v>6</v>
      </c>
      <c r="Q9700" s="4" t="s">
        <v>6</v>
      </c>
      <c r="R9700" s="4" t="s">
        <v>9</v>
      </c>
      <c r="S9700" s="4" t="s">
        <v>16</v>
      </c>
      <c r="T9700" s="4" t="s">
        <v>9</v>
      </c>
      <c r="U9700" s="4" t="s">
        <v>9</v>
      </c>
      <c r="V9700" s="4" t="s">
        <v>10</v>
      </c>
    </row>
    <row r="9701" spans="1:22">
      <c r="A9701" t="n">
        <v>76577</v>
      </c>
      <c r="B9701" s="61" t="n">
        <v>19</v>
      </c>
      <c r="C9701" s="7" t="n">
        <v>108</v>
      </c>
      <c r="D9701" s="7" t="s">
        <v>421</v>
      </c>
      <c r="E9701" s="7" t="s">
        <v>422</v>
      </c>
      <c r="F9701" s="7" t="s">
        <v>15</v>
      </c>
      <c r="G9701" s="7" t="n">
        <v>0</v>
      </c>
      <c r="H9701" s="7" t="n">
        <v>1</v>
      </c>
      <c r="I9701" s="7" t="n">
        <v>0</v>
      </c>
      <c r="J9701" s="7" t="n">
        <v>0</v>
      </c>
      <c r="K9701" s="7" t="n">
        <v>0</v>
      </c>
      <c r="L9701" s="7" t="n">
        <v>0</v>
      </c>
      <c r="M9701" s="7" t="n">
        <v>1</v>
      </c>
      <c r="N9701" s="7" t="n">
        <v>1.60000002384186</v>
      </c>
      <c r="O9701" s="7" t="n">
        <v>0.0900000035762787</v>
      </c>
      <c r="P9701" s="7" t="s">
        <v>15</v>
      </c>
      <c r="Q9701" s="7" t="s">
        <v>15</v>
      </c>
      <c r="R9701" s="7" t="n">
        <v>-1</v>
      </c>
      <c r="S9701" s="7" t="n">
        <v>0</v>
      </c>
      <c r="T9701" s="7" t="n">
        <v>0</v>
      </c>
      <c r="U9701" s="7" t="n">
        <v>0</v>
      </c>
      <c r="V9701" s="7" t="n">
        <v>0</v>
      </c>
    </row>
    <row r="9702" spans="1:22">
      <c r="A9702" t="s">
        <v>4</v>
      </c>
      <c r="B9702" s="4" t="s">
        <v>5</v>
      </c>
      <c r="C9702" s="4" t="s">
        <v>10</v>
      </c>
      <c r="D9702" s="4" t="s">
        <v>6</v>
      </c>
      <c r="E9702" s="4" t="s">
        <v>6</v>
      </c>
      <c r="F9702" s="4" t="s">
        <v>6</v>
      </c>
      <c r="G9702" s="4" t="s">
        <v>16</v>
      </c>
      <c r="H9702" s="4" t="s">
        <v>9</v>
      </c>
      <c r="I9702" s="4" t="s">
        <v>30</v>
      </c>
      <c r="J9702" s="4" t="s">
        <v>30</v>
      </c>
      <c r="K9702" s="4" t="s">
        <v>30</v>
      </c>
      <c r="L9702" s="4" t="s">
        <v>30</v>
      </c>
      <c r="M9702" s="4" t="s">
        <v>30</v>
      </c>
      <c r="N9702" s="4" t="s">
        <v>30</v>
      </c>
      <c r="O9702" s="4" t="s">
        <v>30</v>
      </c>
      <c r="P9702" s="4" t="s">
        <v>6</v>
      </c>
      <c r="Q9702" s="4" t="s">
        <v>6</v>
      </c>
      <c r="R9702" s="4" t="s">
        <v>9</v>
      </c>
      <c r="S9702" s="4" t="s">
        <v>16</v>
      </c>
      <c r="T9702" s="4" t="s">
        <v>9</v>
      </c>
      <c r="U9702" s="4" t="s">
        <v>9</v>
      </c>
      <c r="V9702" s="4" t="s">
        <v>10</v>
      </c>
    </row>
    <row r="9703" spans="1:22">
      <c r="A9703" t="n">
        <v>76645</v>
      </c>
      <c r="B9703" s="61" t="n">
        <v>19</v>
      </c>
      <c r="C9703" s="7" t="n">
        <v>107</v>
      </c>
      <c r="D9703" s="7" t="s">
        <v>419</v>
      </c>
      <c r="E9703" s="7" t="s">
        <v>420</v>
      </c>
      <c r="F9703" s="7" t="s">
        <v>15</v>
      </c>
      <c r="G9703" s="7" t="n">
        <v>0</v>
      </c>
      <c r="H9703" s="7" t="n">
        <v>1</v>
      </c>
      <c r="I9703" s="7" t="n">
        <v>0</v>
      </c>
      <c r="J9703" s="7" t="n">
        <v>0</v>
      </c>
      <c r="K9703" s="7" t="n">
        <v>0</v>
      </c>
      <c r="L9703" s="7" t="n">
        <v>0</v>
      </c>
      <c r="M9703" s="7" t="n">
        <v>1</v>
      </c>
      <c r="N9703" s="7" t="n">
        <v>1.60000002384186</v>
      </c>
      <c r="O9703" s="7" t="n">
        <v>0.0900000035762787</v>
      </c>
      <c r="P9703" s="7" t="s">
        <v>15</v>
      </c>
      <c r="Q9703" s="7" t="s">
        <v>15</v>
      </c>
      <c r="R9703" s="7" t="n">
        <v>-1</v>
      </c>
      <c r="S9703" s="7" t="n">
        <v>0</v>
      </c>
      <c r="T9703" s="7" t="n">
        <v>0</v>
      </c>
      <c r="U9703" s="7" t="n">
        <v>0</v>
      </c>
      <c r="V9703" s="7" t="n">
        <v>0</v>
      </c>
    </row>
    <row r="9704" spans="1:22">
      <c r="A9704" t="s">
        <v>4</v>
      </c>
      <c r="B9704" s="4" t="s">
        <v>5</v>
      </c>
      <c r="C9704" s="4" t="s">
        <v>10</v>
      </c>
      <c r="D9704" s="4" t="s">
        <v>6</v>
      </c>
      <c r="E9704" s="4" t="s">
        <v>6</v>
      </c>
      <c r="F9704" s="4" t="s">
        <v>6</v>
      </c>
      <c r="G9704" s="4" t="s">
        <v>16</v>
      </c>
      <c r="H9704" s="4" t="s">
        <v>9</v>
      </c>
      <c r="I9704" s="4" t="s">
        <v>30</v>
      </c>
      <c r="J9704" s="4" t="s">
        <v>30</v>
      </c>
      <c r="K9704" s="4" t="s">
        <v>30</v>
      </c>
      <c r="L9704" s="4" t="s">
        <v>30</v>
      </c>
      <c r="M9704" s="4" t="s">
        <v>30</v>
      </c>
      <c r="N9704" s="4" t="s">
        <v>30</v>
      </c>
      <c r="O9704" s="4" t="s">
        <v>30</v>
      </c>
      <c r="P9704" s="4" t="s">
        <v>6</v>
      </c>
      <c r="Q9704" s="4" t="s">
        <v>6</v>
      </c>
      <c r="R9704" s="4" t="s">
        <v>9</v>
      </c>
      <c r="S9704" s="4" t="s">
        <v>16</v>
      </c>
      <c r="T9704" s="4" t="s">
        <v>9</v>
      </c>
      <c r="U9704" s="4" t="s">
        <v>9</v>
      </c>
      <c r="V9704" s="4" t="s">
        <v>10</v>
      </c>
    </row>
    <row r="9705" spans="1:22">
      <c r="A9705" t="n">
        <v>76714</v>
      </c>
      <c r="B9705" s="61" t="n">
        <v>19</v>
      </c>
      <c r="C9705" s="7" t="n">
        <v>1600</v>
      </c>
      <c r="D9705" s="7" t="s">
        <v>411</v>
      </c>
      <c r="E9705" s="7" t="s">
        <v>624</v>
      </c>
      <c r="F9705" s="7" t="s">
        <v>15</v>
      </c>
      <c r="G9705" s="7" t="n">
        <v>0</v>
      </c>
      <c r="H9705" s="7" t="n">
        <v>1</v>
      </c>
      <c r="I9705" s="7" t="n">
        <v>0</v>
      </c>
      <c r="J9705" s="7" t="n">
        <v>0</v>
      </c>
      <c r="K9705" s="7" t="n">
        <v>0</v>
      </c>
      <c r="L9705" s="7" t="n">
        <v>0</v>
      </c>
      <c r="M9705" s="7" t="n">
        <v>1</v>
      </c>
      <c r="N9705" s="7" t="n">
        <v>1.60000002384186</v>
      </c>
      <c r="O9705" s="7" t="n">
        <v>0.0900000035762787</v>
      </c>
      <c r="P9705" s="7" t="s">
        <v>15</v>
      </c>
      <c r="Q9705" s="7" t="s">
        <v>15</v>
      </c>
      <c r="R9705" s="7" t="n">
        <v>-1</v>
      </c>
      <c r="S9705" s="7" t="n">
        <v>0</v>
      </c>
      <c r="T9705" s="7" t="n">
        <v>0</v>
      </c>
      <c r="U9705" s="7" t="n">
        <v>0</v>
      </c>
      <c r="V9705" s="7" t="n">
        <v>0</v>
      </c>
    </row>
    <row r="9706" spans="1:22">
      <c r="A9706" t="s">
        <v>4</v>
      </c>
      <c r="B9706" s="4" t="s">
        <v>5</v>
      </c>
      <c r="C9706" s="4" t="s">
        <v>10</v>
      </c>
      <c r="D9706" s="4" t="s">
        <v>9</v>
      </c>
    </row>
    <row r="9707" spans="1:22">
      <c r="A9707" t="n">
        <v>76787</v>
      </c>
      <c r="B9707" s="46" t="n">
        <v>43</v>
      </c>
      <c r="C9707" s="7" t="n">
        <v>0</v>
      </c>
      <c r="D9707" s="7" t="n">
        <v>1</v>
      </c>
    </row>
    <row r="9708" spans="1:22">
      <c r="A9708" t="s">
        <v>4</v>
      </c>
      <c r="B9708" s="4" t="s">
        <v>5</v>
      </c>
      <c r="C9708" s="4" t="s">
        <v>10</v>
      </c>
      <c r="D9708" s="4" t="s">
        <v>16</v>
      </c>
      <c r="E9708" s="4" t="s">
        <v>16</v>
      </c>
      <c r="F9708" s="4" t="s">
        <v>6</v>
      </c>
    </row>
    <row r="9709" spans="1:22">
      <c r="A9709" t="n">
        <v>76794</v>
      </c>
      <c r="B9709" s="25" t="n">
        <v>20</v>
      </c>
      <c r="C9709" s="7" t="n">
        <v>1</v>
      </c>
      <c r="D9709" s="7" t="n">
        <v>3</v>
      </c>
      <c r="E9709" s="7" t="n">
        <v>10</v>
      </c>
      <c r="F9709" s="7" t="s">
        <v>211</v>
      </c>
    </row>
    <row r="9710" spans="1:22">
      <c r="A9710" t="s">
        <v>4</v>
      </c>
      <c r="B9710" s="4" t="s">
        <v>5</v>
      </c>
      <c r="C9710" s="4" t="s">
        <v>10</v>
      </c>
    </row>
    <row r="9711" spans="1:22">
      <c r="A9711" t="n">
        <v>76812</v>
      </c>
      <c r="B9711" s="31" t="n">
        <v>16</v>
      </c>
      <c r="C9711" s="7" t="n">
        <v>0</v>
      </c>
    </row>
    <row r="9712" spans="1:22">
      <c r="A9712" t="s">
        <v>4</v>
      </c>
      <c r="B9712" s="4" t="s">
        <v>5</v>
      </c>
      <c r="C9712" s="4" t="s">
        <v>10</v>
      </c>
      <c r="D9712" s="4" t="s">
        <v>16</v>
      </c>
      <c r="E9712" s="4" t="s">
        <v>16</v>
      </c>
      <c r="F9712" s="4" t="s">
        <v>6</v>
      </c>
    </row>
    <row r="9713" spans="1:22">
      <c r="A9713" t="n">
        <v>76815</v>
      </c>
      <c r="B9713" s="25" t="n">
        <v>20</v>
      </c>
      <c r="C9713" s="7" t="n">
        <v>6</v>
      </c>
      <c r="D9713" s="7" t="n">
        <v>3</v>
      </c>
      <c r="E9713" s="7" t="n">
        <v>10</v>
      </c>
      <c r="F9713" s="7" t="s">
        <v>211</v>
      </c>
    </row>
    <row r="9714" spans="1:22">
      <c r="A9714" t="s">
        <v>4</v>
      </c>
      <c r="B9714" s="4" t="s">
        <v>5</v>
      </c>
      <c r="C9714" s="4" t="s">
        <v>10</v>
      </c>
    </row>
    <row r="9715" spans="1:22">
      <c r="A9715" t="n">
        <v>76833</v>
      </c>
      <c r="B9715" s="31" t="n">
        <v>16</v>
      </c>
      <c r="C9715" s="7" t="n">
        <v>0</v>
      </c>
    </row>
    <row r="9716" spans="1:22">
      <c r="A9716" t="s">
        <v>4</v>
      </c>
      <c r="B9716" s="4" t="s">
        <v>5</v>
      </c>
      <c r="C9716" s="4" t="s">
        <v>10</v>
      </c>
      <c r="D9716" s="4" t="s">
        <v>16</v>
      </c>
      <c r="E9716" s="4" t="s">
        <v>16</v>
      </c>
      <c r="F9716" s="4" t="s">
        <v>6</v>
      </c>
    </row>
    <row r="9717" spans="1:22">
      <c r="A9717" t="n">
        <v>76836</v>
      </c>
      <c r="B9717" s="25" t="n">
        <v>20</v>
      </c>
      <c r="C9717" s="7" t="n">
        <v>7</v>
      </c>
      <c r="D9717" s="7" t="n">
        <v>3</v>
      </c>
      <c r="E9717" s="7" t="n">
        <v>10</v>
      </c>
      <c r="F9717" s="7" t="s">
        <v>211</v>
      </c>
    </row>
    <row r="9718" spans="1:22">
      <c r="A9718" t="s">
        <v>4</v>
      </c>
      <c r="B9718" s="4" t="s">
        <v>5</v>
      </c>
      <c r="C9718" s="4" t="s">
        <v>10</v>
      </c>
    </row>
    <row r="9719" spans="1:22">
      <c r="A9719" t="n">
        <v>76854</v>
      </c>
      <c r="B9719" s="31" t="n">
        <v>16</v>
      </c>
      <c r="C9719" s="7" t="n">
        <v>0</v>
      </c>
    </row>
    <row r="9720" spans="1:22">
      <c r="A9720" t="s">
        <v>4</v>
      </c>
      <c r="B9720" s="4" t="s">
        <v>5</v>
      </c>
      <c r="C9720" s="4" t="s">
        <v>10</v>
      </c>
      <c r="D9720" s="4" t="s">
        <v>16</v>
      </c>
      <c r="E9720" s="4" t="s">
        <v>16</v>
      </c>
      <c r="F9720" s="4" t="s">
        <v>6</v>
      </c>
    </row>
    <row r="9721" spans="1:22">
      <c r="A9721" t="n">
        <v>76857</v>
      </c>
      <c r="B9721" s="25" t="n">
        <v>20</v>
      </c>
      <c r="C9721" s="7" t="n">
        <v>13</v>
      </c>
      <c r="D9721" s="7" t="n">
        <v>3</v>
      </c>
      <c r="E9721" s="7" t="n">
        <v>10</v>
      </c>
      <c r="F9721" s="7" t="s">
        <v>211</v>
      </c>
    </row>
    <row r="9722" spans="1:22">
      <c r="A9722" t="s">
        <v>4</v>
      </c>
      <c r="B9722" s="4" t="s">
        <v>5</v>
      </c>
      <c r="C9722" s="4" t="s">
        <v>10</v>
      </c>
    </row>
    <row r="9723" spans="1:22">
      <c r="A9723" t="n">
        <v>76875</v>
      </c>
      <c r="B9723" s="31" t="n">
        <v>16</v>
      </c>
      <c r="C9723" s="7" t="n">
        <v>0</v>
      </c>
    </row>
    <row r="9724" spans="1:22">
      <c r="A9724" t="s">
        <v>4</v>
      </c>
      <c r="B9724" s="4" t="s">
        <v>5</v>
      </c>
      <c r="C9724" s="4" t="s">
        <v>10</v>
      </c>
      <c r="D9724" s="4" t="s">
        <v>16</v>
      </c>
      <c r="E9724" s="4" t="s">
        <v>16</v>
      </c>
      <c r="F9724" s="4" t="s">
        <v>6</v>
      </c>
    </row>
    <row r="9725" spans="1:22">
      <c r="A9725" t="n">
        <v>76878</v>
      </c>
      <c r="B9725" s="25" t="n">
        <v>20</v>
      </c>
      <c r="C9725" s="7" t="n">
        <v>111</v>
      </c>
      <c r="D9725" s="7" t="n">
        <v>3</v>
      </c>
      <c r="E9725" s="7" t="n">
        <v>10</v>
      </c>
      <c r="F9725" s="7" t="s">
        <v>211</v>
      </c>
    </row>
    <row r="9726" spans="1:22">
      <c r="A9726" t="s">
        <v>4</v>
      </c>
      <c r="B9726" s="4" t="s">
        <v>5</v>
      </c>
      <c r="C9726" s="4" t="s">
        <v>10</v>
      </c>
    </row>
    <row r="9727" spans="1:22">
      <c r="A9727" t="n">
        <v>76896</v>
      </c>
      <c r="B9727" s="31" t="n">
        <v>16</v>
      </c>
      <c r="C9727" s="7" t="n">
        <v>0</v>
      </c>
    </row>
    <row r="9728" spans="1:22">
      <c r="A9728" t="s">
        <v>4</v>
      </c>
      <c r="B9728" s="4" t="s">
        <v>5</v>
      </c>
      <c r="C9728" s="4" t="s">
        <v>10</v>
      </c>
      <c r="D9728" s="4" t="s">
        <v>16</v>
      </c>
      <c r="E9728" s="4" t="s">
        <v>16</v>
      </c>
      <c r="F9728" s="4" t="s">
        <v>6</v>
      </c>
    </row>
    <row r="9729" spans="1:6">
      <c r="A9729" t="n">
        <v>76899</v>
      </c>
      <c r="B9729" s="25" t="n">
        <v>20</v>
      </c>
      <c r="C9729" s="7" t="n">
        <v>119</v>
      </c>
      <c r="D9729" s="7" t="n">
        <v>3</v>
      </c>
      <c r="E9729" s="7" t="n">
        <v>10</v>
      </c>
      <c r="F9729" s="7" t="s">
        <v>211</v>
      </c>
    </row>
    <row r="9730" spans="1:6">
      <c r="A9730" t="s">
        <v>4</v>
      </c>
      <c r="B9730" s="4" t="s">
        <v>5</v>
      </c>
      <c r="C9730" s="4" t="s">
        <v>10</v>
      </c>
    </row>
    <row r="9731" spans="1:6">
      <c r="A9731" t="n">
        <v>76917</v>
      </c>
      <c r="B9731" s="31" t="n">
        <v>16</v>
      </c>
      <c r="C9731" s="7" t="n">
        <v>0</v>
      </c>
    </row>
    <row r="9732" spans="1:6">
      <c r="A9732" t="s">
        <v>4</v>
      </c>
      <c r="B9732" s="4" t="s">
        <v>5</v>
      </c>
      <c r="C9732" s="4" t="s">
        <v>10</v>
      </c>
      <c r="D9732" s="4" t="s">
        <v>16</v>
      </c>
      <c r="E9732" s="4" t="s">
        <v>16</v>
      </c>
      <c r="F9732" s="4" t="s">
        <v>6</v>
      </c>
    </row>
    <row r="9733" spans="1:6">
      <c r="A9733" t="n">
        <v>76920</v>
      </c>
      <c r="B9733" s="25" t="n">
        <v>20</v>
      </c>
      <c r="C9733" s="7" t="n">
        <v>110</v>
      </c>
      <c r="D9733" s="7" t="n">
        <v>3</v>
      </c>
      <c r="E9733" s="7" t="n">
        <v>10</v>
      </c>
      <c r="F9733" s="7" t="s">
        <v>211</v>
      </c>
    </row>
    <row r="9734" spans="1:6">
      <c r="A9734" t="s">
        <v>4</v>
      </c>
      <c r="B9734" s="4" t="s">
        <v>5</v>
      </c>
      <c r="C9734" s="4" t="s">
        <v>10</v>
      </c>
    </row>
    <row r="9735" spans="1:6">
      <c r="A9735" t="n">
        <v>76938</v>
      </c>
      <c r="B9735" s="31" t="n">
        <v>16</v>
      </c>
      <c r="C9735" s="7" t="n">
        <v>0</v>
      </c>
    </row>
    <row r="9736" spans="1:6">
      <c r="A9736" t="s">
        <v>4</v>
      </c>
      <c r="B9736" s="4" t="s">
        <v>5</v>
      </c>
      <c r="C9736" s="4" t="s">
        <v>10</v>
      </c>
      <c r="D9736" s="4" t="s">
        <v>16</v>
      </c>
      <c r="E9736" s="4" t="s">
        <v>16</v>
      </c>
      <c r="F9736" s="4" t="s">
        <v>6</v>
      </c>
    </row>
    <row r="9737" spans="1:6">
      <c r="A9737" t="n">
        <v>76941</v>
      </c>
      <c r="B9737" s="25" t="n">
        <v>20</v>
      </c>
      <c r="C9737" s="7" t="n">
        <v>90</v>
      </c>
      <c r="D9737" s="7" t="n">
        <v>3</v>
      </c>
      <c r="E9737" s="7" t="n">
        <v>10</v>
      </c>
      <c r="F9737" s="7" t="s">
        <v>211</v>
      </c>
    </row>
    <row r="9738" spans="1:6">
      <c r="A9738" t="s">
        <v>4</v>
      </c>
      <c r="B9738" s="4" t="s">
        <v>5</v>
      </c>
      <c r="C9738" s="4" t="s">
        <v>10</v>
      </c>
    </row>
    <row r="9739" spans="1:6">
      <c r="A9739" t="n">
        <v>76959</v>
      </c>
      <c r="B9739" s="31" t="n">
        <v>16</v>
      </c>
      <c r="C9739" s="7" t="n">
        <v>0</v>
      </c>
    </row>
    <row r="9740" spans="1:6">
      <c r="A9740" t="s">
        <v>4</v>
      </c>
      <c r="B9740" s="4" t="s">
        <v>5</v>
      </c>
      <c r="C9740" s="4" t="s">
        <v>10</v>
      </c>
      <c r="D9740" s="4" t="s">
        <v>16</v>
      </c>
      <c r="E9740" s="4" t="s">
        <v>16</v>
      </c>
      <c r="F9740" s="4" t="s">
        <v>6</v>
      </c>
    </row>
    <row r="9741" spans="1:6">
      <c r="A9741" t="n">
        <v>76962</v>
      </c>
      <c r="B9741" s="25" t="n">
        <v>20</v>
      </c>
      <c r="C9741" s="7" t="n">
        <v>117</v>
      </c>
      <c r="D9741" s="7" t="n">
        <v>3</v>
      </c>
      <c r="E9741" s="7" t="n">
        <v>10</v>
      </c>
      <c r="F9741" s="7" t="s">
        <v>211</v>
      </c>
    </row>
    <row r="9742" spans="1:6">
      <c r="A9742" t="s">
        <v>4</v>
      </c>
      <c r="B9742" s="4" t="s">
        <v>5</v>
      </c>
      <c r="C9742" s="4" t="s">
        <v>10</v>
      </c>
    </row>
    <row r="9743" spans="1:6">
      <c r="A9743" t="n">
        <v>76980</v>
      </c>
      <c r="B9743" s="31" t="n">
        <v>16</v>
      </c>
      <c r="C9743" s="7" t="n">
        <v>0</v>
      </c>
    </row>
    <row r="9744" spans="1:6">
      <c r="A9744" t="s">
        <v>4</v>
      </c>
      <c r="B9744" s="4" t="s">
        <v>5</v>
      </c>
      <c r="C9744" s="4" t="s">
        <v>10</v>
      </c>
      <c r="D9744" s="4" t="s">
        <v>16</v>
      </c>
      <c r="E9744" s="4" t="s">
        <v>16</v>
      </c>
      <c r="F9744" s="4" t="s">
        <v>6</v>
      </c>
    </row>
    <row r="9745" spans="1:6">
      <c r="A9745" t="n">
        <v>76983</v>
      </c>
      <c r="B9745" s="25" t="n">
        <v>20</v>
      </c>
      <c r="C9745" s="7" t="n">
        <v>96</v>
      </c>
      <c r="D9745" s="7" t="n">
        <v>3</v>
      </c>
      <c r="E9745" s="7" t="n">
        <v>10</v>
      </c>
      <c r="F9745" s="7" t="s">
        <v>211</v>
      </c>
    </row>
    <row r="9746" spans="1:6">
      <c r="A9746" t="s">
        <v>4</v>
      </c>
      <c r="B9746" s="4" t="s">
        <v>5</v>
      </c>
      <c r="C9746" s="4" t="s">
        <v>10</v>
      </c>
    </row>
    <row r="9747" spans="1:6">
      <c r="A9747" t="n">
        <v>77001</v>
      </c>
      <c r="B9747" s="31" t="n">
        <v>16</v>
      </c>
      <c r="C9747" s="7" t="n">
        <v>0</v>
      </c>
    </row>
    <row r="9748" spans="1:6">
      <c r="A9748" t="s">
        <v>4</v>
      </c>
      <c r="B9748" s="4" t="s">
        <v>5</v>
      </c>
      <c r="C9748" s="4" t="s">
        <v>10</v>
      </c>
      <c r="D9748" s="4" t="s">
        <v>16</v>
      </c>
      <c r="E9748" s="4" t="s">
        <v>16</v>
      </c>
      <c r="F9748" s="4" t="s">
        <v>6</v>
      </c>
    </row>
    <row r="9749" spans="1:6">
      <c r="A9749" t="n">
        <v>77004</v>
      </c>
      <c r="B9749" s="25" t="n">
        <v>20</v>
      </c>
      <c r="C9749" s="7" t="n">
        <v>114</v>
      </c>
      <c r="D9749" s="7" t="n">
        <v>3</v>
      </c>
      <c r="E9749" s="7" t="n">
        <v>10</v>
      </c>
      <c r="F9749" s="7" t="s">
        <v>211</v>
      </c>
    </row>
    <row r="9750" spans="1:6">
      <c r="A9750" t="s">
        <v>4</v>
      </c>
      <c r="B9750" s="4" t="s">
        <v>5</v>
      </c>
      <c r="C9750" s="4" t="s">
        <v>10</v>
      </c>
    </row>
    <row r="9751" spans="1:6">
      <c r="A9751" t="n">
        <v>77022</v>
      </c>
      <c r="B9751" s="31" t="n">
        <v>16</v>
      </c>
      <c r="C9751" s="7" t="n">
        <v>0</v>
      </c>
    </row>
    <row r="9752" spans="1:6">
      <c r="A9752" t="s">
        <v>4</v>
      </c>
      <c r="B9752" s="4" t="s">
        <v>5</v>
      </c>
      <c r="C9752" s="4" t="s">
        <v>10</v>
      </c>
      <c r="D9752" s="4" t="s">
        <v>16</v>
      </c>
      <c r="E9752" s="4" t="s">
        <v>16</v>
      </c>
      <c r="F9752" s="4" t="s">
        <v>6</v>
      </c>
    </row>
    <row r="9753" spans="1:6">
      <c r="A9753" t="n">
        <v>77025</v>
      </c>
      <c r="B9753" s="25" t="n">
        <v>20</v>
      </c>
      <c r="C9753" s="7" t="n">
        <v>80</v>
      </c>
      <c r="D9753" s="7" t="n">
        <v>3</v>
      </c>
      <c r="E9753" s="7" t="n">
        <v>10</v>
      </c>
      <c r="F9753" s="7" t="s">
        <v>211</v>
      </c>
    </row>
    <row r="9754" spans="1:6">
      <c r="A9754" t="s">
        <v>4</v>
      </c>
      <c r="B9754" s="4" t="s">
        <v>5</v>
      </c>
      <c r="C9754" s="4" t="s">
        <v>10</v>
      </c>
    </row>
    <row r="9755" spans="1:6">
      <c r="A9755" t="n">
        <v>77043</v>
      </c>
      <c r="B9755" s="31" t="n">
        <v>16</v>
      </c>
      <c r="C9755" s="7" t="n">
        <v>0</v>
      </c>
    </row>
    <row r="9756" spans="1:6">
      <c r="A9756" t="s">
        <v>4</v>
      </c>
      <c r="B9756" s="4" t="s">
        <v>5</v>
      </c>
      <c r="C9756" s="4" t="s">
        <v>10</v>
      </c>
      <c r="D9756" s="4" t="s">
        <v>16</v>
      </c>
      <c r="E9756" s="4" t="s">
        <v>16</v>
      </c>
      <c r="F9756" s="4" t="s">
        <v>6</v>
      </c>
    </row>
    <row r="9757" spans="1:6">
      <c r="A9757" t="n">
        <v>77046</v>
      </c>
      <c r="B9757" s="25" t="n">
        <v>20</v>
      </c>
      <c r="C9757" s="7" t="n">
        <v>12</v>
      </c>
      <c r="D9757" s="7" t="n">
        <v>3</v>
      </c>
      <c r="E9757" s="7" t="n">
        <v>10</v>
      </c>
      <c r="F9757" s="7" t="s">
        <v>211</v>
      </c>
    </row>
    <row r="9758" spans="1:6">
      <c r="A9758" t="s">
        <v>4</v>
      </c>
      <c r="B9758" s="4" t="s">
        <v>5</v>
      </c>
      <c r="C9758" s="4" t="s">
        <v>10</v>
      </c>
    </row>
    <row r="9759" spans="1:6">
      <c r="A9759" t="n">
        <v>77064</v>
      </c>
      <c r="B9759" s="31" t="n">
        <v>16</v>
      </c>
      <c r="C9759" s="7" t="n">
        <v>0</v>
      </c>
    </row>
    <row r="9760" spans="1:6">
      <c r="A9760" t="s">
        <v>4</v>
      </c>
      <c r="B9760" s="4" t="s">
        <v>5</v>
      </c>
      <c r="C9760" s="4" t="s">
        <v>10</v>
      </c>
      <c r="D9760" s="4" t="s">
        <v>16</v>
      </c>
      <c r="E9760" s="4" t="s">
        <v>16</v>
      </c>
      <c r="F9760" s="4" t="s">
        <v>6</v>
      </c>
    </row>
    <row r="9761" spans="1:6">
      <c r="A9761" t="n">
        <v>77067</v>
      </c>
      <c r="B9761" s="25" t="n">
        <v>20</v>
      </c>
      <c r="C9761" s="7" t="n">
        <v>6466</v>
      </c>
      <c r="D9761" s="7" t="n">
        <v>3</v>
      </c>
      <c r="E9761" s="7" t="n">
        <v>10</v>
      </c>
      <c r="F9761" s="7" t="s">
        <v>211</v>
      </c>
    </row>
    <row r="9762" spans="1:6">
      <c r="A9762" t="s">
        <v>4</v>
      </c>
      <c r="B9762" s="4" t="s">
        <v>5</v>
      </c>
      <c r="C9762" s="4" t="s">
        <v>10</v>
      </c>
    </row>
    <row r="9763" spans="1:6">
      <c r="A9763" t="n">
        <v>77085</v>
      </c>
      <c r="B9763" s="31" t="n">
        <v>16</v>
      </c>
      <c r="C9763" s="7" t="n">
        <v>0</v>
      </c>
    </row>
    <row r="9764" spans="1:6">
      <c r="A9764" t="s">
        <v>4</v>
      </c>
      <c r="B9764" s="4" t="s">
        <v>5</v>
      </c>
      <c r="C9764" s="4" t="s">
        <v>10</v>
      </c>
      <c r="D9764" s="4" t="s">
        <v>16</v>
      </c>
      <c r="E9764" s="4" t="s">
        <v>16</v>
      </c>
      <c r="F9764" s="4" t="s">
        <v>6</v>
      </c>
    </row>
    <row r="9765" spans="1:6">
      <c r="A9765" t="n">
        <v>77088</v>
      </c>
      <c r="B9765" s="25" t="n">
        <v>20</v>
      </c>
      <c r="C9765" s="7" t="n">
        <v>30</v>
      </c>
      <c r="D9765" s="7" t="n">
        <v>3</v>
      </c>
      <c r="E9765" s="7" t="n">
        <v>10</v>
      </c>
      <c r="F9765" s="7" t="s">
        <v>211</v>
      </c>
    </row>
    <row r="9766" spans="1:6">
      <c r="A9766" t="s">
        <v>4</v>
      </c>
      <c r="B9766" s="4" t="s">
        <v>5</v>
      </c>
      <c r="C9766" s="4" t="s">
        <v>10</v>
      </c>
    </row>
    <row r="9767" spans="1:6">
      <c r="A9767" t="n">
        <v>77106</v>
      </c>
      <c r="B9767" s="31" t="n">
        <v>16</v>
      </c>
      <c r="C9767" s="7" t="n">
        <v>0</v>
      </c>
    </row>
    <row r="9768" spans="1:6">
      <c r="A9768" t="s">
        <v>4</v>
      </c>
      <c r="B9768" s="4" t="s">
        <v>5</v>
      </c>
      <c r="C9768" s="4" t="s">
        <v>10</v>
      </c>
      <c r="D9768" s="4" t="s">
        <v>16</v>
      </c>
      <c r="E9768" s="4" t="s">
        <v>16</v>
      </c>
      <c r="F9768" s="4" t="s">
        <v>6</v>
      </c>
    </row>
    <row r="9769" spans="1:6">
      <c r="A9769" t="n">
        <v>77109</v>
      </c>
      <c r="B9769" s="25" t="n">
        <v>20</v>
      </c>
      <c r="C9769" s="7" t="n">
        <v>89</v>
      </c>
      <c r="D9769" s="7" t="n">
        <v>3</v>
      </c>
      <c r="E9769" s="7" t="n">
        <v>10</v>
      </c>
      <c r="F9769" s="7" t="s">
        <v>211</v>
      </c>
    </row>
    <row r="9770" spans="1:6">
      <c r="A9770" t="s">
        <v>4</v>
      </c>
      <c r="B9770" s="4" t="s">
        <v>5</v>
      </c>
      <c r="C9770" s="4" t="s">
        <v>10</v>
      </c>
    </row>
    <row r="9771" spans="1:6">
      <c r="A9771" t="n">
        <v>77127</v>
      </c>
      <c r="B9771" s="31" t="n">
        <v>16</v>
      </c>
      <c r="C9771" s="7" t="n">
        <v>0</v>
      </c>
    </row>
    <row r="9772" spans="1:6">
      <c r="A9772" t="s">
        <v>4</v>
      </c>
      <c r="B9772" s="4" t="s">
        <v>5</v>
      </c>
      <c r="C9772" s="4" t="s">
        <v>10</v>
      </c>
      <c r="D9772" s="4" t="s">
        <v>16</v>
      </c>
      <c r="E9772" s="4" t="s">
        <v>16</v>
      </c>
      <c r="F9772" s="4" t="s">
        <v>6</v>
      </c>
    </row>
    <row r="9773" spans="1:6">
      <c r="A9773" t="n">
        <v>77130</v>
      </c>
      <c r="B9773" s="25" t="n">
        <v>20</v>
      </c>
      <c r="C9773" s="7" t="n">
        <v>116</v>
      </c>
      <c r="D9773" s="7" t="n">
        <v>3</v>
      </c>
      <c r="E9773" s="7" t="n">
        <v>10</v>
      </c>
      <c r="F9773" s="7" t="s">
        <v>211</v>
      </c>
    </row>
    <row r="9774" spans="1:6">
      <c r="A9774" t="s">
        <v>4</v>
      </c>
      <c r="B9774" s="4" t="s">
        <v>5</v>
      </c>
      <c r="C9774" s="4" t="s">
        <v>10</v>
      </c>
    </row>
    <row r="9775" spans="1:6">
      <c r="A9775" t="n">
        <v>77148</v>
      </c>
      <c r="B9775" s="31" t="n">
        <v>16</v>
      </c>
      <c r="C9775" s="7" t="n">
        <v>0</v>
      </c>
    </row>
    <row r="9776" spans="1:6">
      <c r="A9776" t="s">
        <v>4</v>
      </c>
      <c r="B9776" s="4" t="s">
        <v>5</v>
      </c>
      <c r="C9776" s="4" t="s">
        <v>10</v>
      </c>
      <c r="D9776" s="4" t="s">
        <v>16</v>
      </c>
      <c r="E9776" s="4" t="s">
        <v>16</v>
      </c>
      <c r="F9776" s="4" t="s">
        <v>6</v>
      </c>
    </row>
    <row r="9777" spans="1:6">
      <c r="A9777" t="n">
        <v>77151</v>
      </c>
      <c r="B9777" s="25" t="n">
        <v>20</v>
      </c>
      <c r="C9777" s="7" t="n">
        <v>120</v>
      </c>
      <c r="D9777" s="7" t="n">
        <v>3</v>
      </c>
      <c r="E9777" s="7" t="n">
        <v>10</v>
      </c>
      <c r="F9777" s="7" t="s">
        <v>211</v>
      </c>
    </row>
    <row r="9778" spans="1:6">
      <c r="A9778" t="s">
        <v>4</v>
      </c>
      <c r="B9778" s="4" t="s">
        <v>5</v>
      </c>
      <c r="C9778" s="4" t="s">
        <v>10</v>
      </c>
    </row>
    <row r="9779" spans="1:6">
      <c r="A9779" t="n">
        <v>77169</v>
      </c>
      <c r="B9779" s="31" t="n">
        <v>16</v>
      </c>
      <c r="C9779" s="7" t="n">
        <v>0</v>
      </c>
    </row>
    <row r="9780" spans="1:6">
      <c r="A9780" t="s">
        <v>4</v>
      </c>
      <c r="B9780" s="4" t="s">
        <v>5</v>
      </c>
      <c r="C9780" s="4" t="s">
        <v>10</v>
      </c>
      <c r="D9780" s="4" t="s">
        <v>16</v>
      </c>
      <c r="E9780" s="4" t="s">
        <v>16</v>
      </c>
      <c r="F9780" s="4" t="s">
        <v>6</v>
      </c>
    </row>
    <row r="9781" spans="1:6">
      <c r="A9781" t="n">
        <v>77172</v>
      </c>
      <c r="B9781" s="25" t="n">
        <v>20</v>
      </c>
      <c r="C9781" s="7" t="n">
        <v>101</v>
      </c>
      <c r="D9781" s="7" t="n">
        <v>3</v>
      </c>
      <c r="E9781" s="7" t="n">
        <v>10</v>
      </c>
      <c r="F9781" s="7" t="s">
        <v>211</v>
      </c>
    </row>
    <row r="9782" spans="1:6">
      <c r="A9782" t="s">
        <v>4</v>
      </c>
      <c r="B9782" s="4" t="s">
        <v>5</v>
      </c>
      <c r="C9782" s="4" t="s">
        <v>10</v>
      </c>
    </row>
    <row r="9783" spans="1:6">
      <c r="A9783" t="n">
        <v>77190</v>
      </c>
      <c r="B9783" s="31" t="n">
        <v>16</v>
      </c>
      <c r="C9783" s="7" t="n">
        <v>0</v>
      </c>
    </row>
    <row r="9784" spans="1:6">
      <c r="A9784" t="s">
        <v>4</v>
      </c>
      <c r="B9784" s="4" t="s">
        <v>5</v>
      </c>
      <c r="C9784" s="4" t="s">
        <v>10</v>
      </c>
      <c r="D9784" s="4" t="s">
        <v>16</v>
      </c>
      <c r="E9784" s="4" t="s">
        <v>16</v>
      </c>
      <c r="F9784" s="4" t="s">
        <v>6</v>
      </c>
    </row>
    <row r="9785" spans="1:6">
      <c r="A9785" t="n">
        <v>77193</v>
      </c>
      <c r="B9785" s="25" t="n">
        <v>20</v>
      </c>
      <c r="C9785" s="7" t="n">
        <v>6482</v>
      </c>
      <c r="D9785" s="7" t="n">
        <v>3</v>
      </c>
      <c r="E9785" s="7" t="n">
        <v>10</v>
      </c>
      <c r="F9785" s="7" t="s">
        <v>211</v>
      </c>
    </row>
    <row r="9786" spans="1:6">
      <c r="A9786" t="s">
        <v>4</v>
      </c>
      <c r="B9786" s="4" t="s">
        <v>5</v>
      </c>
      <c r="C9786" s="4" t="s">
        <v>10</v>
      </c>
    </row>
    <row r="9787" spans="1:6">
      <c r="A9787" t="n">
        <v>77211</v>
      </c>
      <c r="B9787" s="31" t="n">
        <v>16</v>
      </c>
      <c r="C9787" s="7" t="n">
        <v>0</v>
      </c>
    </row>
    <row r="9788" spans="1:6">
      <c r="A9788" t="s">
        <v>4</v>
      </c>
      <c r="B9788" s="4" t="s">
        <v>5</v>
      </c>
      <c r="C9788" s="4" t="s">
        <v>10</v>
      </c>
      <c r="D9788" s="4" t="s">
        <v>16</v>
      </c>
      <c r="E9788" s="4" t="s">
        <v>16</v>
      </c>
      <c r="F9788" s="4" t="s">
        <v>6</v>
      </c>
    </row>
    <row r="9789" spans="1:6">
      <c r="A9789" t="n">
        <v>77214</v>
      </c>
      <c r="B9789" s="25" t="n">
        <v>20</v>
      </c>
      <c r="C9789" s="7" t="n">
        <v>6483</v>
      </c>
      <c r="D9789" s="7" t="n">
        <v>3</v>
      </c>
      <c r="E9789" s="7" t="n">
        <v>10</v>
      </c>
      <c r="F9789" s="7" t="s">
        <v>211</v>
      </c>
    </row>
    <row r="9790" spans="1:6">
      <c r="A9790" t="s">
        <v>4</v>
      </c>
      <c r="B9790" s="4" t="s">
        <v>5</v>
      </c>
      <c r="C9790" s="4" t="s">
        <v>10</v>
      </c>
    </row>
    <row r="9791" spans="1:6">
      <c r="A9791" t="n">
        <v>77232</v>
      </c>
      <c r="B9791" s="31" t="n">
        <v>16</v>
      </c>
      <c r="C9791" s="7" t="n">
        <v>0</v>
      </c>
    </row>
    <row r="9792" spans="1:6">
      <c r="A9792" t="s">
        <v>4</v>
      </c>
      <c r="B9792" s="4" t="s">
        <v>5</v>
      </c>
      <c r="C9792" s="4" t="s">
        <v>10</v>
      </c>
      <c r="D9792" s="4" t="s">
        <v>16</v>
      </c>
      <c r="E9792" s="4" t="s">
        <v>16</v>
      </c>
      <c r="F9792" s="4" t="s">
        <v>6</v>
      </c>
    </row>
    <row r="9793" spans="1:6">
      <c r="A9793" t="n">
        <v>77235</v>
      </c>
      <c r="B9793" s="25" t="n">
        <v>20</v>
      </c>
      <c r="C9793" s="7" t="n">
        <v>5338</v>
      </c>
      <c r="D9793" s="7" t="n">
        <v>3</v>
      </c>
      <c r="E9793" s="7" t="n">
        <v>10</v>
      </c>
      <c r="F9793" s="7" t="s">
        <v>211</v>
      </c>
    </row>
    <row r="9794" spans="1:6">
      <c r="A9794" t="s">
        <v>4</v>
      </c>
      <c r="B9794" s="4" t="s">
        <v>5</v>
      </c>
      <c r="C9794" s="4" t="s">
        <v>10</v>
      </c>
    </row>
    <row r="9795" spans="1:6">
      <c r="A9795" t="n">
        <v>77253</v>
      </c>
      <c r="B9795" s="31" t="n">
        <v>16</v>
      </c>
      <c r="C9795" s="7" t="n">
        <v>0</v>
      </c>
    </row>
    <row r="9796" spans="1:6">
      <c r="A9796" t="s">
        <v>4</v>
      </c>
      <c r="B9796" s="4" t="s">
        <v>5</v>
      </c>
      <c r="C9796" s="4" t="s">
        <v>10</v>
      </c>
      <c r="D9796" s="4" t="s">
        <v>16</v>
      </c>
      <c r="E9796" s="4" t="s">
        <v>16</v>
      </c>
      <c r="F9796" s="4" t="s">
        <v>6</v>
      </c>
    </row>
    <row r="9797" spans="1:6">
      <c r="A9797" t="n">
        <v>77256</v>
      </c>
      <c r="B9797" s="25" t="n">
        <v>20</v>
      </c>
      <c r="C9797" s="7" t="n">
        <v>6512</v>
      </c>
      <c r="D9797" s="7" t="n">
        <v>3</v>
      </c>
      <c r="E9797" s="7" t="n">
        <v>10</v>
      </c>
      <c r="F9797" s="7" t="s">
        <v>211</v>
      </c>
    </row>
    <row r="9798" spans="1:6">
      <c r="A9798" t="s">
        <v>4</v>
      </c>
      <c r="B9798" s="4" t="s">
        <v>5</v>
      </c>
      <c r="C9798" s="4" t="s">
        <v>10</v>
      </c>
    </row>
    <row r="9799" spans="1:6">
      <c r="A9799" t="n">
        <v>77274</v>
      </c>
      <c r="B9799" s="31" t="n">
        <v>16</v>
      </c>
      <c r="C9799" s="7" t="n">
        <v>0</v>
      </c>
    </row>
    <row r="9800" spans="1:6">
      <c r="A9800" t="s">
        <v>4</v>
      </c>
      <c r="B9800" s="4" t="s">
        <v>5</v>
      </c>
      <c r="C9800" s="4" t="s">
        <v>10</v>
      </c>
      <c r="D9800" s="4" t="s">
        <v>16</v>
      </c>
      <c r="E9800" s="4" t="s">
        <v>16</v>
      </c>
      <c r="F9800" s="4" t="s">
        <v>6</v>
      </c>
    </row>
    <row r="9801" spans="1:6">
      <c r="A9801" t="n">
        <v>77277</v>
      </c>
      <c r="B9801" s="25" t="n">
        <v>20</v>
      </c>
      <c r="C9801" s="7" t="n">
        <v>6513</v>
      </c>
      <c r="D9801" s="7" t="n">
        <v>3</v>
      </c>
      <c r="E9801" s="7" t="n">
        <v>10</v>
      </c>
      <c r="F9801" s="7" t="s">
        <v>211</v>
      </c>
    </row>
    <row r="9802" spans="1:6">
      <c r="A9802" t="s">
        <v>4</v>
      </c>
      <c r="B9802" s="4" t="s">
        <v>5</v>
      </c>
      <c r="C9802" s="4" t="s">
        <v>10</v>
      </c>
    </row>
    <row r="9803" spans="1:6">
      <c r="A9803" t="n">
        <v>77295</v>
      </c>
      <c r="B9803" s="31" t="n">
        <v>16</v>
      </c>
      <c r="C9803" s="7" t="n">
        <v>0</v>
      </c>
    </row>
    <row r="9804" spans="1:6">
      <c r="A9804" t="s">
        <v>4</v>
      </c>
      <c r="B9804" s="4" t="s">
        <v>5</v>
      </c>
      <c r="C9804" s="4" t="s">
        <v>10</v>
      </c>
      <c r="D9804" s="4" t="s">
        <v>16</v>
      </c>
      <c r="E9804" s="4" t="s">
        <v>16</v>
      </c>
      <c r="F9804" s="4" t="s">
        <v>6</v>
      </c>
    </row>
    <row r="9805" spans="1:6">
      <c r="A9805" t="n">
        <v>77298</v>
      </c>
      <c r="B9805" s="25" t="n">
        <v>20</v>
      </c>
      <c r="C9805" s="7" t="n">
        <v>6514</v>
      </c>
      <c r="D9805" s="7" t="n">
        <v>3</v>
      </c>
      <c r="E9805" s="7" t="n">
        <v>10</v>
      </c>
      <c r="F9805" s="7" t="s">
        <v>211</v>
      </c>
    </row>
    <row r="9806" spans="1:6">
      <c r="A9806" t="s">
        <v>4</v>
      </c>
      <c r="B9806" s="4" t="s">
        <v>5</v>
      </c>
      <c r="C9806" s="4" t="s">
        <v>10</v>
      </c>
    </row>
    <row r="9807" spans="1:6">
      <c r="A9807" t="n">
        <v>77316</v>
      </c>
      <c r="B9807" s="31" t="n">
        <v>16</v>
      </c>
      <c r="C9807" s="7" t="n">
        <v>0</v>
      </c>
    </row>
    <row r="9808" spans="1:6">
      <c r="A9808" t="s">
        <v>4</v>
      </c>
      <c r="B9808" s="4" t="s">
        <v>5</v>
      </c>
      <c r="C9808" s="4" t="s">
        <v>10</v>
      </c>
      <c r="D9808" s="4" t="s">
        <v>16</v>
      </c>
      <c r="E9808" s="4" t="s">
        <v>16</v>
      </c>
      <c r="F9808" s="4" t="s">
        <v>6</v>
      </c>
    </row>
    <row r="9809" spans="1:6">
      <c r="A9809" t="n">
        <v>77319</v>
      </c>
      <c r="B9809" s="25" t="n">
        <v>20</v>
      </c>
      <c r="C9809" s="7" t="n">
        <v>1600</v>
      </c>
      <c r="D9809" s="7" t="n">
        <v>3</v>
      </c>
      <c r="E9809" s="7" t="n">
        <v>10</v>
      </c>
      <c r="F9809" s="7" t="s">
        <v>211</v>
      </c>
    </row>
    <row r="9810" spans="1:6">
      <c r="A9810" t="s">
        <v>4</v>
      </c>
      <c r="B9810" s="4" t="s">
        <v>5</v>
      </c>
      <c r="C9810" s="4" t="s">
        <v>10</v>
      </c>
    </row>
    <row r="9811" spans="1:6">
      <c r="A9811" t="n">
        <v>77337</v>
      </c>
      <c r="B9811" s="31" t="n">
        <v>16</v>
      </c>
      <c r="C9811" s="7" t="n">
        <v>0</v>
      </c>
    </row>
    <row r="9812" spans="1:6">
      <c r="A9812" t="s">
        <v>4</v>
      </c>
      <c r="B9812" s="4" t="s">
        <v>5</v>
      </c>
      <c r="C9812" s="4" t="s">
        <v>10</v>
      </c>
      <c r="D9812" s="4" t="s">
        <v>16</v>
      </c>
      <c r="E9812" s="4" t="s">
        <v>16</v>
      </c>
      <c r="F9812" s="4" t="s">
        <v>6</v>
      </c>
    </row>
    <row r="9813" spans="1:6">
      <c r="A9813" t="n">
        <v>77340</v>
      </c>
      <c r="B9813" s="25" t="n">
        <v>20</v>
      </c>
      <c r="C9813" s="7" t="n">
        <v>108</v>
      </c>
      <c r="D9813" s="7" t="n">
        <v>3</v>
      </c>
      <c r="E9813" s="7" t="n">
        <v>10</v>
      </c>
      <c r="F9813" s="7" t="s">
        <v>211</v>
      </c>
    </row>
    <row r="9814" spans="1:6">
      <c r="A9814" t="s">
        <v>4</v>
      </c>
      <c r="B9814" s="4" t="s">
        <v>5</v>
      </c>
      <c r="C9814" s="4" t="s">
        <v>10</v>
      </c>
    </row>
    <row r="9815" spans="1:6">
      <c r="A9815" t="n">
        <v>77358</v>
      </c>
      <c r="B9815" s="31" t="n">
        <v>16</v>
      </c>
      <c r="C9815" s="7" t="n">
        <v>0</v>
      </c>
    </row>
    <row r="9816" spans="1:6">
      <c r="A9816" t="s">
        <v>4</v>
      </c>
      <c r="B9816" s="4" t="s">
        <v>5</v>
      </c>
      <c r="C9816" s="4" t="s">
        <v>10</v>
      </c>
      <c r="D9816" s="4" t="s">
        <v>16</v>
      </c>
      <c r="E9816" s="4" t="s">
        <v>16</v>
      </c>
      <c r="F9816" s="4" t="s">
        <v>6</v>
      </c>
    </row>
    <row r="9817" spans="1:6">
      <c r="A9817" t="n">
        <v>77361</v>
      </c>
      <c r="B9817" s="25" t="n">
        <v>20</v>
      </c>
      <c r="C9817" s="7" t="n">
        <v>107</v>
      </c>
      <c r="D9817" s="7" t="n">
        <v>3</v>
      </c>
      <c r="E9817" s="7" t="n">
        <v>10</v>
      </c>
      <c r="F9817" s="7" t="s">
        <v>211</v>
      </c>
    </row>
    <row r="9818" spans="1:6">
      <c r="A9818" t="s">
        <v>4</v>
      </c>
      <c r="B9818" s="4" t="s">
        <v>5</v>
      </c>
      <c r="C9818" s="4" t="s">
        <v>10</v>
      </c>
    </row>
    <row r="9819" spans="1:6">
      <c r="A9819" t="n">
        <v>77379</v>
      </c>
      <c r="B9819" s="31" t="n">
        <v>16</v>
      </c>
      <c r="C9819" s="7" t="n">
        <v>0</v>
      </c>
    </row>
    <row r="9820" spans="1:6">
      <c r="A9820" t="s">
        <v>4</v>
      </c>
      <c r="B9820" s="4" t="s">
        <v>5</v>
      </c>
      <c r="C9820" s="4" t="s">
        <v>16</v>
      </c>
      <c r="D9820" s="4" t="s">
        <v>10</v>
      </c>
      <c r="E9820" s="4" t="s">
        <v>16</v>
      </c>
      <c r="F9820" s="4" t="s">
        <v>6</v>
      </c>
      <c r="G9820" s="4" t="s">
        <v>6</v>
      </c>
      <c r="H9820" s="4" t="s">
        <v>6</v>
      </c>
      <c r="I9820" s="4" t="s">
        <v>6</v>
      </c>
      <c r="J9820" s="4" t="s">
        <v>6</v>
      </c>
      <c r="K9820" s="4" t="s">
        <v>6</v>
      </c>
      <c r="L9820" s="4" t="s">
        <v>6</v>
      </c>
      <c r="M9820" s="4" t="s">
        <v>6</v>
      </c>
      <c r="N9820" s="4" t="s">
        <v>6</v>
      </c>
      <c r="O9820" s="4" t="s">
        <v>6</v>
      </c>
      <c r="P9820" s="4" t="s">
        <v>6</v>
      </c>
      <c r="Q9820" s="4" t="s">
        <v>6</v>
      </c>
      <c r="R9820" s="4" t="s">
        <v>6</v>
      </c>
      <c r="S9820" s="4" t="s">
        <v>6</v>
      </c>
      <c r="T9820" s="4" t="s">
        <v>6</v>
      </c>
      <c r="U9820" s="4" t="s">
        <v>6</v>
      </c>
    </row>
    <row r="9821" spans="1:6">
      <c r="A9821" t="n">
        <v>77382</v>
      </c>
      <c r="B9821" s="44" t="n">
        <v>36</v>
      </c>
      <c r="C9821" s="7" t="n">
        <v>8</v>
      </c>
      <c r="D9821" s="7" t="n">
        <v>6466</v>
      </c>
      <c r="E9821" s="7" t="n">
        <v>0</v>
      </c>
      <c r="F9821" s="7" t="s">
        <v>102</v>
      </c>
      <c r="G9821" s="7" t="s">
        <v>15</v>
      </c>
      <c r="H9821" s="7" t="s">
        <v>15</v>
      </c>
      <c r="I9821" s="7" t="s">
        <v>15</v>
      </c>
      <c r="J9821" s="7" t="s">
        <v>15</v>
      </c>
      <c r="K9821" s="7" t="s">
        <v>15</v>
      </c>
      <c r="L9821" s="7" t="s">
        <v>15</v>
      </c>
      <c r="M9821" s="7" t="s">
        <v>15</v>
      </c>
      <c r="N9821" s="7" t="s">
        <v>15</v>
      </c>
      <c r="O9821" s="7" t="s">
        <v>15</v>
      </c>
      <c r="P9821" s="7" t="s">
        <v>15</v>
      </c>
      <c r="Q9821" s="7" t="s">
        <v>15</v>
      </c>
      <c r="R9821" s="7" t="s">
        <v>15</v>
      </c>
      <c r="S9821" s="7" t="s">
        <v>15</v>
      </c>
      <c r="T9821" s="7" t="s">
        <v>15</v>
      </c>
      <c r="U9821" s="7" t="s">
        <v>15</v>
      </c>
    </row>
    <row r="9822" spans="1:6">
      <c r="A9822" t="s">
        <v>4</v>
      </c>
      <c r="B9822" s="4" t="s">
        <v>5</v>
      </c>
      <c r="C9822" s="4" t="s">
        <v>16</v>
      </c>
      <c r="D9822" s="4" t="s">
        <v>10</v>
      </c>
      <c r="E9822" s="4" t="s">
        <v>16</v>
      </c>
      <c r="F9822" s="4" t="s">
        <v>6</v>
      </c>
      <c r="G9822" s="4" t="s">
        <v>6</v>
      </c>
      <c r="H9822" s="4" t="s">
        <v>6</v>
      </c>
      <c r="I9822" s="4" t="s">
        <v>6</v>
      </c>
      <c r="J9822" s="4" t="s">
        <v>6</v>
      </c>
      <c r="K9822" s="4" t="s">
        <v>6</v>
      </c>
      <c r="L9822" s="4" t="s">
        <v>6</v>
      </c>
      <c r="M9822" s="4" t="s">
        <v>6</v>
      </c>
      <c r="N9822" s="4" t="s">
        <v>6</v>
      </c>
      <c r="O9822" s="4" t="s">
        <v>6</v>
      </c>
      <c r="P9822" s="4" t="s">
        <v>6</v>
      </c>
      <c r="Q9822" s="4" t="s">
        <v>6</v>
      </c>
      <c r="R9822" s="4" t="s">
        <v>6</v>
      </c>
      <c r="S9822" s="4" t="s">
        <v>6</v>
      </c>
      <c r="T9822" s="4" t="s">
        <v>6</v>
      </c>
      <c r="U9822" s="4" t="s">
        <v>6</v>
      </c>
    </row>
    <row r="9823" spans="1:6">
      <c r="A9823" t="n">
        <v>77413</v>
      </c>
      <c r="B9823" s="44" t="n">
        <v>36</v>
      </c>
      <c r="C9823" s="7" t="n">
        <v>8</v>
      </c>
      <c r="D9823" s="7" t="n">
        <v>114</v>
      </c>
      <c r="E9823" s="7" t="n">
        <v>0</v>
      </c>
      <c r="F9823" s="7" t="s">
        <v>102</v>
      </c>
      <c r="G9823" s="7" t="s">
        <v>15</v>
      </c>
      <c r="H9823" s="7" t="s">
        <v>15</v>
      </c>
      <c r="I9823" s="7" t="s">
        <v>15</v>
      </c>
      <c r="J9823" s="7" t="s">
        <v>15</v>
      </c>
      <c r="K9823" s="7" t="s">
        <v>15</v>
      </c>
      <c r="L9823" s="7" t="s">
        <v>15</v>
      </c>
      <c r="M9823" s="7" t="s">
        <v>15</v>
      </c>
      <c r="N9823" s="7" t="s">
        <v>15</v>
      </c>
      <c r="O9823" s="7" t="s">
        <v>15</v>
      </c>
      <c r="P9823" s="7" t="s">
        <v>15</v>
      </c>
      <c r="Q9823" s="7" t="s">
        <v>15</v>
      </c>
      <c r="R9823" s="7" t="s">
        <v>15</v>
      </c>
      <c r="S9823" s="7" t="s">
        <v>15</v>
      </c>
      <c r="T9823" s="7" t="s">
        <v>15</v>
      </c>
      <c r="U9823" s="7" t="s">
        <v>15</v>
      </c>
    </row>
    <row r="9824" spans="1:6">
      <c r="A9824" t="s">
        <v>4</v>
      </c>
      <c r="B9824" s="4" t="s">
        <v>5</v>
      </c>
      <c r="C9824" s="4" t="s">
        <v>16</v>
      </c>
      <c r="D9824" s="4" t="s">
        <v>10</v>
      </c>
      <c r="E9824" s="4" t="s">
        <v>16</v>
      </c>
      <c r="F9824" s="4" t="s">
        <v>6</v>
      </c>
      <c r="G9824" s="4" t="s">
        <v>6</v>
      </c>
      <c r="H9824" s="4" t="s">
        <v>6</v>
      </c>
      <c r="I9824" s="4" t="s">
        <v>6</v>
      </c>
      <c r="J9824" s="4" t="s">
        <v>6</v>
      </c>
      <c r="K9824" s="4" t="s">
        <v>6</v>
      </c>
      <c r="L9824" s="4" t="s">
        <v>6</v>
      </c>
      <c r="M9824" s="4" t="s">
        <v>6</v>
      </c>
      <c r="N9824" s="4" t="s">
        <v>6</v>
      </c>
      <c r="O9824" s="4" t="s">
        <v>6</v>
      </c>
      <c r="P9824" s="4" t="s">
        <v>6</v>
      </c>
      <c r="Q9824" s="4" t="s">
        <v>6</v>
      </c>
      <c r="R9824" s="4" t="s">
        <v>6</v>
      </c>
      <c r="S9824" s="4" t="s">
        <v>6</v>
      </c>
      <c r="T9824" s="4" t="s">
        <v>6</v>
      </c>
      <c r="U9824" s="4" t="s">
        <v>6</v>
      </c>
    </row>
    <row r="9825" spans="1:21">
      <c r="A9825" t="n">
        <v>77444</v>
      </c>
      <c r="B9825" s="44" t="n">
        <v>36</v>
      </c>
      <c r="C9825" s="7" t="n">
        <v>8</v>
      </c>
      <c r="D9825" s="7" t="n">
        <v>120</v>
      </c>
      <c r="E9825" s="7" t="n">
        <v>0</v>
      </c>
      <c r="F9825" s="7" t="s">
        <v>459</v>
      </c>
      <c r="G9825" s="7" t="s">
        <v>15</v>
      </c>
      <c r="H9825" s="7" t="s">
        <v>15</v>
      </c>
      <c r="I9825" s="7" t="s">
        <v>15</v>
      </c>
      <c r="J9825" s="7" t="s">
        <v>15</v>
      </c>
      <c r="K9825" s="7" t="s">
        <v>15</v>
      </c>
      <c r="L9825" s="7" t="s">
        <v>15</v>
      </c>
      <c r="M9825" s="7" t="s">
        <v>15</v>
      </c>
      <c r="N9825" s="7" t="s">
        <v>15</v>
      </c>
      <c r="O9825" s="7" t="s">
        <v>15</v>
      </c>
      <c r="P9825" s="7" t="s">
        <v>15</v>
      </c>
      <c r="Q9825" s="7" t="s">
        <v>15</v>
      </c>
      <c r="R9825" s="7" t="s">
        <v>15</v>
      </c>
      <c r="S9825" s="7" t="s">
        <v>15</v>
      </c>
      <c r="T9825" s="7" t="s">
        <v>15</v>
      </c>
      <c r="U9825" s="7" t="s">
        <v>15</v>
      </c>
    </row>
    <row r="9826" spans="1:21">
      <c r="A9826" t="s">
        <v>4</v>
      </c>
      <c r="B9826" s="4" t="s">
        <v>5</v>
      </c>
      <c r="C9826" s="4" t="s">
        <v>16</v>
      </c>
      <c r="D9826" s="4" t="s">
        <v>10</v>
      </c>
      <c r="E9826" s="4" t="s">
        <v>16</v>
      </c>
      <c r="F9826" s="4" t="s">
        <v>6</v>
      </c>
      <c r="G9826" s="4" t="s">
        <v>6</v>
      </c>
      <c r="H9826" s="4" t="s">
        <v>6</v>
      </c>
      <c r="I9826" s="4" t="s">
        <v>6</v>
      </c>
      <c r="J9826" s="4" t="s">
        <v>6</v>
      </c>
      <c r="K9826" s="4" t="s">
        <v>6</v>
      </c>
      <c r="L9826" s="4" t="s">
        <v>6</v>
      </c>
      <c r="M9826" s="4" t="s">
        <v>6</v>
      </c>
      <c r="N9826" s="4" t="s">
        <v>6</v>
      </c>
      <c r="O9826" s="4" t="s">
        <v>6</v>
      </c>
      <c r="P9826" s="4" t="s">
        <v>6</v>
      </c>
      <c r="Q9826" s="4" t="s">
        <v>6</v>
      </c>
      <c r="R9826" s="4" t="s">
        <v>6</v>
      </c>
      <c r="S9826" s="4" t="s">
        <v>6</v>
      </c>
      <c r="T9826" s="4" t="s">
        <v>6</v>
      </c>
      <c r="U9826" s="4" t="s">
        <v>6</v>
      </c>
    </row>
    <row r="9827" spans="1:21">
      <c r="A9827" t="n">
        <v>77479</v>
      </c>
      <c r="B9827" s="44" t="n">
        <v>36</v>
      </c>
      <c r="C9827" s="7" t="n">
        <v>8</v>
      </c>
      <c r="D9827" s="7" t="n">
        <v>90</v>
      </c>
      <c r="E9827" s="7" t="n">
        <v>0</v>
      </c>
      <c r="F9827" s="7" t="s">
        <v>449</v>
      </c>
      <c r="G9827" s="7" t="s">
        <v>15</v>
      </c>
      <c r="H9827" s="7" t="s">
        <v>15</v>
      </c>
      <c r="I9827" s="7" t="s">
        <v>15</v>
      </c>
      <c r="J9827" s="7" t="s">
        <v>15</v>
      </c>
      <c r="K9827" s="7" t="s">
        <v>15</v>
      </c>
      <c r="L9827" s="7" t="s">
        <v>15</v>
      </c>
      <c r="M9827" s="7" t="s">
        <v>15</v>
      </c>
      <c r="N9827" s="7" t="s">
        <v>15</v>
      </c>
      <c r="O9827" s="7" t="s">
        <v>15</v>
      </c>
      <c r="P9827" s="7" t="s">
        <v>15</v>
      </c>
      <c r="Q9827" s="7" t="s">
        <v>15</v>
      </c>
      <c r="R9827" s="7" t="s">
        <v>15</v>
      </c>
      <c r="S9827" s="7" t="s">
        <v>15</v>
      </c>
      <c r="T9827" s="7" t="s">
        <v>15</v>
      </c>
      <c r="U9827" s="7" t="s">
        <v>15</v>
      </c>
    </row>
    <row r="9828" spans="1:21">
      <c r="A9828" t="s">
        <v>4</v>
      </c>
      <c r="B9828" s="4" t="s">
        <v>5</v>
      </c>
      <c r="C9828" s="4" t="s">
        <v>16</v>
      </c>
      <c r="D9828" s="4" t="s">
        <v>10</v>
      </c>
      <c r="E9828" s="4" t="s">
        <v>16</v>
      </c>
      <c r="F9828" s="4" t="s">
        <v>6</v>
      </c>
      <c r="G9828" s="4" t="s">
        <v>6</v>
      </c>
      <c r="H9828" s="4" t="s">
        <v>6</v>
      </c>
      <c r="I9828" s="4" t="s">
        <v>6</v>
      </c>
      <c r="J9828" s="4" t="s">
        <v>6</v>
      </c>
      <c r="K9828" s="4" t="s">
        <v>6</v>
      </c>
      <c r="L9828" s="4" t="s">
        <v>6</v>
      </c>
      <c r="M9828" s="4" t="s">
        <v>6</v>
      </c>
      <c r="N9828" s="4" t="s">
        <v>6</v>
      </c>
      <c r="O9828" s="4" t="s">
        <v>6</v>
      </c>
      <c r="P9828" s="4" t="s">
        <v>6</v>
      </c>
      <c r="Q9828" s="4" t="s">
        <v>6</v>
      </c>
      <c r="R9828" s="4" t="s">
        <v>6</v>
      </c>
      <c r="S9828" s="4" t="s">
        <v>6</v>
      </c>
      <c r="T9828" s="4" t="s">
        <v>6</v>
      </c>
      <c r="U9828" s="4" t="s">
        <v>6</v>
      </c>
    </row>
    <row r="9829" spans="1:21">
      <c r="A9829" t="n">
        <v>77508</v>
      </c>
      <c r="B9829" s="44" t="n">
        <v>36</v>
      </c>
      <c r="C9829" s="7" t="n">
        <v>8</v>
      </c>
      <c r="D9829" s="7" t="n">
        <v>12</v>
      </c>
      <c r="E9829" s="7" t="n">
        <v>0</v>
      </c>
      <c r="F9829" s="7" t="s">
        <v>625</v>
      </c>
      <c r="G9829" s="7" t="s">
        <v>15</v>
      </c>
      <c r="H9829" s="7" t="s">
        <v>15</v>
      </c>
      <c r="I9829" s="7" t="s">
        <v>15</v>
      </c>
      <c r="J9829" s="7" t="s">
        <v>15</v>
      </c>
      <c r="K9829" s="7" t="s">
        <v>15</v>
      </c>
      <c r="L9829" s="7" t="s">
        <v>15</v>
      </c>
      <c r="M9829" s="7" t="s">
        <v>15</v>
      </c>
      <c r="N9829" s="7" t="s">
        <v>15</v>
      </c>
      <c r="O9829" s="7" t="s">
        <v>15</v>
      </c>
      <c r="P9829" s="7" t="s">
        <v>15</v>
      </c>
      <c r="Q9829" s="7" t="s">
        <v>15</v>
      </c>
      <c r="R9829" s="7" t="s">
        <v>15</v>
      </c>
      <c r="S9829" s="7" t="s">
        <v>15</v>
      </c>
      <c r="T9829" s="7" t="s">
        <v>15</v>
      </c>
      <c r="U9829" s="7" t="s">
        <v>15</v>
      </c>
    </row>
    <row r="9830" spans="1:21">
      <c r="A9830" t="s">
        <v>4</v>
      </c>
      <c r="B9830" s="4" t="s">
        <v>5</v>
      </c>
      <c r="C9830" s="4" t="s">
        <v>16</v>
      </c>
      <c r="D9830" s="4" t="s">
        <v>10</v>
      </c>
      <c r="E9830" s="4" t="s">
        <v>16</v>
      </c>
      <c r="F9830" s="4" t="s">
        <v>6</v>
      </c>
      <c r="G9830" s="4" t="s">
        <v>6</v>
      </c>
      <c r="H9830" s="4" t="s">
        <v>6</v>
      </c>
      <c r="I9830" s="4" t="s">
        <v>6</v>
      </c>
      <c r="J9830" s="4" t="s">
        <v>6</v>
      </c>
      <c r="K9830" s="4" t="s">
        <v>6</v>
      </c>
      <c r="L9830" s="4" t="s">
        <v>6</v>
      </c>
      <c r="M9830" s="4" t="s">
        <v>6</v>
      </c>
      <c r="N9830" s="4" t="s">
        <v>6</v>
      </c>
      <c r="O9830" s="4" t="s">
        <v>6</v>
      </c>
      <c r="P9830" s="4" t="s">
        <v>6</v>
      </c>
      <c r="Q9830" s="4" t="s">
        <v>6</v>
      </c>
      <c r="R9830" s="4" t="s">
        <v>6</v>
      </c>
      <c r="S9830" s="4" t="s">
        <v>6</v>
      </c>
      <c r="T9830" s="4" t="s">
        <v>6</v>
      </c>
      <c r="U9830" s="4" t="s">
        <v>6</v>
      </c>
    </row>
    <row r="9831" spans="1:21">
      <c r="A9831" t="n">
        <v>77543</v>
      </c>
      <c r="B9831" s="44" t="n">
        <v>36</v>
      </c>
      <c r="C9831" s="7" t="n">
        <v>8</v>
      </c>
      <c r="D9831" s="7" t="n">
        <v>13</v>
      </c>
      <c r="E9831" s="7" t="n">
        <v>0</v>
      </c>
      <c r="F9831" s="7" t="s">
        <v>626</v>
      </c>
      <c r="G9831" s="7" t="s">
        <v>15</v>
      </c>
      <c r="H9831" s="7" t="s">
        <v>15</v>
      </c>
      <c r="I9831" s="7" t="s">
        <v>15</v>
      </c>
      <c r="J9831" s="7" t="s">
        <v>15</v>
      </c>
      <c r="K9831" s="7" t="s">
        <v>15</v>
      </c>
      <c r="L9831" s="7" t="s">
        <v>15</v>
      </c>
      <c r="M9831" s="7" t="s">
        <v>15</v>
      </c>
      <c r="N9831" s="7" t="s">
        <v>15</v>
      </c>
      <c r="O9831" s="7" t="s">
        <v>15</v>
      </c>
      <c r="P9831" s="7" t="s">
        <v>15</v>
      </c>
      <c r="Q9831" s="7" t="s">
        <v>15</v>
      </c>
      <c r="R9831" s="7" t="s">
        <v>15</v>
      </c>
      <c r="S9831" s="7" t="s">
        <v>15</v>
      </c>
      <c r="T9831" s="7" t="s">
        <v>15</v>
      </c>
      <c r="U9831" s="7" t="s">
        <v>15</v>
      </c>
    </row>
    <row r="9832" spans="1:21">
      <c r="A9832" t="s">
        <v>4</v>
      </c>
      <c r="B9832" s="4" t="s">
        <v>5</v>
      </c>
      <c r="C9832" s="4" t="s">
        <v>16</v>
      </c>
      <c r="D9832" s="4" t="s">
        <v>10</v>
      </c>
      <c r="E9832" s="4" t="s">
        <v>16</v>
      </c>
      <c r="F9832" s="4" t="s">
        <v>6</v>
      </c>
      <c r="G9832" s="4" t="s">
        <v>6</v>
      </c>
      <c r="H9832" s="4" t="s">
        <v>6</v>
      </c>
      <c r="I9832" s="4" t="s">
        <v>6</v>
      </c>
      <c r="J9832" s="4" t="s">
        <v>6</v>
      </c>
      <c r="K9832" s="4" t="s">
        <v>6</v>
      </c>
      <c r="L9832" s="4" t="s">
        <v>6</v>
      </c>
      <c r="M9832" s="4" t="s">
        <v>6</v>
      </c>
      <c r="N9832" s="4" t="s">
        <v>6</v>
      </c>
      <c r="O9832" s="4" t="s">
        <v>6</v>
      </c>
      <c r="P9832" s="4" t="s">
        <v>6</v>
      </c>
      <c r="Q9832" s="4" t="s">
        <v>6</v>
      </c>
      <c r="R9832" s="4" t="s">
        <v>6</v>
      </c>
      <c r="S9832" s="4" t="s">
        <v>6</v>
      </c>
      <c r="T9832" s="4" t="s">
        <v>6</v>
      </c>
      <c r="U9832" s="4" t="s">
        <v>6</v>
      </c>
    </row>
    <row r="9833" spans="1:21">
      <c r="A9833" t="n">
        <v>77577</v>
      </c>
      <c r="B9833" s="44" t="n">
        <v>36</v>
      </c>
      <c r="C9833" s="7" t="n">
        <v>8</v>
      </c>
      <c r="D9833" s="7" t="n">
        <v>116</v>
      </c>
      <c r="E9833" s="7" t="n">
        <v>0</v>
      </c>
      <c r="F9833" s="7" t="s">
        <v>220</v>
      </c>
      <c r="G9833" s="7" t="s">
        <v>15</v>
      </c>
      <c r="H9833" s="7" t="s">
        <v>15</v>
      </c>
      <c r="I9833" s="7" t="s">
        <v>15</v>
      </c>
      <c r="J9833" s="7" t="s">
        <v>15</v>
      </c>
      <c r="K9833" s="7" t="s">
        <v>15</v>
      </c>
      <c r="L9833" s="7" t="s">
        <v>15</v>
      </c>
      <c r="M9833" s="7" t="s">
        <v>15</v>
      </c>
      <c r="N9833" s="7" t="s">
        <v>15</v>
      </c>
      <c r="O9833" s="7" t="s">
        <v>15</v>
      </c>
      <c r="P9833" s="7" t="s">
        <v>15</v>
      </c>
      <c r="Q9833" s="7" t="s">
        <v>15</v>
      </c>
      <c r="R9833" s="7" t="s">
        <v>15</v>
      </c>
      <c r="S9833" s="7" t="s">
        <v>15</v>
      </c>
      <c r="T9833" s="7" t="s">
        <v>15</v>
      </c>
      <c r="U9833" s="7" t="s">
        <v>15</v>
      </c>
    </row>
    <row r="9834" spans="1:21">
      <c r="A9834" t="s">
        <v>4</v>
      </c>
      <c r="B9834" s="4" t="s">
        <v>5</v>
      </c>
      <c r="C9834" s="4" t="s">
        <v>16</v>
      </c>
      <c r="D9834" s="4" t="s">
        <v>10</v>
      </c>
      <c r="E9834" s="4" t="s">
        <v>16</v>
      </c>
      <c r="F9834" s="4" t="s">
        <v>6</v>
      </c>
      <c r="G9834" s="4" t="s">
        <v>6</v>
      </c>
      <c r="H9834" s="4" t="s">
        <v>6</v>
      </c>
      <c r="I9834" s="4" t="s">
        <v>6</v>
      </c>
      <c r="J9834" s="4" t="s">
        <v>6</v>
      </c>
      <c r="K9834" s="4" t="s">
        <v>6</v>
      </c>
      <c r="L9834" s="4" t="s">
        <v>6</v>
      </c>
      <c r="M9834" s="4" t="s">
        <v>6</v>
      </c>
      <c r="N9834" s="4" t="s">
        <v>6</v>
      </c>
      <c r="O9834" s="4" t="s">
        <v>6</v>
      </c>
      <c r="P9834" s="4" t="s">
        <v>6</v>
      </c>
      <c r="Q9834" s="4" t="s">
        <v>6</v>
      </c>
      <c r="R9834" s="4" t="s">
        <v>6</v>
      </c>
      <c r="S9834" s="4" t="s">
        <v>6</v>
      </c>
      <c r="T9834" s="4" t="s">
        <v>6</v>
      </c>
      <c r="U9834" s="4" t="s">
        <v>6</v>
      </c>
    </row>
    <row r="9835" spans="1:21">
      <c r="A9835" t="n">
        <v>77611</v>
      </c>
      <c r="B9835" s="44" t="n">
        <v>36</v>
      </c>
      <c r="C9835" s="7" t="n">
        <v>8</v>
      </c>
      <c r="D9835" s="7" t="n">
        <v>120</v>
      </c>
      <c r="E9835" s="7" t="n">
        <v>0</v>
      </c>
      <c r="F9835" s="7" t="s">
        <v>217</v>
      </c>
      <c r="G9835" s="7" t="s">
        <v>15</v>
      </c>
      <c r="H9835" s="7" t="s">
        <v>15</v>
      </c>
      <c r="I9835" s="7" t="s">
        <v>15</v>
      </c>
      <c r="J9835" s="7" t="s">
        <v>15</v>
      </c>
      <c r="K9835" s="7" t="s">
        <v>15</v>
      </c>
      <c r="L9835" s="7" t="s">
        <v>15</v>
      </c>
      <c r="M9835" s="7" t="s">
        <v>15</v>
      </c>
      <c r="N9835" s="7" t="s">
        <v>15</v>
      </c>
      <c r="O9835" s="7" t="s">
        <v>15</v>
      </c>
      <c r="P9835" s="7" t="s">
        <v>15</v>
      </c>
      <c r="Q9835" s="7" t="s">
        <v>15</v>
      </c>
      <c r="R9835" s="7" t="s">
        <v>15</v>
      </c>
      <c r="S9835" s="7" t="s">
        <v>15</v>
      </c>
      <c r="T9835" s="7" t="s">
        <v>15</v>
      </c>
      <c r="U9835" s="7" t="s">
        <v>15</v>
      </c>
    </row>
    <row r="9836" spans="1:21">
      <c r="A9836" t="s">
        <v>4</v>
      </c>
      <c r="B9836" s="4" t="s">
        <v>5</v>
      </c>
      <c r="C9836" s="4" t="s">
        <v>10</v>
      </c>
      <c r="D9836" s="4" t="s">
        <v>30</v>
      </c>
      <c r="E9836" s="4" t="s">
        <v>30</v>
      </c>
      <c r="F9836" s="4" t="s">
        <v>30</v>
      </c>
      <c r="G9836" s="4" t="s">
        <v>30</v>
      </c>
    </row>
    <row r="9837" spans="1:21">
      <c r="A9837" t="n">
        <v>77646</v>
      </c>
      <c r="B9837" s="43" t="n">
        <v>46</v>
      </c>
      <c r="C9837" s="7" t="n">
        <v>1</v>
      </c>
      <c r="D9837" s="7" t="n">
        <v>3.25999999046326</v>
      </c>
      <c r="E9837" s="7" t="n">
        <v>-0.25</v>
      </c>
      <c r="F9837" s="7" t="n">
        <v>-9.60999965667725</v>
      </c>
      <c r="G9837" s="7" t="n">
        <v>248.100006103516</v>
      </c>
    </row>
    <row r="9838" spans="1:21">
      <c r="A9838" t="s">
        <v>4</v>
      </c>
      <c r="B9838" s="4" t="s">
        <v>5</v>
      </c>
      <c r="C9838" s="4" t="s">
        <v>10</v>
      </c>
      <c r="D9838" s="4" t="s">
        <v>30</v>
      </c>
      <c r="E9838" s="4" t="s">
        <v>30</v>
      </c>
      <c r="F9838" s="4" t="s">
        <v>30</v>
      </c>
      <c r="G9838" s="4" t="s">
        <v>30</v>
      </c>
    </row>
    <row r="9839" spans="1:21">
      <c r="A9839" t="n">
        <v>77665</v>
      </c>
      <c r="B9839" s="43" t="n">
        <v>46</v>
      </c>
      <c r="C9839" s="7" t="n">
        <v>6</v>
      </c>
      <c r="D9839" s="7" t="n">
        <v>1.45000004768372</v>
      </c>
      <c r="E9839" s="7" t="n">
        <v>-0.25</v>
      </c>
      <c r="F9839" s="7" t="n">
        <v>-58.8600006103516</v>
      </c>
      <c r="G9839" s="7" t="n">
        <v>3.59999990463257</v>
      </c>
    </row>
    <row r="9840" spans="1:21">
      <c r="A9840" t="s">
        <v>4</v>
      </c>
      <c r="B9840" s="4" t="s">
        <v>5</v>
      </c>
      <c r="C9840" s="4" t="s">
        <v>10</v>
      </c>
      <c r="D9840" s="4" t="s">
        <v>30</v>
      </c>
      <c r="E9840" s="4" t="s">
        <v>30</v>
      </c>
      <c r="F9840" s="4" t="s">
        <v>30</v>
      </c>
      <c r="G9840" s="4" t="s">
        <v>30</v>
      </c>
    </row>
    <row r="9841" spans="1:21">
      <c r="A9841" t="n">
        <v>77684</v>
      </c>
      <c r="B9841" s="43" t="n">
        <v>46</v>
      </c>
      <c r="C9841" s="7" t="n">
        <v>7</v>
      </c>
      <c r="D9841" s="7" t="n">
        <v>-2.77999997138977</v>
      </c>
      <c r="E9841" s="7" t="n">
        <v>-0.25</v>
      </c>
      <c r="F9841" s="7" t="n">
        <v>-62.4199981689453</v>
      </c>
      <c r="G9841" s="7" t="n">
        <v>133.5</v>
      </c>
    </row>
    <row r="9842" spans="1:21">
      <c r="A9842" t="s">
        <v>4</v>
      </c>
      <c r="B9842" s="4" t="s">
        <v>5</v>
      </c>
      <c r="C9842" s="4" t="s">
        <v>10</v>
      </c>
      <c r="D9842" s="4" t="s">
        <v>30</v>
      </c>
      <c r="E9842" s="4" t="s">
        <v>30</v>
      </c>
      <c r="F9842" s="4" t="s">
        <v>30</v>
      </c>
      <c r="G9842" s="4" t="s">
        <v>30</v>
      </c>
    </row>
    <row r="9843" spans="1:21">
      <c r="A9843" t="n">
        <v>77703</v>
      </c>
      <c r="B9843" s="43" t="n">
        <v>46</v>
      </c>
      <c r="C9843" s="7" t="n">
        <v>13</v>
      </c>
      <c r="D9843" s="7" t="n">
        <v>17.0699996948242</v>
      </c>
      <c r="E9843" s="7" t="n">
        <v>14.25</v>
      </c>
      <c r="F9843" s="7" t="n">
        <v>-31.2800006866455</v>
      </c>
      <c r="G9843" s="7" t="n">
        <v>109.5</v>
      </c>
    </row>
    <row r="9844" spans="1:21">
      <c r="A9844" t="s">
        <v>4</v>
      </c>
      <c r="B9844" s="4" t="s">
        <v>5</v>
      </c>
      <c r="C9844" s="4" t="s">
        <v>10</v>
      </c>
      <c r="D9844" s="4" t="s">
        <v>30</v>
      </c>
      <c r="E9844" s="4" t="s">
        <v>30</v>
      </c>
      <c r="F9844" s="4" t="s">
        <v>30</v>
      </c>
      <c r="G9844" s="4" t="s">
        <v>30</v>
      </c>
    </row>
    <row r="9845" spans="1:21">
      <c r="A9845" t="n">
        <v>77722</v>
      </c>
      <c r="B9845" s="43" t="n">
        <v>46</v>
      </c>
      <c r="C9845" s="7" t="n">
        <v>111</v>
      </c>
      <c r="D9845" s="7" t="n">
        <v>0.449999988079071</v>
      </c>
      <c r="E9845" s="7" t="n">
        <v>-0.25</v>
      </c>
      <c r="F9845" s="7" t="n">
        <v>-57.2200012207031</v>
      </c>
      <c r="G9845" s="7" t="n">
        <v>82.4000015258789</v>
      </c>
    </row>
    <row r="9846" spans="1:21">
      <c r="A9846" t="s">
        <v>4</v>
      </c>
      <c r="B9846" s="4" t="s">
        <v>5</v>
      </c>
      <c r="C9846" s="4" t="s">
        <v>10</v>
      </c>
      <c r="D9846" s="4" t="s">
        <v>30</v>
      </c>
      <c r="E9846" s="4" t="s">
        <v>30</v>
      </c>
      <c r="F9846" s="4" t="s">
        <v>30</v>
      </c>
      <c r="G9846" s="4" t="s">
        <v>30</v>
      </c>
    </row>
    <row r="9847" spans="1:21">
      <c r="A9847" t="n">
        <v>77741</v>
      </c>
      <c r="B9847" s="43" t="n">
        <v>46</v>
      </c>
      <c r="C9847" s="7" t="n">
        <v>119</v>
      </c>
      <c r="D9847" s="7" t="n">
        <v>1.91999995708466</v>
      </c>
      <c r="E9847" s="7" t="n">
        <v>-0.25</v>
      </c>
      <c r="F9847" s="7" t="n">
        <v>-8.57999992370605</v>
      </c>
      <c r="G9847" s="7" t="n">
        <v>167.5</v>
      </c>
    </row>
    <row r="9848" spans="1:21">
      <c r="A9848" t="s">
        <v>4</v>
      </c>
      <c r="B9848" s="4" t="s">
        <v>5</v>
      </c>
      <c r="C9848" s="4" t="s">
        <v>10</v>
      </c>
      <c r="D9848" s="4" t="s">
        <v>30</v>
      </c>
      <c r="E9848" s="4" t="s">
        <v>30</v>
      </c>
      <c r="F9848" s="4" t="s">
        <v>30</v>
      </c>
      <c r="G9848" s="4" t="s">
        <v>30</v>
      </c>
    </row>
    <row r="9849" spans="1:21">
      <c r="A9849" t="n">
        <v>77760</v>
      </c>
      <c r="B9849" s="43" t="n">
        <v>46</v>
      </c>
      <c r="C9849" s="7" t="n">
        <v>110</v>
      </c>
      <c r="D9849" s="7" t="n">
        <v>2.3199999332428</v>
      </c>
      <c r="E9849" s="7" t="n">
        <v>-0.25</v>
      </c>
      <c r="F9849" s="7" t="n">
        <v>-10.6800003051758</v>
      </c>
      <c r="G9849" s="7" t="n">
        <v>11.6000003814697</v>
      </c>
    </row>
    <row r="9850" spans="1:21">
      <c r="A9850" t="s">
        <v>4</v>
      </c>
      <c r="B9850" s="4" t="s">
        <v>5</v>
      </c>
      <c r="C9850" s="4" t="s">
        <v>10</v>
      </c>
      <c r="D9850" s="4" t="s">
        <v>30</v>
      </c>
      <c r="E9850" s="4" t="s">
        <v>30</v>
      </c>
      <c r="F9850" s="4" t="s">
        <v>30</v>
      </c>
      <c r="G9850" s="4" t="s">
        <v>30</v>
      </c>
    </row>
    <row r="9851" spans="1:21">
      <c r="A9851" t="n">
        <v>77779</v>
      </c>
      <c r="B9851" s="43" t="n">
        <v>46</v>
      </c>
      <c r="C9851" s="7" t="n">
        <v>90</v>
      </c>
      <c r="D9851" s="7" t="n">
        <v>16.5499992370605</v>
      </c>
      <c r="E9851" s="7" t="n">
        <v>14.25</v>
      </c>
      <c r="F9851" s="7" t="n">
        <v>-35.3699989318848</v>
      </c>
      <c r="G9851" s="7" t="n">
        <v>103.099998474121</v>
      </c>
    </row>
    <row r="9852" spans="1:21">
      <c r="A9852" t="s">
        <v>4</v>
      </c>
      <c r="B9852" s="4" t="s">
        <v>5</v>
      </c>
      <c r="C9852" s="4" t="s">
        <v>10</v>
      </c>
      <c r="D9852" s="4" t="s">
        <v>30</v>
      </c>
      <c r="E9852" s="4" t="s">
        <v>30</v>
      </c>
      <c r="F9852" s="4" t="s">
        <v>30</v>
      </c>
      <c r="G9852" s="4" t="s">
        <v>30</v>
      </c>
    </row>
    <row r="9853" spans="1:21">
      <c r="A9853" t="n">
        <v>77798</v>
      </c>
      <c r="B9853" s="43" t="n">
        <v>46</v>
      </c>
      <c r="C9853" s="7" t="n">
        <v>117</v>
      </c>
      <c r="D9853" s="7" t="n">
        <v>17.6299991607666</v>
      </c>
      <c r="E9853" s="7" t="n">
        <v>14.25</v>
      </c>
      <c r="F9853" s="7" t="n">
        <v>-35.4000015258789</v>
      </c>
      <c r="G9853" s="7" t="n">
        <v>265.5</v>
      </c>
    </row>
    <row r="9854" spans="1:21">
      <c r="A9854" t="s">
        <v>4</v>
      </c>
      <c r="B9854" s="4" t="s">
        <v>5</v>
      </c>
      <c r="C9854" s="4" t="s">
        <v>10</v>
      </c>
      <c r="D9854" s="4" t="s">
        <v>30</v>
      </c>
      <c r="E9854" s="4" t="s">
        <v>30</v>
      </c>
      <c r="F9854" s="4" t="s">
        <v>30</v>
      </c>
      <c r="G9854" s="4" t="s">
        <v>30</v>
      </c>
    </row>
    <row r="9855" spans="1:21">
      <c r="A9855" t="n">
        <v>77817</v>
      </c>
      <c r="B9855" s="43" t="n">
        <v>46</v>
      </c>
      <c r="C9855" s="7" t="n">
        <v>96</v>
      </c>
      <c r="D9855" s="7" t="n">
        <v>10.0699996948242</v>
      </c>
      <c r="E9855" s="7" t="n">
        <v>-0.25</v>
      </c>
      <c r="F9855" s="7" t="n">
        <v>-9.40999984741211</v>
      </c>
      <c r="G9855" s="7" t="n">
        <v>178.699996948242</v>
      </c>
    </row>
    <row r="9856" spans="1:21">
      <c r="A9856" t="s">
        <v>4</v>
      </c>
      <c r="B9856" s="4" t="s">
        <v>5</v>
      </c>
      <c r="C9856" s="4" t="s">
        <v>10</v>
      </c>
      <c r="D9856" s="4" t="s">
        <v>30</v>
      </c>
      <c r="E9856" s="4" t="s">
        <v>30</v>
      </c>
      <c r="F9856" s="4" t="s">
        <v>30</v>
      </c>
      <c r="G9856" s="4" t="s">
        <v>30</v>
      </c>
    </row>
    <row r="9857" spans="1:7">
      <c r="A9857" t="n">
        <v>77836</v>
      </c>
      <c r="B9857" s="43" t="n">
        <v>46</v>
      </c>
      <c r="C9857" s="7" t="n">
        <v>114</v>
      </c>
      <c r="D9857" s="7" t="n">
        <v>4.90999984741211</v>
      </c>
      <c r="E9857" s="7" t="n">
        <v>0</v>
      </c>
      <c r="F9857" s="7" t="n">
        <v>-61.310001373291</v>
      </c>
      <c r="G9857" s="7" t="n">
        <v>270</v>
      </c>
    </row>
    <row r="9858" spans="1:7">
      <c r="A9858" t="s">
        <v>4</v>
      </c>
      <c r="B9858" s="4" t="s">
        <v>5</v>
      </c>
      <c r="C9858" s="4" t="s">
        <v>10</v>
      </c>
      <c r="D9858" s="4" t="s">
        <v>16</v>
      </c>
      <c r="E9858" s="4" t="s">
        <v>6</v>
      </c>
      <c r="F9858" s="4" t="s">
        <v>30</v>
      </c>
      <c r="G9858" s="4" t="s">
        <v>30</v>
      </c>
      <c r="H9858" s="4" t="s">
        <v>30</v>
      </c>
    </row>
    <row r="9859" spans="1:7">
      <c r="A9859" t="n">
        <v>77855</v>
      </c>
      <c r="B9859" s="45" t="n">
        <v>48</v>
      </c>
      <c r="C9859" s="7" t="n">
        <v>114</v>
      </c>
      <c r="D9859" s="7" t="n">
        <v>0</v>
      </c>
      <c r="E9859" s="7" t="s">
        <v>102</v>
      </c>
      <c r="F9859" s="7" t="n">
        <v>0</v>
      </c>
      <c r="G9859" s="7" t="n">
        <v>1</v>
      </c>
      <c r="H9859" s="7" t="n">
        <v>0</v>
      </c>
    </row>
    <row r="9860" spans="1:7">
      <c r="A9860" t="s">
        <v>4</v>
      </c>
      <c r="B9860" s="4" t="s">
        <v>5</v>
      </c>
      <c r="C9860" s="4" t="s">
        <v>10</v>
      </c>
      <c r="D9860" s="4" t="s">
        <v>30</v>
      </c>
      <c r="E9860" s="4" t="s">
        <v>30</v>
      </c>
      <c r="F9860" s="4" t="s">
        <v>30</v>
      </c>
      <c r="G9860" s="4" t="s">
        <v>30</v>
      </c>
    </row>
    <row r="9861" spans="1:7">
      <c r="A9861" t="n">
        <v>77882</v>
      </c>
      <c r="B9861" s="43" t="n">
        <v>46</v>
      </c>
      <c r="C9861" s="7" t="n">
        <v>80</v>
      </c>
      <c r="D9861" s="7" t="n">
        <v>19.1800003051758</v>
      </c>
      <c r="E9861" s="7" t="n">
        <v>14.25</v>
      </c>
      <c r="F9861" s="7" t="n">
        <v>-31.1399993896484</v>
      </c>
      <c r="G9861" s="7" t="n">
        <v>222.899993896484</v>
      </c>
    </row>
    <row r="9862" spans="1:7">
      <c r="A9862" t="s">
        <v>4</v>
      </c>
      <c r="B9862" s="4" t="s">
        <v>5</v>
      </c>
      <c r="C9862" s="4" t="s">
        <v>10</v>
      </c>
      <c r="D9862" s="4" t="s">
        <v>30</v>
      </c>
      <c r="E9862" s="4" t="s">
        <v>30</v>
      </c>
      <c r="F9862" s="4" t="s">
        <v>30</v>
      </c>
      <c r="G9862" s="4" t="s">
        <v>30</v>
      </c>
    </row>
    <row r="9863" spans="1:7">
      <c r="A9863" t="n">
        <v>77901</v>
      </c>
      <c r="B9863" s="43" t="n">
        <v>46</v>
      </c>
      <c r="C9863" s="7" t="n">
        <v>12</v>
      </c>
      <c r="D9863" s="7" t="n">
        <v>18.6399993896484</v>
      </c>
      <c r="E9863" s="7" t="n">
        <v>14.25</v>
      </c>
      <c r="F9863" s="7" t="n">
        <v>-33.0699996948242</v>
      </c>
      <c r="G9863" s="7" t="n">
        <v>348.600006103516</v>
      </c>
    </row>
    <row r="9864" spans="1:7">
      <c r="A9864" t="s">
        <v>4</v>
      </c>
      <c r="B9864" s="4" t="s">
        <v>5</v>
      </c>
      <c r="C9864" s="4" t="s">
        <v>10</v>
      </c>
      <c r="D9864" s="4" t="s">
        <v>30</v>
      </c>
      <c r="E9864" s="4" t="s">
        <v>30</v>
      </c>
      <c r="F9864" s="4" t="s">
        <v>30</v>
      </c>
      <c r="G9864" s="4" t="s">
        <v>30</v>
      </c>
    </row>
    <row r="9865" spans="1:7">
      <c r="A9865" t="n">
        <v>77920</v>
      </c>
      <c r="B9865" s="43" t="n">
        <v>46</v>
      </c>
      <c r="C9865" s="7" t="n">
        <v>6466</v>
      </c>
      <c r="D9865" s="7" t="n">
        <v>-62.8699989318848</v>
      </c>
      <c r="E9865" s="7" t="n">
        <v>0</v>
      </c>
      <c r="F9865" s="7" t="n">
        <v>-40.7999992370605</v>
      </c>
      <c r="G9865" s="7" t="n">
        <v>180</v>
      </c>
    </row>
    <row r="9866" spans="1:7">
      <c r="A9866" t="s">
        <v>4</v>
      </c>
      <c r="B9866" s="4" t="s">
        <v>5</v>
      </c>
      <c r="C9866" s="4" t="s">
        <v>10</v>
      </c>
      <c r="D9866" s="4" t="s">
        <v>16</v>
      </c>
      <c r="E9866" s="4" t="s">
        <v>6</v>
      </c>
      <c r="F9866" s="4" t="s">
        <v>30</v>
      </c>
      <c r="G9866" s="4" t="s">
        <v>30</v>
      </c>
      <c r="H9866" s="4" t="s">
        <v>30</v>
      </c>
    </row>
    <row r="9867" spans="1:7">
      <c r="A9867" t="n">
        <v>77939</v>
      </c>
      <c r="B9867" s="45" t="n">
        <v>48</v>
      </c>
      <c r="C9867" s="7" t="n">
        <v>6466</v>
      </c>
      <c r="D9867" s="7" t="n">
        <v>0</v>
      </c>
      <c r="E9867" s="7" t="s">
        <v>102</v>
      </c>
      <c r="F9867" s="7" t="n">
        <v>0</v>
      </c>
      <c r="G9867" s="7" t="n">
        <v>1</v>
      </c>
      <c r="H9867" s="7" t="n">
        <v>0</v>
      </c>
    </row>
    <row r="9868" spans="1:7">
      <c r="A9868" t="s">
        <v>4</v>
      </c>
      <c r="B9868" s="4" t="s">
        <v>5</v>
      </c>
      <c r="C9868" s="4" t="s">
        <v>10</v>
      </c>
      <c r="D9868" s="4" t="s">
        <v>30</v>
      </c>
      <c r="E9868" s="4" t="s">
        <v>30</v>
      </c>
      <c r="F9868" s="4" t="s">
        <v>30</v>
      </c>
      <c r="G9868" s="4" t="s">
        <v>30</v>
      </c>
    </row>
    <row r="9869" spans="1:7">
      <c r="A9869" t="n">
        <v>77966</v>
      </c>
      <c r="B9869" s="43" t="n">
        <v>46</v>
      </c>
      <c r="C9869" s="7" t="n">
        <v>30</v>
      </c>
      <c r="D9869" s="7" t="n">
        <v>8.22000026702881</v>
      </c>
      <c r="E9869" s="7" t="n">
        <v>-0.25</v>
      </c>
      <c r="F9869" s="7" t="n">
        <v>-9.90999984741211</v>
      </c>
      <c r="G9869" s="7" t="n">
        <v>144.199996948242</v>
      </c>
    </row>
    <row r="9870" spans="1:7">
      <c r="A9870" t="s">
        <v>4</v>
      </c>
      <c r="B9870" s="4" t="s">
        <v>5</v>
      </c>
      <c r="C9870" s="4" t="s">
        <v>10</v>
      </c>
      <c r="D9870" s="4" t="s">
        <v>30</v>
      </c>
      <c r="E9870" s="4" t="s">
        <v>30</v>
      </c>
      <c r="F9870" s="4" t="s">
        <v>30</v>
      </c>
      <c r="G9870" s="4" t="s">
        <v>30</v>
      </c>
    </row>
    <row r="9871" spans="1:7">
      <c r="A9871" t="n">
        <v>77985</v>
      </c>
      <c r="B9871" s="43" t="n">
        <v>46</v>
      </c>
      <c r="C9871" s="7" t="n">
        <v>89</v>
      </c>
      <c r="D9871" s="7" t="n">
        <v>10.2799997329712</v>
      </c>
      <c r="E9871" s="7" t="n">
        <v>-0.25</v>
      </c>
      <c r="F9871" s="7" t="n">
        <v>-12.8500003814697</v>
      </c>
      <c r="G9871" s="7" t="n">
        <v>315.600006103516</v>
      </c>
    </row>
    <row r="9872" spans="1:7">
      <c r="A9872" t="s">
        <v>4</v>
      </c>
      <c r="B9872" s="4" t="s">
        <v>5</v>
      </c>
      <c r="C9872" s="4" t="s">
        <v>10</v>
      </c>
      <c r="D9872" s="4" t="s">
        <v>30</v>
      </c>
      <c r="E9872" s="4" t="s">
        <v>30</v>
      </c>
      <c r="F9872" s="4" t="s">
        <v>30</v>
      </c>
      <c r="G9872" s="4" t="s">
        <v>30</v>
      </c>
    </row>
    <row r="9873" spans="1:8">
      <c r="A9873" t="n">
        <v>78004</v>
      </c>
      <c r="B9873" s="43" t="n">
        <v>46</v>
      </c>
      <c r="C9873" s="7" t="n">
        <v>116</v>
      </c>
      <c r="D9873" s="7" t="n">
        <v>1.53999996185303</v>
      </c>
      <c r="E9873" s="7" t="n">
        <v>-0.25</v>
      </c>
      <c r="F9873" s="7" t="n">
        <v>-10.0900001525879</v>
      </c>
      <c r="G9873" s="7" t="n">
        <v>48.4000015258789</v>
      </c>
    </row>
    <row r="9874" spans="1:8">
      <c r="A9874" t="s">
        <v>4</v>
      </c>
      <c r="B9874" s="4" t="s">
        <v>5</v>
      </c>
      <c r="C9874" s="4" t="s">
        <v>10</v>
      </c>
      <c r="D9874" s="4" t="s">
        <v>30</v>
      </c>
      <c r="E9874" s="4" t="s">
        <v>30</v>
      </c>
      <c r="F9874" s="4" t="s">
        <v>30</v>
      </c>
      <c r="G9874" s="4" t="s">
        <v>30</v>
      </c>
    </row>
    <row r="9875" spans="1:8">
      <c r="A9875" t="n">
        <v>78023</v>
      </c>
      <c r="B9875" s="43" t="n">
        <v>46</v>
      </c>
      <c r="C9875" s="7" t="n">
        <v>120</v>
      </c>
      <c r="D9875" s="7" t="n">
        <v>-1.95000004768372</v>
      </c>
      <c r="E9875" s="7" t="n">
        <v>-0.25</v>
      </c>
      <c r="F9875" s="7" t="n">
        <v>-63.2099990844727</v>
      </c>
      <c r="G9875" s="7" t="n">
        <v>312.600006103516</v>
      </c>
    </row>
    <row r="9876" spans="1:8">
      <c r="A9876" t="s">
        <v>4</v>
      </c>
      <c r="B9876" s="4" t="s">
        <v>5</v>
      </c>
      <c r="C9876" s="4" t="s">
        <v>10</v>
      </c>
      <c r="D9876" s="4" t="s">
        <v>30</v>
      </c>
      <c r="E9876" s="4" t="s">
        <v>30</v>
      </c>
      <c r="F9876" s="4" t="s">
        <v>30</v>
      </c>
      <c r="G9876" s="4" t="s">
        <v>30</v>
      </c>
    </row>
    <row r="9877" spans="1:8">
      <c r="A9877" t="n">
        <v>78042</v>
      </c>
      <c r="B9877" s="43" t="n">
        <v>46</v>
      </c>
      <c r="C9877" s="7" t="n">
        <v>101</v>
      </c>
      <c r="D9877" s="7" t="n">
        <v>1.6599999666214</v>
      </c>
      <c r="E9877" s="7" t="n">
        <v>-0.25</v>
      </c>
      <c r="F9877" s="7" t="n">
        <v>-56.5400009155273</v>
      </c>
      <c r="G9877" s="7" t="n">
        <v>213.699996948242</v>
      </c>
    </row>
    <row r="9878" spans="1:8">
      <c r="A9878" t="s">
        <v>4</v>
      </c>
      <c r="B9878" s="4" t="s">
        <v>5</v>
      </c>
      <c r="C9878" s="4" t="s">
        <v>10</v>
      </c>
      <c r="D9878" s="4" t="s">
        <v>30</v>
      </c>
      <c r="E9878" s="4" t="s">
        <v>30</v>
      </c>
      <c r="F9878" s="4" t="s">
        <v>30</v>
      </c>
      <c r="G9878" s="4" t="s">
        <v>30</v>
      </c>
    </row>
    <row r="9879" spans="1:8">
      <c r="A9879" t="n">
        <v>78061</v>
      </c>
      <c r="B9879" s="43" t="n">
        <v>46</v>
      </c>
      <c r="C9879" s="7" t="n">
        <v>6482</v>
      </c>
      <c r="D9879" s="7" t="n">
        <v>8.14999961853027</v>
      </c>
      <c r="E9879" s="7" t="n">
        <v>-0.25</v>
      </c>
      <c r="F9879" s="7" t="n">
        <v>-12.0799999237061</v>
      </c>
      <c r="G9879" s="7" t="n">
        <v>341.600006103516</v>
      </c>
    </row>
    <row r="9880" spans="1:8">
      <c r="A9880" t="s">
        <v>4</v>
      </c>
      <c r="B9880" s="4" t="s">
        <v>5</v>
      </c>
      <c r="C9880" s="4" t="s">
        <v>10</v>
      </c>
      <c r="D9880" s="4" t="s">
        <v>30</v>
      </c>
      <c r="E9880" s="4" t="s">
        <v>30</v>
      </c>
      <c r="F9880" s="4" t="s">
        <v>30</v>
      </c>
      <c r="G9880" s="4" t="s">
        <v>30</v>
      </c>
    </row>
    <row r="9881" spans="1:8">
      <c r="A9881" t="n">
        <v>78080</v>
      </c>
      <c r="B9881" s="43" t="n">
        <v>46</v>
      </c>
      <c r="C9881" s="7" t="n">
        <v>6483</v>
      </c>
      <c r="D9881" s="7" t="n">
        <v>8.96000003814697</v>
      </c>
      <c r="E9881" s="7" t="n">
        <v>-0.25</v>
      </c>
      <c r="F9881" s="7" t="n">
        <v>-9</v>
      </c>
      <c r="G9881" s="7" t="n">
        <v>166.800003051758</v>
      </c>
    </row>
    <row r="9882" spans="1:8">
      <c r="A9882" t="s">
        <v>4</v>
      </c>
      <c r="B9882" s="4" t="s">
        <v>5</v>
      </c>
      <c r="C9882" s="4" t="s">
        <v>10</v>
      </c>
      <c r="D9882" s="4" t="s">
        <v>30</v>
      </c>
      <c r="E9882" s="4" t="s">
        <v>30</v>
      </c>
      <c r="F9882" s="4" t="s">
        <v>30</v>
      </c>
      <c r="G9882" s="4" t="s">
        <v>30</v>
      </c>
    </row>
    <row r="9883" spans="1:8">
      <c r="A9883" t="n">
        <v>78099</v>
      </c>
      <c r="B9883" s="43" t="n">
        <v>46</v>
      </c>
      <c r="C9883" s="7" t="n">
        <v>5338</v>
      </c>
      <c r="D9883" s="7" t="n">
        <v>-112.559997558594</v>
      </c>
      <c r="E9883" s="7" t="n">
        <v>-3</v>
      </c>
      <c r="F9883" s="7" t="n">
        <v>-78.8600006103516</v>
      </c>
      <c r="G9883" s="7" t="n">
        <v>151.5</v>
      </c>
    </row>
    <row r="9884" spans="1:8">
      <c r="A9884" t="s">
        <v>4</v>
      </c>
      <c r="B9884" s="4" t="s">
        <v>5</v>
      </c>
      <c r="C9884" s="4" t="s">
        <v>10</v>
      </c>
      <c r="D9884" s="4" t="s">
        <v>30</v>
      </c>
      <c r="E9884" s="4" t="s">
        <v>30</v>
      </c>
      <c r="F9884" s="4" t="s">
        <v>30</v>
      </c>
      <c r="G9884" s="4" t="s">
        <v>30</v>
      </c>
    </row>
    <row r="9885" spans="1:8">
      <c r="A9885" t="n">
        <v>78118</v>
      </c>
      <c r="B9885" s="43" t="n">
        <v>46</v>
      </c>
      <c r="C9885" s="7" t="n">
        <v>6512</v>
      </c>
      <c r="D9885" s="7" t="n">
        <v>-106.370002746582</v>
      </c>
      <c r="E9885" s="7" t="n">
        <v>-3</v>
      </c>
      <c r="F9885" s="7" t="n">
        <v>-80.0100021362305</v>
      </c>
      <c r="G9885" s="7" t="n">
        <v>65.5</v>
      </c>
    </row>
    <row r="9886" spans="1:8">
      <c r="A9886" t="s">
        <v>4</v>
      </c>
      <c r="B9886" s="4" t="s">
        <v>5</v>
      </c>
      <c r="C9886" s="4" t="s">
        <v>10</v>
      </c>
      <c r="D9886" s="4" t="s">
        <v>30</v>
      </c>
      <c r="E9886" s="4" t="s">
        <v>30</v>
      </c>
      <c r="F9886" s="4" t="s">
        <v>30</v>
      </c>
      <c r="G9886" s="4" t="s">
        <v>30</v>
      </c>
    </row>
    <row r="9887" spans="1:8">
      <c r="A9887" t="n">
        <v>78137</v>
      </c>
      <c r="B9887" s="43" t="n">
        <v>46</v>
      </c>
      <c r="C9887" s="7" t="n">
        <v>6513</v>
      </c>
      <c r="D9887" s="7" t="n">
        <v>-112.080001831055</v>
      </c>
      <c r="E9887" s="7" t="n">
        <v>-2.85999989509583</v>
      </c>
      <c r="F9887" s="7" t="n">
        <v>-87.1399993896484</v>
      </c>
      <c r="G9887" s="7" t="n">
        <v>269.299987792969</v>
      </c>
    </row>
    <row r="9888" spans="1:8">
      <c r="A9888" t="s">
        <v>4</v>
      </c>
      <c r="B9888" s="4" t="s">
        <v>5</v>
      </c>
      <c r="C9888" s="4" t="s">
        <v>10</v>
      </c>
      <c r="D9888" s="4" t="s">
        <v>30</v>
      </c>
      <c r="E9888" s="4" t="s">
        <v>30</v>
      </c>
      <c r="F9888" s="4" t="s">
        <v>30</v>
      </c>
      <c r="G9888" s="4" t="s">
        <v>30</v>
      </c>
    </row>
    <row r="9889" spans="1:7">
      <c r="A9889" t="n">
        <v>78156</v>
      </c>
      <c r="B9889" s="43" t="n">
        <v>46</v>
      </c>
      <c r="C9889" s="7" t="n">
        <v>6514</v>
      </c>
      <c r="D9889" s="7" t="n">
        <v>-112.559997558594</v>
      </c>
      <c r="E9889" s="7" t="n">
        <v>-3</v>
      </c>
      <c r="F9889" s="7" t="n">
        <v>-78.8600006103516</v>
      </c>
      <c r="G9889" s="7" t="n">
        <v>151.5</v>
      </c>
    </row>
    <row r="9890" spans="1:7">
      <c r="A9890" t="s">
        <v>4</v>
      </c>
      <c r="B9890" s="4" t="s">
        <v>5</v>
      </c>
      <c r="C9890" s="4" t="s">
        <v>10</v>
      </c>
      <c r="D9890" s="4" t="s">
        <v>30</v>
      </c>
      <c r="E9890" s="4" t="s">
        <v>30</v>
      </c>
      <c r="F9890" s="4" t="s">
        <v>30</v>
      </c>
      <c r="G9890" s="4" t="s">
        <v>30</v>
      </c>
    </row>
    <row r="9891" spans="1:7">
      <c r="A9891" t="n">
        <v>78175</v>
      </c>
      <c r="B9891" s="43" t="n">
        <v>46</v>
      </c>
      <c r="C9891" s="7" t="n">
        <v>1600</v>
      </c>
      <c r="D9891" s="7" t="n">
        <v>7.71999979019165</v>
      </c>
      <c r="E9891" s="7" t="n">
        <v>-0.25</v>
      </c>
      <c r="F9891" s="7" t="n">
        <v>-10.8100004196167</v>
      </c>
      <c r="G9891" s="7" t="n">
        <v>124.099998474121</v>
      </c>
    </row>
    <row r="9892" spans="1:7">
      <c r="A9892" t="s">
        <v>4</v>
      </c>
      <c r="B9892" s="4" t="s">
        <v>5</v>
      </c>
      <c r="C9892" s="4" t="s">
        <v>10</v>
      </c>
      <c r="D9892" s="4" t="s">
        <v>30</v>
      </c>
      <c r="E9892" s="4" t="s">
        <v>30</v>
      </c>
      <c r="F9892" s="4" t="s">
        <v>30</v>
      </c>
      <c r="G9892" s="4" t="s">
        <v>30</v>
      </c>
    </row>
    <row r="9893" spans="1:7">
      <c r="A9893" t="n">
        <v>78194</v>
      </c>
      <c r="B9893" s="43" t="n">
        <v>46</v>
      </c>
      <c r="C9893" s="7" t="n">
        <v>108</v>
      </c>
      <c r="D9893" s="7" t="n">
        <v>12.7299995422363</v>
      </c>
      <c r="E9893" s="7" t="n">
        <v>14.25</v>
      </c>
      <c r="F9893" s="7" t="n">
        <v>-29.1200008392334</v>
      </c>
      <c r="G9893" s="7" t="n">
        <v>0.200000002980232</v>
      </c>
    </row>
    <row r="9894" spans="1:7">
      <c r="A9894" t="s">
        <v>4</v>
      </c>
      <c r="B9894" s="4" t="s">
        <v>5</v>
      </c>
      <c r="C9894" s="4" t="s">
        <v>10</v>
      </c>
      <c r="D9894" s="4" t="s">
        <v>30</v>
      </c>
      <c r="E9894" s="4" t="s">
        <v>30</v>
      </c>
      <c r="F9894" s="4" t="s">
        <v>30</v>
      </c>
      <c r="G9894" s="4" t="s">
        <v>30</v>
      </c>
    </row>
    <row r="9895" spans="1:7">
      <c r="A9895" t="n">
        <v>78213</v>
      </c>
      <c r="B9895" s="43" t="n">
        <v>46</v>
      </c>
      <c r="C9895" s="7" t="n">
        <v>107</v>
      </c>
      <c r="D9895" s="7" t="n">
        <v>11.7700004577637</v>
      </c>
      <c r="E9895" s="7" t="n">
        <v>14.25</v>
      </c>
      <c r="F9895" s="7" t="n">
        <v>-29.0599994659424</v>
      </c>
      <c r="G9895" s="7" t="n">
        <v>17.5</v>
      </c>
    </row>
    <row r="9896" spans="1:7">
      <c r="A9896" t="s">
        <v>4</v>
      </c>
      <c r="B9896" s="4" t="s">
        <v>5</v>
      </c>
      <c r="C9896" s="4" t="s">
        <v>16</v>
      </c>
      <c r="D9896" s="4" t="s">
        <v>10</v>
      </c>
      <c r="E9896" s="4" t="s">
        <v>16</v>
      </c>
      <c r="F9896" s="4" t="s">
        <v>16</v>
      </c>
      <c r="G9896" s="4" t="s">
        <v>25</v>
      </c>
    </row>
    <row r="9897" spans="1:7">
      <c r="A9897" t="n">
        <v>78232</v>
      </c>
      <c r="B9897" s="10" t="n">
        <v>5</v>
      </c>
      <c r="C9897" s="7" t="n">
        <v>30</v>
      </c>
      <c r="D9897" s="7" t="n">
        <v>10711</v>
      </c>
      <c r="E9897" s="7" t="n">
        <v>8</v>
      </c>
      <c r="F9897" s="7" t="n">
        <v>1</v>
      </c>
      <c r="G9897" s="11" t="n">
        <f t="normal" ca="1">A9901</f>
        <v>0</v>
      </c>
    </row>
    <row r="9898" spans="1:7">
      <c r="A9898" t="s">
        <v>4</v>
      </c>
      <c r="B9898" s="4" t="s">
        <v>5</v>
      </c>
      <c r="C9898" s="4" t="s">
        <v>10</v>
      </c>
      <c r="D9898" s="4" t="s">
        <v>9</v>
      </c>
    </row>
    <row r="9899" spans="1:7">
      <c r="A9899" t="n">
        <v>78242</v>
      </c>
      <c r="B9899" s="46" t="n">
        <v>43</v>
      </c>
      <c r="C9899" s="7" t="n">
        <v>114</v>
      </c>
      <c r="D9899" s="7" t="n">
        <v>1</v>
      </c>
    </row>
    <row r="9900" spans="1:7">
      <c r="A9900" t="s">
        <v>4</v>
      </c>
      <c r="B9900" s="4" t="s">
        <v>5</v>
      </c>
      <c r="C9900" s="4" t="s">
        <v>10</v>
      </c>
    </row>
    <row r="9901" spans="1:7">
      <c r="A9901" t="n">
        <v>78249</v>
      </c>
      <c r="B9901" s="31" t="n">
        <v>16</v>
      </c>
      <c r="C9901" s="7" t="n">
        <v>0</v>
      </c>
    </row>
    <row r="9902" spans="1:7">
      <c r="A9902" t="s">
        <v>4</v>
      </c>
      <c r="B9902" s="4" t="s">
        <v>5</v>
      </c>
      <c r="C9902" s="4" t="s">
        <v>10</v>
      </c>
      <c r="D9902" s="4" t="s">
        <v>10</v>
      </c>
      <c r="E9902" s="4" t="s">
        <v>10</v>
      </c>
    </row>
    <row r="9903" spans="1:7">
      <c r="A9903" t="n">
        <v>78252</v>
      </c>
      <c r="B9903" s="34" t="n">
        <v>61</v>
      </c>
      <c r="C9903" s="7" t="n">
        <v>90</v>
      </c>
      <c r="D9903" s="7" t="n">
        <v>117</v>
      </c>
      <c r="E9903" s="7" t="n">
        <v>0</v>
      </c>
    </row>
    <row r="9904" spans="1:7">
      <c r="A9904" t="s">
        <v>4</v>
      </c>
      <c r="B9904" s="4" t="s">
        <v>5</v>
      </c>
      <c r="C9904" s="4" t="s">
        <v>10</v>
      </c>
      <c r="D9904" s="4" t="s">
        <v>10</v>
      </c>
      <c r="E9904" s="4" t="s">
        <v>10</v>
      </c>
    </row>
    <row r="9905" spans="1:7">
      <c r="A9905" t="n">
        <v>78259</v>
      </c>
      <c r="B9905" s="34" t="n">
        <v>61</v>
      </c>
      <c r="C9905" s="7" t="n">
        <v>117</v>
      </c>
      <c r="D9905" s="7" t="n">
        <v>90</v>
      </c>
      <c r="E9905" s="7" t="n">
        <v>0</v>
      </c>
    </row>
    <row r="9906" spans="1:7">
      <c r="A9906" t="s">
        <v>4</v>
      </c>
      <c r="B9906" s="4" t="s">
        <v>5</v>
      </c>
      <c r="C9906" s="4" t="s">
        <v>16</v>
      </c>
      <c r="D9906" s="4" t="s">
        <v>6</v>
      </c>
      <c r="E9906" s="4" t="s">
        <v>10</v>
      </c>
    </row>
    <row r="9907" spans="1:7">
      <c r="A9907" t="n">
        <v>78266</v>
      </c>
      <c r="B9907" s="22" t="n">
        <v>94</v>
      </c>
      <c r="C9907" s="7" t="n">
        <v>0</v>
      </c>
      <c r="D9907" s="7" t="s">
        <v>36</v>
      </c>
      <c r="E9907" s="7" t="n">
        <v>1</v>
      </c>
    </row>
    <row r="9908" spans="1:7">
      <c r="A9908" t="s">
        <v>4</v>
      </c>
      <c r="B9908" s="4" t="s">
        <v>5</v>
      </c>
      <c r="C9908" s="4" t="s">
        <v>16</v>
      </c>
      <c r="D9908" s="4" t="s">
        <v>6</v>
      </c>
      <c r="E9908" s="4" t="s">
        <v>10</v>
      </c>
    </row>
    <row r="9909" spans="1:7">
      <c r="A9909" t="n">
        <v>78278</v>
      </c>
      <c r="B9909" s="22" t="n">
        <v>94</v>
      </c>
      <c r="C9909" s="7" t="n">
        <v>0</v>
      </c>
      <c r="D9909" s="7" t="s">
        <v>36</v>
      </c>
      <c r="E9909" s="7" t="n">
        <v>2</v>
      </c>
    </row>
    <row r="9910" spans="1:7">
      <c r="A9910" t="s">
        <v>4</v>
      </c>
      <c r="B9910" s="4" t="s">
        <v>5</v>
      </c>
      <c r="C9910" s="4" t="s">
        <v>16</v>
      </c>
      <c r="D9910" s="4" t="s">
        <v>6</v>
      </c>
      <c r="E9910" s="4" t="s">
        <v>10</v>
      </c>
    </row>
    <row r="9911" spans="1:7">
      <c r="A9911" t="n">
        <v>78290</v>
      </c>
      <c r="B9911" s="22" t="n">
        <v>94</v>
      </c>
      <c r="C9911" s="7" t="n">
        <v>1</v>
      </c>
      <c r="D9911" s="7" t="s">
        <v>36</v>
      </c>
      <c r="E9911" s="7" t="n">
        <v>4</v>
      </c>
    </row>
    <row r="9912" spans="1:7">
      <c r="A9912" t="s">
        <v>4</v>
      </c>
      <c r="B9912" s="4" t="s">
        <v>5</v>
      </c>
      <c r="C9912" s="4" t="s">
        <v>16</v>
      </c>
      <c r="D9912" s="4" t="s">
        <v>6</v>
      </c>
    </row>
    <row r="9913" spans="1:7">
      <c r="A9913" t="n">
        <v>78302</v>
      </c>
      <c r="B9913" s="22" t="n">
        <v>94</v>
      </c>
      <c r="C9913" s="7" t="n">
        <v>5</v>
      </c>
      <c r="D9913" s="7" t="s">
        <v>36</v>
      </c>
    </row>
    <row r="9914" spans="1:7">
      <c r="A9914" t="s">
        <v>4</v>
      </c>
      <c r="B9914" s="4" t="s">
        <v>5</v>
      </c>
      <c r="C9914" s="4" t="s">
        <v>16</v>
      </c>
      <c r="D9914" s="4" t="s">
        <v>6</v>
      </c>
      <c r="E9914" s="4" t="s">
        <v>10</v>
      </c>
    </row>
    <row r="9915" spans="1:7">
      <c r="A9915" t="n">
        <v>78312</v>
      </c>
      <c r="B9915" s="22" t="n">
        <v>94</v>
      </c>
      <c r="C9915" s="7" t="n">
        <v>0</v>
      </c>
      <c r="D9915" s="7" t="s">
        <v>37</v>
      </c>
      <c r="E9915" s="7" t="n">
        <v>1</v>
      </c>
    </row>
    <row r="9916" spans="1:7">
      <c r="A9916" t="s">
        <v>4</v>
      </c>
      <c r="B9916" s="4" t="s">
        <v>5</v>
      </c>
      <c r="C9916" s="4" t="s">
        <v>16</v>
      </c>
      <c r="D9916" s="4" t="s">
        <v>6</v>
      </c>
      <c r="E9916" s="4" t="s">
        <v>10</v>
      </c>
    </row>
    <row r="9917" spans="1:7">
      <c r="A9917" t="n">
        <v>78324</v>
      </c>
      <c r="B9917" s="22" t="n">
        <v>94</v>
      </c>
      <c r="C9917" s="7" t="n">
        <v>0</v>
      </c>
      <c r="D9917" s="7" t="s">
        <v>37</v>
      </c>
      <c r="E9917" s="7" t="n">
        <v>2</v>
      </c>
    </row>
    <row r="9918" spans="1:7">
      <c r="A9918" t="s">
        <v>4</v>
      </c>
      <c r="B9918" s="4" t="s">
        <v>5</v>
      </c>
      <c r="C9918" s="4" t="s">
        <v>16</v>
      </c>
      <c r="D9918" s="4" t="s">
        <v>6</v>
      </c>
      <c r="E9918" s="4" t="s">
        <v>10</v>
      </c>
    </row>
    <row r="9919" spans="1:7">
      <c r="A9919" t="n">
        <v>78336</v>
      </c>
      <c r="B9919" s="22" t="n">
        <v>94</v>
      </c>
      <c r="C9919" s="7" t="n">
        <v>1</v>
      </c>
      <c r="D9919" s="7" t="s">
        <v>37</v>
      </c>
      <c r="E9919" s="7" t="n">
        <v>4</v>
      </c>
    </row>
    <row r="9920" spans="1:7">
      <c r="A9920" t="s">
        <v>4</v>
      </c>
      <c r="B9920" s="4" t="s">
        <v>5</v>
      </c>
      <c r="C9920" s="4" t="s">
        <v>16</v>
      </c>
      <c r="D9920" s="4" t="s">
        <v>6</v>
      </c>
    </row>
    <row r="9921" spans="1:5">
      <c r="A9921" t="n">
        <v>78348</v>
      </c>
      <c r="B9921" s="22" t="n">
        <v>94</v>
      </c>
      <c r="C9921" s="7" t="n">
        <v>5</v>
      </c>
      <c r="D9921" s="7" t="s">
        <v>37</v>
      </c>
    </row>
    <row r="9922" spans="1:5">
      <c r="A9922" t="s">
        <v>4</v>
      </c>
      <c r="B9922" s="4" t="s">
        <v>5</v>
      </c>
      <c r="C9922" s="4" t="s">
        <v>16</v>
      </c>
      <c r="D9922" s="4" t="s">
        <v>6</v>
      </c>
      <c r="E9922" s="4" t="s">
        <v>10</v>
      </c>
    </row>
    <row r="9923" spans="1:5">
      <c r="A9923" t="n">
        <v>78358</v>
      </c>
      <c r="B9923" s="22" t="n">
        <v>94</v>
      </c>
      <c r="C9923" s="7" t="n">
        <v>0</v>
      </c>
      <c r="D9923" s="7" t="s">
        <v>38</v>
      </c>
      <c r="E9923" s="7" t="n">
        <v>1</v>
      </c>
    </row>
    <row r="9924" spans="1:5">
      <c r="A9924" t="s">
        <v>4</v>
      </c>
      <c r="B9924" s="4" t="s">
        <v>5</v>
      </c>
      <c r="C9924" s="4" t="s">
        <v>16</v>
      </c>
      <c r="D9924" s="4" t="s">
        <v>6</v>
      </c>
      <c r="E9924" s="4" t="s">
        <v>10</v>
      </c>
    </row>
    <row r="9925" spans="1:5">
      <c r="A9925" t="n">
        <v>78370</v>
      </c>
      <c r="B9925" s="22" t="n">
        <v>94</v>
      </c>
      <c r="C9925" s="7" t="n">
        <v>0</v>
      </c>
      <c r="D9925" s="7" t="s">
        <v>38</v>
      </c>
      <c r="E9925" s="7" t="n">
        <v>2</v>
      </c>
    </row>
    <row r="9926" spans="1:5">
      <c r="A9926" t="s">
        <v>4</v>
      </c>
      <c r="B9926" s="4" t="s">
        <v>5</v>
      </c>
      <c r="C9926" s="4" t="s">
        <v>16</v>
      </c>
      <c r="D9926" s="4" t="s">
        <v>6</v>
      </c>
      <c r="E9926" s="4" t="s">
        <v>10</v>
      </c>
    </row>
    <row r="9927" spans="1:5">
      <c r="A9927" t="n">
        <v>78382</v>
      </c>
      <c r="B9927" s="22" t="n">
        <v>94</v>
      </c>
      <c r="C9927" s="7" t="n">
        <v>1</v>
      </c>
      <c r="D9927" s="7" t="s">
        <v>38</v>
      </c>
      <c r="E9927" s="7" t="n">
        <v>4</v>
      </c>
    </row>
    <row r="9928" spans="1:5">
      <c r="A9928" t="s">
        <v>4</v>
      </c>
      <c r="B9928" s="4" t="s">
        <v>5</v>
      </c>
      <c r="C9928" s="4" t="s">
        <v>16</v>
      </c>
      <c r="D9928" s="4" t="s">
        <v>6</v>
      </c>
    </row>
    <row r="9929" spans="1:5">
      <c r="A9929" t="n">
        <v>78394</v>
      </c>
      <c r="B9929" s="22" t="n">
        <v>94</v>
      </c>
      <c r="C9929" s="7" t="n">
        <v>5</v>
      </c>
      <c r="D9929" s="7" t="s">
        <v>38</v>
      </c>
    </row>
    <row r="9930" spans="1:5">
      <c r="A9930" t="s">
        <v>4</v>
      </c>
      <c r="B9930" s="4" t="s">
        <v>5</v>
      </c>
      <c r="C9930" s="4" t="s">
        <v>16</v>
      </c>
      <c r="D9930" s="4" t="s">
        <v>6</v>
      </c>
      <c r="E9930" s="4" t="s">
        <v>10</v>
      </c>
    </row>
    <row r="9931" spans="1:5">
      <c r="A9931" t="n">
        <v>78404</v>
      </c>
      <c r="B9931" s="22" t="n">
        <v>94</v>
      </c>
      <c r="C9931" s="7" t="n">
        <v>0</v>
      </c>
      <c r="D9931" s="7" t="s">
        <v>39</v>
      </c>
      <c r="E9931" s="7" t="n">
        <v>1</v>
      </c>
    </row>
    <row r="9932" spans="1:5">
      <c r="A9932" t="s">
        <v>4</v>
      </c>
      <c r="B9932" s="4" t="s">
        <v>5</v>
      </c>
      <c r="C9932" s="4" t="s">
        <v>16</v>
      </c>
      <c r="D9932" s="4" t="s">
        <v>6</v>
      </c>
      <c r="E9932" s="4" t="s">
        <v>10</v>
      </c>
    </row>
    <row r="9933" spans="1:5">
      <c r="A9933" t="n">
        <v>78416</v>
      </c>
      <c r="B9933" s="22" t="n">
        <v>94</v>
      </c>
      <c r="C9933" s="7" t="n">
        <v>0</v>
      </c>
      <c r="D9933" s="7" t="s">
        <v>39</v>
      </c>
      <c r="E9933" s="7" t="n">
        <v>2</v>
      </c>
    </row>
    <row r="9934" spans="1:5">
      <c r="A9934" t="s">
        <v>4</v>
      </c>
      <c r="B9934" s="4" t="s">
        <v>5</v>
      </c>
      <c r="C9934" s="4" t="s">
        <v>16</v>
      </c>
      <c r="D9934" s="4" t="s">
        <v>6</v>
      </c>
      <c r="E9934" s="4" t="s">
        <v>10</v>
      </c>
    </row>
    <row r="9935" spans="1:5">
      <c r="A9935" t="n">
        <v>78428</v>
      </c>
      <c r="B9935" s="22" t="n">
        <v>94</v>
      </c>
      <c r="C9935" s="7" t="n">
        <v>1</v>
      </c>
      <c r="D9935" s="7" t="s">
        <v>39</v>
      </c>
      <c r="E9935" s="7" t="n">
        <v>4</v>
      </c>
    </row>
    <row r="9936" spans="1:5">
      <c r="A9936" t="s">
        <v>4</v>
      </c>
      <c r="B9936" s="4" t="s">
        <v>5</v>
      </c>
      <c r="C9936" s="4" t="s">
        <v>16</v>
      </c>
      <c r="D9936" s="4" t="s">
        <v>6</v>
      </c>
    </row>
    <row r="9937" spans="1:5">
      <c r="A9937" t="n">
        <v>78440</v>
      </c>
      <c r="B9937" s="22" t="n">
        <v>94</v>
      </c>
      <c r="C9937" s="7" t="n">
        <v>5</v>
      </c>
      <c r="D9937" s="7" t="s">
        <v>39</v>
      </c>
    </row>
    <row r="9938" spans="1:5">
      <c r="A9938" t="s">
        <v>4</v>
      </c>
      <c r="B9938" s="4" t="s">
        <v>5</v>
      </c>
      <c r="C9938" s="4" t="s">
        <v>16</v>
      </c>
      <c r="D9938" s="4" t="s">
        <v>6</v>
      </c>
      <c r="E9938" s="4" t="s">
        <v>10</v>
      </c>
    </row>
    <row r="9939" spans="1:5">
      <c r="A9939" t="n">
        <v>78450</v>
      </c>
      <c r="B9939" s="22" t="n">
        <v>94</v>
      </c>
      <c r="C9939" s="7" t="n">
        <v>0</v>
      </c>
      <c r="D9939" s="7" t="s">
        <v>40</v>
      </c>
      <c r="E9939" s="7" t="n">
        <v>1</v>
      </c>
    </row>
    <row r="9940" spans="1:5">
      <c r="A9940" t="s">
        <v>4</v>
      </c>
      <c r="B9940" s="4" t="s">
        <v>5</v>
      </c>
      <c r="C9940" s="4" t="s">
        <v>16</v>
      </c>
      <c r="D9940" s="4" t="s">
        <v>6</v>
      </c>
      <c r="E9940" s="4" t="s">
        <v>10</v>
      </c>
    </row>
    <row r="9941" spans="1:5">
      <c r="A9941" t="n">
        <v>78462</v>
      </c>
      <c r="B9941" s="22" t="n">
        <v>94</v>
      </c>
      <c r="C9941" s="7" t="n">
        <v>0</v>
      </c>
      <c r="D9941" s="7" t="s">
        <v>40</v>
      </c>
      <c r="E9941" s="7" t="n">
        <v>2</v>
      </c>
    </row>
    <row r="9942" spans="1:5">
      <c r="A9942" t="s">
        <v>4</v>
      </c>
      <c r="B9942" s="4" t="s">
        <v>5</v>
      </c>
      <c r="C9942" s="4" t="s">
        <v>16</v>
      </c>
      <c r="D9942" s="4" t="s">
        <v>6</v>
      </c>
      <c r="E9942" s="4" t="s">
        <v>10</v>
      </c>
    </row>
    <row r="9943" spans="1:5">
      <c r="A9943" t="n">
        <v>78474</v>
      </c>
      <c r="B9943" s="22" t="n">
        <v>94</v>
      </c>
      <c r="C9943" s="7" t="n">
        <v>1</v>
      </c>
      <c r="D9943" s="7" t="s">
        <v>40</v>
      </c>
      <c r="E9943" s="7" t="n">
        <v>4</v>
      </c>
    </row>
    <row r="9944" spans="1:5">
      <c r="A9944" t="s">
        <v>4</v>
      </c>
      <c r="B9944" s="4" t="s">
        <v>5</v>
      </c>
      <c r="C9944" s="4" t="s">
        <v>16</v>
      </c>
      <c r="D9944" s="4" t="s">
        <v>6</v>
      </c>
    </row>
    <row r="9945" spans="1:5">
      <c r="A9945" t="n">
        <v>78486</v>
      </c>
      <c r="B9945" s="22" t="n">
        <v>94</v>
      </c>
      <c r="C9945" s="7" t="n">
        <v>5</v>
      </c>
      <c r="D9945" s="7" t="s">
        <v>40</v>
      </c>
    </row>
    <row r="9946" spans="1:5">
      <c r="A9946" t="s">
        <v>4</v>
      </c>
      <c r="B9946" s="4" t="s">
        <v>5</v>
      </c>
      <c r="C9946" s="4" t="s">
        <v>16</v>
      </c>
      <c r="D9946" s="4" t="s">
        <v>6</v>
      </c>
      <c r="E9946" s="4" t="s">
        <v>10</v>
      </c>
    </row>
    <row r="9947" spans="1:5">
      <c r="A9947" t="n">
        <v>78496</v>
      </c>
      <c r="B9947" s="22" t="n">
        <v>94</v>
      </c>
      <c r="C9947" s="7" t="n">
        <v>0</v>
      </c>
      <c r="D9947" s="7" t="s">
        <v>41</v>
      </c>
      <c r="E9947" s="7" t="n">
        <v>1</v>
      </c>
    </row>
    <row r="9948" spans="1:5">
      <c r="A9948" t="s">
        <v>4</v>
      </c>
      <c r="B9948" s="4" t="s">
        <v>5</v>
      </c>
      <c r="C9948" s="4" t="s">
        <v>16</v>
      </c>
      <c r="D9948" s="4" t="s">
        <v>6</v>
      </c>
      <c r="E9948" s="4" t="s">
        <v>10</v>
      </c>
    </row>
    <row r="9949" spans="1:5">
      <c r="A9949" t="n">
        <v>78508</v>
      </c>
      <c r="B9949" s="22" t="n">
        <v>94</v>
      </c>
      <c r="C9949" s="7" t="n">
        <v>0</v>
      </c>
      <c r="D9949" s="7" t="s">
        <v>41</v>
      </c>
      <c r="E9949" s="7" t="n">
        <v>2</v>
      </c>
    </row>
    <row r="9950" spans="1:5">
      <c r="A9950" t="s">
        <v>4</v>
      </c>
      <c r="B9950" s="4" t="s">
        <v>5</v>
      </c>
      <c r="C9950" s="4" t="s">
        <v>16</v>
      </c>
      <c r="D9950" s="4" t="s">
        <v>6</v>
      </c>
      <c r="E9950" s="4" t="s">
        <v>10</v>
      </c>
    </row>
    <row r="9951" spans="1:5">
      <c r="A9951" t="n">
        <v>78520</v>
      </c>
      <c r="B9951" s="22" t="n">
        <v>94</v>
      </c>
      <c r="C9951" s="7" t="n">
        <v>1</v>
      </c>
      <c r="D9951" s="7" t="s">
        <v>41</v>
      </c>
      <c r="E9951" s="7" t="n">
        <v>4</v>
      </c>
    </row>
    <row r="9952" spans="1:5">
      <c r="A9952" t="s">
        <v>4</v>
      </c>
      <c r="B9952" s="4" t="s">
        <v>5</v>
      </c>
      <c r="C9952" s="4" t="s">
        <v>16</v>
      </c>
      <c r="D9952" s="4" t="s">
        <v>6</v>
      </c>
    </row>
    <row r="9953" spans="1:5">
      <c r="A9953" t="n">
        <v>78532</v>
      </c>
      <c r="B9953" s="22" t="n">
        <v>94</v>
      </c>
      <c r="C9953" s="7" t="n">
        <v>5</v>
      </c>
      <c r="D9953" s="7" t="s">
        <v>41</v>
      </c>
    </row>
    <row r="9954" spans="1:5">
      <c r="A9954" t="s">
        <v>4</v>
      </c>
      <c r="B9954" s="4" t="s">
        <v>5</v>
      </c>
      <c r="C9954" s="4" t="s">
        <v>16</v>
      </c>
      <c r="D9954" s="4" t="s">
        <v>6</v>
      </c>
      <c r="E9954" s="4" t="s">
        <v>10</v>
      </c>
    </row>
    <row r="9955" spans="1:5">
      <c r="A9955" t="n">
        <v>78542</v>
      </c>
      <c r="B9955" s="22" t="n">
        <v>94</v>
      </c>
      <c r="C9955" s="7" t="n">
        <v>0</v>
      </c>
      <c r="D9955" s="7" t="s">
        <v>42</v>
      </c>
      <c r="E9955" s="7" t="n">
        <v>1</v>
      </c>
    </row>
    <row r="9956" spans="1:5">
      <c r="A9956" t="s">
        <v>4</v>
      </c>
      <c r="B9956" s="4" t="s">
        <v>5</v>
      </c>
      <c r="C9956" s="4" t="s">
        <v>16</v>
      </c>
      <c r="D9956" s="4" t="s">
        <v>6</v>
      </c>
      <c r="E9956" s="4" t="s">
        <v>10</v>
      </c>
    </row>
    <row r="9957" spans="1:5">
      <c r="A9957" t="n">
        <v>78554</v>
      </c>
      <c r="B9957" s="22" t="n">
        <v>94</v>
      </c>
      <c r="C9957" s="7" t="n">
        <v>0</v>
      </c>
      <c r="D9957" s="7" t="s">
        <v>42</v>
      </c>
      <c r="E9957" s="7" t="n">
        <v>2</v>
      </c>
    </row>
    <row r="9958" spans="1:5">
      <c r="A9958" t="s">
        <v>4</v>
      </c>
      <c r="B9958" s="4" t="s">
        <v>5</v>
      </c>
      <c r="C9958" s="4" t="s">
        <v>16</v>
      </c>
      <c r="D9958" s="4" t="s">
        <v>6</v>
      </c>
      <c r="E9958" s="4" t="s">
        <v>10</v>
      </c>
    </row>
    <row r="9959" spans="1:5">
      <c r="A9959" t="n">
        <v>78566</v>
      </c>
      <c r="B9959" s="22" t="n">
        <v>94</v>
      </c>
      <c r="C9959" s="7" t="n">
        <v>1</v>
      </c>
      <c r="D9959" s="7" t="s">
        <v>42</v>
      </c>
      <c r="E9959" s="7" t="n">
        <v>4</v>
      </c>
    </row>
    <row r="9960" spans="1:5">
      <c r="A9960" t="s">
        <v>4</v>
      </c>
      <c r="B9960" s="4" t="s">
        <v>5</v>
      </c>
      <c r="C9960" s="4" t="s">
        <v>16</v>
      </c>
      <c r="D9960" s="4" t="s">
        <v>6</v>
      </c>
    </row>
    <row r="9961" spans="1:5">
      <c r="A9961" t="n">
        <v>78578</v>
      </c>
      <c r="B9961" s="22" t="n">
        <v>94</v>
      </c>
      <c r="C9961" s="7" t="n">
        <v>5</v>
      </c>
      <c r="D9961" s="7" t="s">
        <v>42</v>
      </c>
    </row>
    <row r="9962" spans="1:5">
      <c r="A9962" t="s">
        <v>4</v>
      </c>
      <c r="B9962" s="4" t="s">
        <v>5</v>
      </c>
      <c r="C9962" s="4" t="s">
        <v>16</v>
      </c>
      <c r="D9962" s="4" t="s">
        <v>6</v>
      </c>
      <c r="E9962" s="4" t="s">
        <v>10</v>
      </c>
    </row>
    <row r="9963" spans="1:5">
      <c r="A9963" t="n">
        <v>78588</v>
      </c>
      <c r="B9963" s="22" t="n">
        <v>94</v>
      </c>
      <c r="C9963" s="7" t="n">
        <v>0</v>
      </c>
      <c r="D9963" s="7" t="s">
        <v>43</v>
      </c>
      <c r="E9963" s="7" t="n">
        <v>1</v>
      </c>
    </row>
    <row r="9964" spans="1:5">
      <c r="A9964" t="s">
        <v>4</v>
      </c>
      <c r="B9964" s="4" t="s">
        <v>5</v>
      </c>
      <c r="C9964" s="4" t="s">
        <v>16</v>
      </c>
      <c r="D9964" s="4" t="s">
        <v>6</v>
      </c>
      <c r="E9964" s="4" t="s">
        <v>10</v>
      </c>
    </row>
    <row r="9965" spans="1:5">
      <c r="A9965" t="n">
        <v>78600</v>
      </c>
      <c r="B9965" s="22" t="n">
        <v>94</v>
      </c>
      <c r="C9965" s="7" t="n">
        <v>0</v>
      </c>
      <c r="D9965" s="7" t="s">
        <v>43</v>
      </c>
      <c r="E9965" s="7" t="n">
        <v>2</v>
      </c>
    </row>
    <row r="9966" spans="1:5">
      <c r="A9966" t="s">
        <v>4</v>
      </c>
      <c r="B9966" s="4" t="s">
        <v>5</v>
      </c>
      <c r="C9966" s="4" t="s">
        <v>16</v>
      </c>
      <c r="D9966" s="4" t="s">
        <v>6</v>
      </c>
      <c r="E9966" s="4" t="s">
        <v>10</v>
      </c>
    </row>
    <row r="9967" spans="1:5">
      <c r="A9967" t="n">
        <v>78612</v>
      </c>
      <c r="B9967" s="22" t="n">
        <v>94</v>
      </c>
      <c r="C9967" s="7" t="n">
        <v>1</v>
      </c>
      <c r="D9967" s="7" t="s">
        <v>43</v>
      </c>
      <c r="E9967" s="7" t="n">
        <v>4</v>
      </c>
    </row>
    <row r="9968" spans="1:5">
      <c r="A9968" t="s">
        <v>4</v>
      </c>
      <c r="B9968" s="4" t="s">
        <v>5</v>
      </c>
      <c r="C9968" s="4" t="s">
        <v>16</v>
      </c>
      <c r="D9968" s="4" t="s">
        <v>6</v>
      </c>
    </row>
    <row r="9969" spans="1:5">
      <c r="A9969" t="n">
        <v>78624</v>
      </c>
      <c r="B9969" s="22" t="n">
        <v>94</v>
      </c>
      <c r="C9969" s="7" t="n">
        <v>5</v>
      </c>
      <c r="D9969" s="7" t="s">
        <v>43</v>
      </c>
    </row>
    <row r="9970" spans="1:5">
      <c r="A9970" t="s">
        <v>4</v>
      </c>
      <c r="B9970" s="4" t="s">
        <v>5</v>
      </c>
      <c r="C9970" s="4" t="s">
        <v>16</v>
      </c>
      <c r="D9970" s="4" t="s">
        <v>6</v>
      </c>
      <c r="E9970" s="4" t="s">
        <v>10</v>
      </c>
    </row>
    <row r="9971" spans="1:5">
      <c r="A9971" t="n">
        <v>78634</v>
      </c>
      <c r="B9971" s="22" t="n">
        <v>94</v>
      </c>
      <c r="C9971" s="7" t="n">
        <v>0</v>
      </c>
      <c r="D9971" s="7" t="s">
        <v>44</v>
      </c>
      <c r="E9971" s="7" t="n">
        <v>1</v>
      </c>
    </row>
    <row r="9972" spans="1:5">
      <c r="A9972" t="s">
        <v>4</v>
      </c>
      <c r="B9972" s="4" t="s">
        <v>5</v>
      </c>
      <c r="C9972" s="4" t="s">
        <v>16</v>
      </c>
      <c r="D9972" s="4" t="s">
        <v>6</v>
      </c>
      <c r="E9972" s="4" t="s">
        <v>10</v>
      </c>
    </row>
    <row r="9973" spans="1:5">
      <c r="A9973" t="n">
        <v>78646</v>
      </c>
      <c r="B9973" s="22" t="n">
        <v>94</v>
      </c>
      <c r="C9973" s="7" t="n">
        <v>0</v>
      </c>
      <c r="D9973" s="7" t="s">
        <v>44</v>
      </c>
      <c r="E9973" s="7" t="n">
        <v>2</v>
      </c>
    </row>
    <row r="9974" spans="1:5">
      <c r="A9974" t="s">
        <v>4</v>
      </c>
      <c r="B9974" s="4" t="s">
        <v>5</v>
      </c>
      <c r="C9974" s="4" t="s">
        <v>16</v>
      </c>
      <c r="D9974" s="4" t="s">
        <v>6</v>
      </c>
      <c r="E9974" s="4" t="s">
        <v>10</v>
      </c>
    </row>
    <row r="9975" spans="1:5">
      <c r="A9975" t="n">
        <v>78658</v>
      </c>
      <c r="B9975" s="22" t="n">
        <v>94</v>
      </c>
      <c r="C9975" s="7" t="n">
        <v>1</v>
      </c>
      <c r="D9975" s="7" t="s">
        <v>44</v>
      </c>
      <c r="E9975" s="7" t="n">
        <v>4</v>
      </c>
    </row>
    <row r="9976" spans="1:5">
      <c r="A9976" t="s">
        <v>4</v>
      </c>
      <c r="B9976" s="4" t="s">
        <v>5</v>
      </c>
      <c r="C9976" s="4" t="s">
        <v>16</v>
      </c>
      <c r="D9976" s="4" t="s">
        <v>6</v>
      </c>
    </row>
    <row r="9977" spans="1:5">
      <c r="A9977" t="n">
        <v>78670</v>
      </c>
      <c r="B9977" s="22" t="n">
        <v>94</v>
      </c>
      <c r="C9977" s="7" t="n">
        <v>5</v>
      </c>
      <c r="D9977" s="7" t="s">
        <v>44</v>
      </c>
    </row>
    <row r="9978" spans="1:5">
      <c r="A9978" t="s">
        <v>4</v>
      </c>
      <c r="B9978" s="4" t="s">
        <v>5</v>
      </c>
      <c r="C9978" s="4" t="s">
        <v>16</v>
      </c>
      <c r="D9978" s="4" t="s">
        <v>6</v>
      </c>
      <c r="E9978" s="4" t="s">
        <v>10</v>
      </c>
    </row>
    <row r="9979" spans="1:5">
      <c r="A9979" t="n">
        <v>78680</v>
      </c>
      <c r="B9979" s="22" t="n">
        <v>94</v>
      </c>
      <c r="C9979" s="7" t="n">
        <v>0</v>
      </c>
      <c r="D9979" s="7" t="s">
        <v>45</v>
      </c>
      <c r="E9979" s="7" t="n">
        <v>1</v>
      </c>
    </row>
    <row r="9980" spans="1:5">
      <c r="A9980" t="s">
        <v>4</v>
      </c>
      <c r="B9980" s="4" t="s">
        <v>5</v>
      </c>
      <c r="C9980" s="4" t="s">
        <v>16</v>
      </c>
      <c r="D9980" s="4" t="s">
        <v>6</v>
      </c>
      <c r="E9980" s="4" t="s">
        <v>10</v>
      </c>
    </row>
    <row r="9981" spans="1:5">
      <c r="A9981" t="n">
        <v>78692</v>
      </c>
      <c r="B9981" s="22" t="n">
        <v>94</v>
      </c>
      <c r="C9981" s="7" t="n">
        <v>0</v>
      </c>
      <c r="D9981" s="7" t="s">
        <v>45</v>
      </c>
      <c r="E9981" s="7" t="n">
        <v>2</v>
      </c>
    </row>
    <row r="9982" spans="1:5">
      <c r="A9982" t="s">
        <v>4</v>
      </c>
      <c r="B9982" s="4" t="s">
        <v>5</v>
      </c>
      <c r="C9982" s="4" t="s">
        <v>16</v>
      </c>
      <c r="D9982" s="4" t="s">
        <v>6</v>
      </c>
      <c r="E9982" s="4" t="s">
        <v>10</v>
      </c>
    </row>
    <row r="9983" spans="1:5">
      <c r="A9983" t="n">
        <v>78704</v>
      </c>
      <c r="B9983" s="22" t="n">
        <v>94</v>
      </c>
      <c r="C9983" s="7" t="n">
        <v>1</v>
      </c>
      <c r="D9983" s="7" t="s">
        <v>45</v>
      </c>
      <c r="E9983" s="7" t="n">
        <v>4</v>
      </c>
    </row>
    <row r="9984" spans="1:5">
      <c r="A9984" t="s">
        <v>4</v>
      </c>
      <c r="B9984" s="4" t="s">
        <v>5</v>
      </c>
      <c r="C9984" s="4" t="s">
        <v>16</v>
      </c>
      <c r="D9984" s="4" t="s">
        <v>6</v>
      </c>
    </row>
    <row r="9985" spans="1:5">
      <c r="A9985" t="n">
        <v>78716</v>
      </c>
      <c r="B9985" s="22" t="n">
        <v>94</v>
      </c>
      <c r="C9985" s="7" t="n">
        <v>5</v>
      </c>
      <c r="D9985" s="7" t="s">
        <v>45</v>
      </c>
    </row>
    <row r="9986" spans="1:5">
      <c r="A9986" t="s">
        <v>4</v>
      </c>
      <c r="B9986" s="4" t="s">
        <v>5</v>
      </c>
      <c r="C9986" s="4" t="s">
        <v>16</v>
      </c>
      <c r="D9986" s="4" t="s">
        <v>6</v>
      </c>
      <c r="E9986" s="4" t="s">
        <v>10</v>
      </c>
    </row>
    <row r="9987" spans="1:5">
      <c r="A9987" t="n">
        <v>78726</v>
      </c>
      <c r="B9987" s="22" t="n">
        <v>94</v>
      </c>
      <c r="C9987" s="7" t="n">
        <v>0</v>
      </c>
      <c r="D9987" s="7" t="s">
        <v>46</v>
      </c>
      <c r="E9987" s="7" t="n">
        <v>1</v>
      </c>
    </row>
    <row r="9988" spans="1:5">
      <c r="A9988" t="s">
        <v>4</v>
      </c>
      <c r="B9988" s="4" t="s">
        <v>5</v>
      </c>
      <c r="C9988" s="4" t="s">
        <v>16</v>
      </c>
      <c r="D9988" s="4" t="s">
        <v>6</v>
      </c>
      <c r="E9988" s="4" t="s">
        <v>10</v>
      </c>
    </row>
    <row r="9989" spans="1:5">
      <c r="A9989" t="n">
        <v>78738</v>
      </c>
      <c r="B9989" s="22" t="n">
        <v>94</v>
      </c>
      <c r="C9989" s="7" t="n">
        <v>0</v>
      </c>
      <c r="D9989" s="7" t="s">
        <v>46</v>
      </c>
      <c r="E9989" s="7" t="n">
        <v>2</v>
      </c>
    </row>
    <row r="9990" spans="1:5">
      <c r="A9990" t="s">
        <v>4</v>
      </c>
      <c r="B9990" s="4" t="s">
        <v>5</v>
      </c>
      <c r="C9990" s="4" t="s">
        <v>16</v>
      </c>
      <c r="D9990" s="4" t="s">
        <v>6</v>
      </c>
      <c r="E9990" s="4" t="s">
        <v>10</v>
      </c>
    </row>
    <row r="9991" spans="1:5">
      <c r="A9991" t="n">
        <v>78750</v>
      </c>
      <c r="B9991" s="22" t="n">
        <v>94</v>
      </c>
      <c r="C9991" s="7" t="n">
        <v>1</v>
      </c>
      <c r="D9991" s="7" t="s">
        <v>46</v>
      </c>
      <c r="E9991" s="7" t="n">
        <v>4</v>
      </c>
    </row>
    <row r="9992" spans="1:5">
      <c r="A9992" t="s">
        <v>4</v>
      </c>
      <c r="B9992" s="4" t="s">
        <v>5</v>
      </c>
      <c r="C9992" s="4" t="s">
        <v>16</v>
      </c>
      <c r="D9992" s="4" t="s">
        <v>6</v>
      </c>
    </row>
    <row r="9993" spans="1:5">
      <c r="A9993" t="n">
        <v>78762</v>
      </c>
      <c r="B9993" s="22" t="n">
        <v>94</v>
      </c>
      <c r="C9993" s="7" t="n">
        <v>5</v>
      </c>
      <c r="D9993" s="7" t="s">
        <v>46</v>
      </c>
    </row>
    <row r="9994" spans="1:5">
      <c r="A9994" t="s">
        <v>4</v>
      </c>
      <c r="B9994" s="4" t="s">
        <v>5</v>
      </c>
      <c r="C9994" s="4" t="s">
        <v>16</v>
      </c>
      <c r="D9994" s="4" t="s">
        <v>6</v>
      </c>
      <c r="E9994" s="4" t="s">
        <v>10</v>
      </c>
    </row>
    <row r="9995" spans="1:5">
      <c r="A9995" t="n">
        <v>78772</v>
      </c>
      <c r="B9995" s="22" t="n">
        <v>94</v>
      </c>
      <c r="C9995" s="7" t="n">
        <v>0</v>
      </c>
      <c r="D9995" s="7" t="s">
        <v>627</v>
      </c>
      <c r="E9995" s="7" t="n">
        <v>1</v>
      </c>
    </row>
    <row r="9996" spans="1:5">
      <c r="A9996" t="s">
        <v>4</v>
      </c>
      <c r="B9996" s="4" t="s">
        <v>5</v>
      </c>
      <c r="C9996" s="4" t="s">
        <v>16</v>
      </c>
      <c r="D9996" s="4" t="s">
        <v>6</v>
      </c>
      <c r="E9996" s="4" t="s">
        <v>10</v>
      </c>
    </row>
    <row r="9997" spans="1:5">
      <c r="A9997" t="n">
        <v>78784</v>
      </c>
      <c r="B9997" s="22" t="n">
        <v>94</v>
      </c>
      <c r="C9997" s="7" t="n">
        <v>0</v>
      </c>
      <c r="D9997" s="7" t="s">
        <v>627</v>
      </c>
      <c r="E9997" s="7" t="n">
        <v>2</v>
      </c>
    </row>
    <row r="9998" spans="1:5">
      <c r="A9998" t="s">
        <v>4</v>
      </c>
      <c r="B9998" s="4" t="s">
        <v>5</v>
      </c>
      <c r="C9998" s="4" t="s">
        <v>16</v>
      </c>
      <c r="D9998" s="4" t="s">
        <v>6</v>
      </c>
      <c r="E9998" s="4" t="s">
        <v>10</v>
      </c>
    </row>
    <row r="9999" spans="1:5">
      <c r="A9999" t="n">
        <v>78796</v>
      </c>
      <c r="B9999" s="22" t="n">
        <v>94</v>
      </c>
      <c r="C9999" s="7" t="n">
        <v>1</v>
      </c>
      <c r="D9999" s="7" t="s">
        <v>627</v>
      </c>
      <c r="E9999" s="7" t="n">
        <v>4</v>
      </c>
    </row>
    <row r="10000" spans="1:5">
      <c r="A10000" t="s">
        <v>4</v>
      </c>
      <c r="B10000" s="4" t="s">
        <v>5</v>
      </c>
      <c r="C10000" s="4" t="s">
        <v>16</v>
      </c>
      <c r="D10000" s="4" t="s">
        <v>6</v>
      </c>
    </row>
    <row r="10001" spans="1:5">
      <c r="A10001" t="n">
        <v>78808</v>
      </c>
      <c r="B10001" s="22" t="n">
        <v>94</v>
      </c>
      <c r="C10001" s="7" t="n">
        <v>5</v>
      </c>
      <c r="D10001" s="7" t="s">
        <v>627</v>
      </c>
    </row>
    <row r="10002" spans="1:5">
      <c r="A10002" t="s">
        <v>4</v>
      </c>
      <c r="B10002" s="4" t="s">
        <v>5</v>
      </c>
      <c r="C10002" s="4" t="s">
        <v>16</v>
      </c>
      <c r="D10002" s="4" t="s">
        <v>6</v>
      </c>
      <c r="E10002" s="4" t="s">
        <v>10</v>
      </c>
    </row>
    <row r="10003" spans="1:5">
      <c r="A10003" t="n">
        <v>78818</v>
      </c>
      <c r="B10003" s="22" t="n">
        <v>94</v>
      </c>
      <c r="C10003" s="7" t="n">
        <v>0</v>
      </c>
      <c r="D10003" s="7" t="s">
        <v>628</v>
      </c>
      <c r="E10003" s="7" t="n">
        <v>1</v>
      </c>
    </row>
    <row r="10004" spans="1:5">
      <c r="A10004" t="s">
        <v>4</v>
      </c>
      <c r="B10004" s="4" t="s">
        <v>5</v>
      </c>
      <c r="C10004" s="4" t="s">
        <v>16</v>
      </c>
      <c r="D10004" s="4" t="s">
        <v>6</v>
      </c>
      <c r="E10004" s="4" t="s">
        <v>10</v>
      </c>
    </row>
    <row r="10005" spans="1:5">
      <c r="A10005" t="n">
        <v>78830</v>
      </c>
      <c r="B10005" s="22" t="n">
        <v>94</v>
      </c>
      <c r="C10005" s="7" t="n">
        <v>0</v>
      </c>
      <c r="D10005" s="7" t="s">
        <v>628</v>
      </c>
      <c r="E10005" s="7" t="n">
        <v>2</v>
      </c>
    </row>
    <row r="10006" spans="1:5">
      <c r="A10006" t="s">
        <v>4</v>
      </c>
      <c r="B10006" s="4" t="s">
        <v>5</v>
      </c>
      <c r="C10006" s="4" t="s">
        <v>16</v>
      </c>
      <c r="D10006" s="4" t="s">
        <v>6</v>
      </c>
      <c r="E10006" s="4" t="s">
        <v>10</v>
      </c>
    </row>
    <row r="10007" spans="1:5">
      <c r="A10007" t="n">
        <v>78842</v>
      </c>
      <c r="B10007" s="22" t="n">
        <v>94</v>
      </c>
      <c r="C10007" s="7" t="n">
        <v>1</v>
      </c>
      <c r="D10007" s="7" t="s">
        <v>628</v>
      </c>
      <c r="E10007" s="7" t="n">
        <v>4</v>
      </c>
    </row>
    <row r="10008" spans="1:5">
      <c r="A10008" t="s">
        <v>4</v>
      </c>
      <c r="B10008" s="4" t="s">
        <v>5</v>
      </c>
      <c r="C10008" s="4" t="s">
        <v>16</v>
      </c>
      <c r="D10008" s="4" t="s">
        <v>6</v>
      </c>
    </row>
    <row r="10009" spans="1:5">
      <c r="A10009" t="n">
        <v>78854</v>
      </c>
      <c r="B10009" s="22" t="n">
        <v>94</v>
      </c>
      <c r="C10009" s="7" t="n">
        <v>5</v>
      </c>
      <c r="D10009" s="7" t="s">
        <v>628</v>
      </c>
    </row>
    <row r="10010" spans="1:5">
      <c r="A10010" t="s">
        <v>4</v>
      </c>
      <c r="B10010" s="4" t="s">
        <v>5</v>
      </c>
      <c r="C10010" s="4" t="s">
        <v>16</v>
      </c>
      <c r="D10010" s="4" t="s">
        <v>6</v>
      </c>
      <c r="E10010" s="4" t="s">
        <v>10</v>
      </c>
    </row>
    <row r="10011" spans="1:5">
      <c r="A10011" t="n">
        <v>78864</v>
      </c>
      <c r="B10011" s="22" t="n">
        <v>94</v>
      </c>
      <c r="C10011" s="7" t="n">
        <v>0</v>
      </c>
      <c r="D10011" s="7" t="s">
        <v>629</v>
      </c>
      <c r="E10011" s="7" t="n">
        <v>1</v>
      </c>
    </row>
    <row r="10012" spans="1:5">
      <c r="A10012" t="s">
        <v>4</v>
      </c>
      <c r="B10012" s="4" t="s">
        <v>5</v>
      </c>
      <c r="C10012" s="4" t="s">
        <v>16</v>
      </c>
      <c r="D10012" s="4" t="s">
        <v>6</v>
      </c>
      <c r="E10012" s="4" t="s">
        <v>10</v>
      </c>
    </row>
    <row r="10013" spans="1:5">
      <c r="A10013" t="n">
        <v>78876</v>
      </c>
      <c r="B10013" s="22" t="n">
        <v>94</v>
      </c>
      <c r="C10013" s="7" t="n">
        <v>0</v>
      </c>
      <c r="D10013" s="7" t="s">
        <v>629</v>
      </c>
      <c r="E10013" s="7" t="n">
        <v>2</v>
      </c>
    </row>
    <row r="10014" spans="1:5">
      <c r="A10014" t="s">
        <v>4</v>
      </c>
      <c r="B10014" s="4" t="s">
        <v>5</v>
      </c>
      <c r="C10014" s="4" t="s">
        <v>16</v>
      </c>
      <c r="D10014" s="4" t="s">
        <v>6</v>
      </c>
      <c r="E10014" s="4" t="s">
        <v>10</v>
      </c>
    </row>
    <row r="10015" spans="1:5">
      <c r="A10015" t="n">
        <v>78888</v>
      </c>
      <c r="B10015" s="22" t="n">
        <v>94</v>
      </c>
      <c r="C10015" s="7" t="n">
        <v>1</v>
      </c>
      <c r="D10015" s="7" t="s">
        <v>629</v>
      </c>
      <c r="E10015" s="7" t="n">
        <v>4</v>
      </c>
    </row>
    <row r="10016" spans="1:5">
      <c r="A10016" t="s">
        <v>4</v>
      </c>
      <c r="B10016" s="4" t="s">
        <v>5</v>
      </c>
      <c r="C10016" s="4" t="s">
        <v>16</v>
      </c>
      <c r="D10016" s="4" t="s">
        <v>6</v>
      </c>
    </row>
    <row r="10017" spans="1:5">
      <c r="A10017" t="n">
        <v>78900</v>
      </c>
      <c r="B10017" s="22" t="n">
        <v>94</v>
      </c>
      <c r="C10017" s="7" t="n">
        <v>5</v>
      </c>
      <c r="D10017" s="7" t="s">
        <v>629</v>
      </c>
    </row>
    <row r="10018" spans="1:5">
      <c r="A10018" t="s">
        <v>4</v>
      </c>
      <c r="B10018" s="4" t="s">
        <v>5</v>
      </c>
      <c r="C10018" s="4" t="s">
        <v>16</v>
      </c>
      <c r="D10018" s="4" t="s">
        <v>6</v>
      </c>
      <c r="E10018" s="4" t="s">
        <v>10</v>
      </c>
    </row>
    <row r="10019" spans="1:5">
      <c r="A10019" t="n">
        <v>78910</v>
      </c>
      <c r="B10019" s="22" t="n">
        <v>94</v>
      </c>
      <c r="C10019" s="7" t="n">
        <v>0</v>
      </c>
      <c r="D10019" s="7" t="s">
        <v>630</v>
      </c>
      <c r="E10019" s="7" t="n">
        <v>1</v>
      </c>
    </row>
    <row r="10020" spans="1:5">
      <c r="A10020" t="s">
        <v>4</v>
      </c>
      <c r="B10020" s="4" t="s">
        <v>5</v>
      </c>
      <c r="C10020" s="4" t="s">
        <v>16</v>
      </c>
      <c r="D10020" s="4" t="s">
        <v>6</v>
      </c>
      <c r="E10020" s="4" t="s">
        <v>10</v>
      </c>
    </row>
    <row r="10021" spans="1:5">
      <c r="A10021" t="n">
        <v>78922</v>
      </c>
      <c r="B10021" s="22" t="n">
        <v>94</v>
      </c>
      <c r="C10021" s="7" t="n">
        <v>0</v>
      </c>
      <c r="D10021" s="7" t="s">
        <v>630</v>
      </c>
      <c r="E10021" s="7" t="n">
        <v>2</v>
      </c>
    </row>
    <row r="10022" spans="1:5">
      <c r="A10022" t="s">
        <v>4</v>
      </c>
      <c r="B10022" s="4" t="s">
        <v>5</v>
      </c>
      <c r="C10022" s="4" t="s">
        <v>16</v>
      </c>
      <c r="D10022" s="4" t="s">
        <v>6</v>
      </c>
      <c r="E10022" s="4" t="s">
        <v>10</v>
      </c>
    </row>
    <row r="10023" spans="1:5">
      <c r="A10023" t="n">
        <v>78934</v>
      </c>
      <c r="B10023" s="22" t="n">
        <v>94</v>
      </c>
      <c r="C10023" s="7" t="n">
        <v>1</v>
      </c>
      <c r="D10023" s="7" t="s">
        <v>630</v>
      </c>
      <c r="E10023" s="7" t="n">
        <v>4</v>
      </c>
    </row>
    <row r="10024" spans="1:5">
      <c r="A10024" t="s">
        <v>4</v>
      </c>
      <c r="B10024" s="4" t="s">
        <v>5</v>
      </c>
      <c r="C10024" s="4" t="s">
        <v>16</v>
      </c>
      <c r="D10024" s="4" t="s">
        <v>6</v>
      </c>
    </row>
    <row r="10025" spans="1:5">
      <c r="A10025" t="n">
        <v>78946</v>
      </c>
      <c r="B10025" s="22" t="n">
        <v>94</v>
      </c>
      <c r="C10025" s="7" t="n">
        <v>5</v>
      </c>
      <c r="D10025" s="7" t="s">
        <v>630</v>
      </c>
    </row>
    <row r="10026" spans="1:5">
      <c r="A10026" t="s">
        <v>4</v>
      </c>
      <c r="B10026" s="4" t="s">
        <v>5</v>
      </c>
      <c r="C10026" s="4" t="s">
        <v>16</v>
      </c>
      <c r="D10026" s="4" t="s">
        <v>6</v>
      </c>
      <c r="E10026" s="4" t="s">
        <v>10</v>
      </c>
    </row>
    <row r="10027" spans="1:5">
      <c r="A10027" t="n">
        <v>78956</v>
      </c>
      <c r="B10027" s="22" t="n">
        <v>94</v>
      </c>
      <c r="C10027" s="7" t="n">
        <v>0</v>
      </c>
      <c r="D10027" s="7" t="s">
        <v>631</v>
      </c>
      <c r="E10027" s="7" t="n">
        <v>1</v>
      </c>
    </row>
    <row r="10028" spans="1:5">
      <c r="A10028" t="s">
        <v>4</v>
      </c>
      <c r="B10028" s="4" t="s">
        <v>5</v>
      </c>
      <c r="C10028" s="4" t="s">
        <v>16</v>
      </c>
      <c r="D10028" s="4" t="s">
        <v>6</v>
      </c>
      <c r="E10028" s="4" t="s">
        <v>10</v>
      </c>
    </row>
    <row r="10029" spans="1:5">
      <c r="A10029" t="n">
        <v>78968</v>
      </c>
      <c r="B10029" s="22" t="n">
        <v>94</v>
      </c>
      <c r="C10029" s="7" t="n">
        <v>0</v>
      </c>
      <c r="D10029" s="7" t="s">
        <v>631</v>
      </c>
      <c r="E10029" s="7" t="n">
        <v>2</v>
      </c>
    </row>
    <row r="10030" spans="1:5">
      <c r="A10030" t="s">
        <v>4</v>
      </c>
      <c r="B10030" s="4" t="s">
        <v>5</v>
      </c>
      <c r="C10030" s="4" t="s">
        <v>16</v>
      </c>
      <c r="D10030" s="4" t="s">
        <v>6</v>
      </c>
      <c r="E10030" s="4" t="s">
        <v>10</v>
      </c>
    </row>
    <row r="10031" spans="1:5">
      <c r="A10031" t="n">
        <v>78980</v>
      </c>
      <c r="B10031" s="22" t="n">
        <v>94</v>
      </c>
      <c r="C10031" s="7" t="n">
        <v>1</v>
      </c>
      <c r="D10031" s="7" t="s">
        <v>631</v>
      </c>
      <c r="E10031" s="7" t="n">
        <v>4</v>
      </c>
    </row>
    <row r="10032" spans="1:5">
      <c r="A10032" t="s">
        <v>4</v>
      </c>
      <c r="B10032" s="4" t="s">
        <v>5</v>
      </c>
      <c r="C10032" s="4" t="s">
        <v>16</v>
      </c>
      <c r="D10032" s="4" t="s">
        <v>6</v>
      </c>
    </row>
    <row r="10033" spans="1:5">
      <c r="A10033" t="n">
        <v>78992</v>
      </c>
      <c r="B10033" s="22" t="n">
        <v>94</v>
      </c>
      <c r="C10033" s="7" t="n">
        <v>5</v>
      </c>
      <c r="D10033" s="7" t="s">
        <v>631</v>
      </c>
    </row>
    <row r="10034" spans="1:5">
      <c r="A10034" t="s">
        <v>4</v>
      </c>
      <c r="B10034" s="4" t="s">
        <v>5</v>
      </c>
      <c r="C10034" s="4" t="s">
        <v>16</v>
      </c>
      <c r="D10034" s="4" t="s">
        <v>6</v>
      </c>
      <c r="E10034" s="4" t="s">
        <v>10</v>
      </c>
    </row>
    <row r="10035" spans="1:5">
      <c r="A10035" t="n">
        <v>79002</v>
      </c>
      <c r="B10035" s="22" t="n">
        <v>94</v>
      </c>
      <c r="C10035" s="7" t="n">
        <v>0</v>
      </c>
      <c r="D10035" s="7" t="s">
        <v>632</v>
      </c>
      <c r="E10035" s="7" t="n">
        <v>1</v>
      </c>
    </row>
    <row r="10036" spans="1:5">
      <c r="A10036" t="s">
        <v>4</v>
      </c>
      <c r="B10036" s="4" t="s">
        <v>5</v>
      </c>
      <c r="C10036" s="4" t="s">
        <v>16</v>
      </c>
      <c r="D10036" s="4" t="s">
        <v>6</v>
      </c>
      <c r="E10036" s="4" t="s">
        <v>10</v>
      </c>
    </row>
    <row r="10037" spans="1:5">
      <c r="A10037" t="n">
        <v>79014</v>
      </c>
      <c r="B10037" s="22" t="n">
        <v>94</v>
      </c>
      <c r="C10037" s="7" t="n">
        <v>0</v>
      </c>
      <c r="D10037" s="7" t="s">
        <v>632</v>
      </c>
      <c r="E10037" s="7" t="n">
        <v>2</v>
      </c>
    </row>
    <row r="10038" spans="1:5">
      <c r="A10038" t="s">
        <v>4</v>
      </c>
      <c r="B10038" s="4" t="s">
        <v>5</v>
      </c>
      <c r="C10038" s="4" t="s">
        <v>16</v>
      </c>
      <c r="D10038" s="4" t="s">
        <v>6</v>
      </c>
      <c r="E10038" s="4" t="s">
        <v>10</v>
      </c>
    </row>
    <row r="10039" spans="1:5">
      <c r="A10039" t="n">
        <v>79026</v>
      </c>
      <c r="B10039" s="22" t="n">
        <v>94</v>
      </c>
      <c r="C10039" s="7" t="n">
        <v>1</v>
      </c>
      <c r="D10039" s="7" t="s">
        <v>632</v>
      </c>
      <c r="E10039" s="7" t="n">
        <v>4</v>
      </c>
    </row>
    <row r="10040" spans="1:5">
      <c r="A10040" t="s">
        <v>4</v>
      </c>
      <c r="B10040" s="4" t="s">
        <v>5</v>
      </c>
      <c r="C10040" s="4" t="s">
        <v>16</v>
      </c>
      <c r="D10040" s="4" t="s">
        <v>6</v>
      </c>
    </row>
    <row r="10041" spans="1:5">
      <c r="A10041" t="n">
        <v>79038</v>
      </c>
      <c r="B10041" s="22" t="n">
        <v>94</v>
      </c>
      <c r="C10041" s="7" t="n">
        <v>5</v>
      </c>
      <c r="D10041" s="7" t="s">
        <v>632</v>
      </c>
    </row>
    <row r="10042" spans="1:5">
      <c r="A10042" t="s">
        <v>4</v>
      </c>
      <c r="B10042" s="4" t="s">
        <v>5</v>
      </c>
      <c r="C10042" s="4" t="s">
        <v>16</v>
      </c>
      <c r="D10042" s="4" t="s">
        <v>6</v>
      </c>
      <c r="E10042" s="4" t="s">
        <v>10</v>
      </c>
    </row>
    <row r="10043" spans="1:5">
      <c r="A10043" t="n">
        <v>79048</v>
      </c>
      <c r="B10043" s="22" t="n">
        <v>94</v>
      </c>
      <c r="C10043" s="7" t="n">
        <v>0</v>
      </c>
      <c r="D10043" s="7" t="s">
        <v>633</v>
      </c>
      <c r="E10043" s="7" t="n">
        <v>1</v>
      </c>
    </row>
    <row r="10044" spans="1:5">
      <c r="A10044" t="s">
        <v>4</v>
      </c>
      <c r="B10044" s="4" t="s">
        <v>5</v>
      </c>
      <c r="C10044" s="4" t="s">
        <v>16</v>
      </c>
      <c r="D10044" s="4" t="s">
        <v>6</v>
      </c>
      <c r="E10044" s="4" t="s">
        <v>10</v>
      </c>
    </row>
    <row r="10045" spans="1:5">
      <c r="A10045" t="n">
        <v>79060</v>
      </c>
      <c r="B10045" s="22" t="n">
        <v>94</v>
      </c>
      <c r="C10045" s="7" t="n">
        <v>0</v>
      </c>
      <c r="D10045" s="7" t="s">
        <v>633</v>
      </c>
      <c r="E10045" s="7" t="n">
        <v>2</v>
      </c>
    </row>
    <row r="10046" spans="1:5">
      <c r="A10046" t="s">
        <v>4</v>
      </c>
      <c r="B10046" s="4" t="s">
        <v>5</v>
      </c>
      <c r="C10046" s="4" t="s">
        <v>16</v>
      </c>
      <c r="D10046" s="4" t="s">
        <v>6</v>
      </c>
      <c r="E10046" s="4" t="s">
        <v>10</v>
      </c>
    </row>
    <row r="10047" spans="1:5">
      <c r="A10047" t="n">
        <v>79072</v>
      </c>
      <c r="B10047" s="22" t="n">
        <v>94</v>
      </c>
      <c r="C10047" s="7" t="n">
        <v>1</v>
      </c>
      <c r="D10047" s="7" t="s">
        <v>633</v>
      </c>
      <c r="E10047" s="7" t="n">
        <v>4</v>
      </c>
    </row>
    <row r="10048" spans="1:5">
      <c r="A10048" t="s">
        <v>4</v>
      </c>
      <c r="B10048" s="4" t="s">
        <v>5</v>
      </c>
      <c r="C10048" s="4" t="s">
        <v>16</v>
      </c>
      <c r="D10048" s="4" t="s">
        <v>6</v>
      </c>
    </row>
    <row r="10049" spans="1:5">
      <c r="A10049" t="n">
        <v>79084</v>
      </c>
      <c r="B10049" s="22" t="n">
        <v>94</v>
      </c>
      <c r="C10049" s="7" t="n">
        <v>5</v>
      </c>
      <c r="D10049" s="7" t="s">
        <v>633</v>
      </c>
    </row>
    <row r="10050" spans="1:5">
      <c r="A10050" t="s">
        <v>4</v>
      </c>
      <c r="B10050" s="4" t="s">
        <v>5</v>
      </c>
      <c r="C10050" s="4" t="s">
        <v>16</v>
      </c>
      <c r="D10050" s="4" t="s">
        <v>6</v>
      </c>
      <c r="E10050" s="4" t="s">
        <v>10</v>
      </c>
    </row>
    <row r="10051" spans="1:5">
      <c r="A10051" t="n">
        <v>79094</v>
      </c>
      <c r="B10051" s="22" t="n">
        <v>94</v>
      </c>
      <c r="C10051" s="7" t="n">
        <v>0</v>
      </c>
      <c r="D10051" s="7" t="s">
        <v>634</v>
      </c>
      <c r="E10051" s="7" t="n">
        <v>1</v>
      </c>
    </row>
    <row r="10052" spans="1:5">
      <c r="A10052" t="s">
        <v>4</v>
      </c>
      <c r="B10052" s="4" t="s">
        <v>5</v>
      </c>
      <c r="C10052" s="4" t="s">
        <v>16</v>
      </c>
      <c r="D10052" s="4" t="s">
        <v>6</v>
      </c>
      <c r="E10052" s="4" t="s">
        <v>10</v>
      </c>
    </row>
    <row r="10053" spans="1:5">
      <c r="A10053" t="n">
        <v>79106</v>
      </c>
      <c r="B10053" s="22" t="n">
        <v>94</v>
      </c>
      <c r="C10053" s="7" t="n">
        <v>0</v>
      </c>
      <c r="D10053" s="7" t="s">
        <v>634</v>
      </c>
      <c r="E10053" s="7" t="n">
        <v>2</v>
      </c>
    </row>
    <row r="10054" spans="1:5">
      <c r="A10054" t="s">
        <v>4</v>
      </c>
      <c r="B10054" s="4" t="s">
        <v>5</v>
      </c>
      <c r="C10054" s="4" t="s">
        <v>16</v>
      </c>
      <c r="D10054" s="4" t="s">
        <v>6</v>
      </c>
      <c r="E10054" s="4" t="s">
        <v>10</v>
      </c>
    </row>
    <row r="10055" spans="1:5">
      <c r="A10055" t="n">
        <v>79118</v>
      </c>
      <c r="B10055" s="22" t="n">
        <v>94</v>
      </c>
      <c r="C10055" s="7" t="n">
        <v>1</v>
      </c>
      <c r="D10055" s="7" t="s">
        <v>634</v>
      </c>
      <c r="E10055" s="7" t="n">
        <v>4</v>
      </c>
    </row>
    <row r="10056" spans="1:5">
      <c r="A10056" t="s">
        <v>4</v>
      </c>
      <c r="B10056" s="4" t="s">
        <v>5</v>
      </c>
      <c r="C10056" s="4" t="s">
        <v>16</v>
      </c>
      <c r="D10056" s="4" t="s">
        <v>6</v>
      </c>
    </row>
    <row r="10057" spans="1:5">
      <c r="A10057" t="n">
        <v>79130</v>
      </c>
      <c r="B10057" s="22" t="n">
        <v>94</v>
      </c>
      <c r="C10057" s="7" t="n">
        <v>5</v>
      </c>
      <c r="D10057" s="7" t="s">
        <v>634</v>
      </c>
    </row>
    <row r="10058" spans="1:5">
      <c r="A10058" t="s">
        <v>4</v>
      </c>
      <c r="B10058" s="4" t="s">
        <v>5</v>
      </c>
      <c r="C10058" s="4" t="s">
        <v>16</v>
      </c>
      <c r="D10058" s="4" t="s">
        <v>6</v>
      </c>
      <c r="E10058" s="4" t="s">
        <v>10</v>
      </c>
    </row>
    <row r="10059" spans="1:5">
      <c r="A10059" t="n">
        <v>79140</v>
      </c>
      <c r="B10059" s="22" t="n">
        <v>94</v>
      </c>
      <c r="C10059" s="7" t="n">
        <v>0</v>
      </c>
      <c r="D10059" s="7" t="s">
        <v>635</v>
      </c>
      <c r="E10059" s="7" t="n">
        <v>1</v>
      </c>
    </row>
    <row r="10060" spans="1:5">
      <c r="A10060" t="s">
        <v>4</v>
      </c>
      <c r="B10060" s="4" t="s">
        <v>5</v>
      </c>
      <c r="C10060" s="4" t="s">
        <v>16</v>
      </c>
      <c r="D10060" s="4" t="s">
        <v>6</v>
      </c>
      <c r="E10060" s="4" t="s">
        <v>10</v>
      </c>
    </row>
    <row r="10061" spans="1:5">
      <c r="A10061" t="n">
        <v>79152</v>
      </c>
      <c r="B10061" s="22" t="n">
        <v>94</v>
      </c>
      <c r="C10061" s="7" t="n">
        <v>0</v>
      </c>
      <c r="D10061" s="7" t="s">
        <v>635</v>
      </c>
      <c r="E10061" s="7" t="n">
        <v>2</v>
      </c>
    </row>
    <row r="10062" spans="1:5">
      <c r="A10062" t="s">
        <v>4</v>
      </c>
      <c r="B10062" s="4" t="s">
        <v>5</v>
      </c>
      <c r="C10062" s="4" t="s">
        <v>16</v>
      </c>
      <c r="D10062" s="4" t="s">
        <v>6</v>
      </c>
      <c r="E10062" s="4" t="s">
        <v>10</v>
      </c>
    </row>
    <row r="10063" spans="1:5">
      <c r="A10063" t="n">
        <v>79164</v>
      </c>
      <c r="B10063" s="22" t="n">
        <v>94</v>
      </c>
      <c r="C10063" s="7" t="n">
        <v>1</v>
      </c>
      <c r="D10063" s="7" t="s">
        <v>635</v>
      </c>
      <c r="E10063" s="7" t="n">
        <v>4</v>
      </c>
    </row>
    <row r="10064" spans="1:5">
      <c r="A10064" t="s">
        <v>4</v>
      </c>
      <c r="B10064" s="4" t="s">
        <v>5</v>
      </c>
      <c r="C10064" s="4" t="s">
        <v>16</v>
      </c>
      <c r="D10064" s="4" t="s">
        <v>6</v>
      </c>
    </row>
    <row r="10065" spans="1:5">
      <c r="A10065" t="n">
        <v>79176</v>
      </c>
      <c r="B10065" s="22" t="n">
        <v>94</v>
      </c>
      <c r="C10065" s="7" t="n">
        <v>5</v>
      </c>
      <c r="D10065" s="7" t="s">
        <v>635</v>
      </c>
    </row>
    <row r="10066" spans="1:5">
      <c r="A10066" t="s">
        <v>4</v>
      </c>
      <c r="B10066" s="4" t="s">
        <v>5</v>
      </c>
      <c r="C10066" s="4" t="s">
        <v>16</v>
      </c>
      <c r="D10066" s="4" t="s">
        <v>6</v>
      </c>
      <c r="E10066" s="4" t="s">
        <v>10</v>
      </c>
    </row>
    <row r="10067" spans="1:5">
      <c r="A10067" t="n">
        <v>79186</v>
      </c>
      <c r="B10067" s="22" t="n">
        <v>94</v>
      </c>
      <c r="C10067" s="7" t="n">
        <v>0</v>
      </c>
      <c r="D10067" s="7" t="s">
        <v>47</v>
      </c>
      <c r="E10067" s="7" t="n">
        <v>1</v>
      </c>
    </row>
    <row r="10068" spans="1:5">
      <c r="A10068" t="s">
        <v>4</v>
      </c>
      <c r="B10068" s="4" t="s">
        <v>5</v>
      </c>
      <c r="C10068" s="4" t="s">
        <v>16</v>
      </c>
      <c r="D10068" s="4" t="s">
        <v>6</v>
      </c>
      <c r="E10068" s="4" t="s">
        <v>10</v>
      </c>
    </row>
    <row r="10069" spans="1:5">
      <c r="A10069" t="n">
        <v>79202</v>
      </c>
      <c r="B10069" s="22" t="n">
        <v>94</v>
      </c>
      <c r="C10069" s="7" t="n">
        <v>0</v>
      </c>
      <c r="D10069" s="7" t="s">
        <v>47</v>
      </c>
      <c r="E10069" s="7" t="n">
        <v>2</v>
      </c>
    </row>
    <row r="10070" spans="1:5">
      <c r="A10070" t="s">
        <v>4</v>
      </c>
      <c r="B10070" s="4" t="s">
        <v>5</v>
      </c>
      <c r="C10070" s="4" t="s">
        <v>16</v>
      </c>
      <c r="D10070" s="4" t="s">
        <v>6</v>
      </c>
      <c r="E10070" s="4" t="s">
        <v>10</v>
      </c>
    </row>
    <row r="10071" spans="1:5">
      <c r="A10071" t="n">
        <v>79218</v>
      </c>
      <c r="B10071" s="22" t="n">
        <v>94</v>
      </c>
      <c r="C10071" s="7" t="n">
        <v>1</v>
      </c>
      <c r="D10071" s="7" t="s">
        <v>47</v>
      </c>
      <c r="E10071" s="7" t="n">
        <v>4</v>
      </c>
    </row>
    <row r="10072" spans="1:5">
      <c r="A10072" t="s">
        <v>4</v>
      </c>
      <c r="B10072" s="4" t="s">
        <v>5</v>
      </c>
      <c r="C10072" s="4" t="s">
        <v>16</v>
      </c>
      <c r="D10072" s="4" t="s">
        <v>6</v>
      </c>
    </row>
    <row r="10073" spans="1:5">
      <c r="A10073" t="n">
        <v>79234</v>
      </c>
      <c r="B10073" s="22" t="n">
        <v>94</v>
      </c>
      <c r="C10073" s="7" t="n">
        <v>5</v>
      </c>
      <c r="D10073" s="7" t="s">
        <v>47</v>
      </c>
    </row>
    <row r="10074" spans="1:5">
      <c r="A10074" t="s">
        <v>4</v>
      </c>
      <c r="B10074" s="4" t="s">
        <v>5</v>
      </c>
      <c r="C10074" s="4" t="s">
        <v>16</v>
      </c>
      <c r="D10074" s="4" t="s">
        <v>6</v>
      </c>
      <c r="E10074" s="4" t="s">
        <v>10</v>
      </c>
    </row>
    <row r="10075" spans="1:5">
      <c r="A10075" t="n">
        <v>79248</v>
      </c>
      <c r="B10075" s="22" t="n">
        <v>94</v>
      </c>
      <c r="C10075" s="7" t="n">
        <v>0</v>
      </c>
      <c r="D10075" s="7" t="s">
        <v>53</v>
      </c>
      <c r="E10075" s="7" t="n">
        <v>1</v>
      </c>
    </row>
    <row r="10076" spans="1:5">
      <c r="A10076" t="s">
        <v>4</v>
      </c>
      <c r="B10076" s="4" t="s">
        <v>5</v>
      </c>
      <c r="C10076" s="4" t="s">
        <v>16</v>
      </c>
      <c r="D10076" s="4" t="s">
        <v>6</v>
      </c>
      <c r="E10076" s="4" t="s">
        <v>10</v>
      </c>
    </row>
    <row r="10077" spans="1:5">
      <c r="A10077" t="n">
        <v>79263</v>
      </c>
      <c r="B10077" s="22" t="n">
        <v>94</v>
      </c>
      <c r="C10077" s="7" t="n">
        <v>0</v>
      </c>
      <c r="D10077" s="7" t="s">
        <v>53</v>
      </c>
      <c r="E10077" s="7" t="n">
        <v>2</v>
      </c>
    </row>
    <row r="10078" spans="1:5">
      <c r="A10078" t="s">
        <v>4</v>
      </c>
      <c r="B10078" s="4" t="s">
        <v>5</v>
      </c>
      <c r="C10078" s="4" t="s">
        <v>16</v>
      </c>
      <c r="D10078" s="4" t="s">
        <v>6</v>
      </c>
      <c r="E10078" s="4" t="s">
        <v>10</v>
      </c>
    </row>
    <row r="10079" spans="1:5">
      <c r="A10079" t="n">
        <v>79278</v>
      </c>
      <c r="B10079" s="22" t="n">
        <v>94</v>
      </c>
      <c r="C10079" s="7" t="n">
        <v>1</v>
      </c>
      <c r="D10079" s="7" t="s">
        <v>53</v>
      </c>
      <c r="E10079" s="7" t="n">
        <v>4</v>
      </c>
    </row>
    <row r="10080" spans="1:5">
      <c r="A10080" t="s">
        <v>4</v>
      </c>
      <c r="B10080" s="4" t="s">
        <v>5</v>
      </c>
      <c r="C10080" s="4" t="s">
        <v>16</v>
      </c>
      <c r="D10080" s="4" t="s">
        <v>6</v>
      </c>
    </row>
    <row r="10081" spans="1:5">
      <c r="A10081" t="n">
        <v>79293</v>
      </c>
      <c r="B10081" s="22" t="n">
        <v>94</v>
      </c>
      <c r="C10081" s="7" t="n">
        <v>5</v>
      </c>
      <c r="D10081" s="7" t="s">
        <v>53</v>
      </c>
    </row>
    <row r="10082" spans="1:5">
      <c r="A10082" t="s">
        <v>4</v>
      </c>
      <c r="B10082" s="4" t="s">
        <v>5</v>
      </c>
      <c r="C10082" s="4" t="s">
        <v>16</v>
      </c>
      <c r="D10082" s="4" t="s">
        <v>16</v>
      </c>
      <c r="E10082" s="4" t="s">
        <v>30</v>
      </c>
      <c r="F10082" s="4" t="s">
        <v>30</v>
      </c>
      <c r="G10082" s="4" t="s">
        <v>30</v>
      </c>
      <c r="H10082" s="4" t="s">
        <v>10</v>
      </c>
    </row>
    <row r="10083" spans="1:5">
      <c r="A10083" t="n">
        <v>79306</v>
      </c>
      <c r="B10083" s="38" t="n">
        <v>45</v>
      </c>
      <c r="C10083" s="7" t="n">
        <v>2</v>
      </c>
      <c r="D10083" s="7" t="n">
        <v>3</v>
      </c>
      <c r="E10083" s="7" t="n">
        <v>-0.810000002384186</v>
      </c>
      <c r="F10083" s="7" t="n">
        <v>16.6299991607666</v>
      </c>
      <c r="G10083" s="7" t="n">
        <v>5.69999980926514</v>
      </c>
      <c r="H10083" s="7" t="n">
        <v>0</v>
      </c>
    </row>
    <row r="10084" spans="1:5">
      <c r="A10084" t="s">
        <v>4</v>
      </c>
      <c r="B10084" s="4" t="s">
        <v>5</v>
      </c>
      <c r="C10084" s="4" t="s">
        <v>16</v>
      </c>
      <c r="D10084" s="4" t="s">
        <v>16</v>
      </c>
      <c r="E10084" s="4" t="s">
        <v>30</v>
      </c>
      <c r="F10084" s="4" t="s">
        <v>30</v>
      </c>
      <c r="G10084" s="4" t="s">
        <v>30</v>
      </c>
      <c r="H10084" s="4" t="s">
        <v>10</v>
      </c>
      <c r="I10084" s="4" t="s">
        <v>16</v>
      </c>
    </row>
    <row r="10085" spans="1:5">
      <c r="A10085" t="n">
        <v>79323</v>
      </c>
      <c r="B10085" s="38" t="n">
        <v>45</v>
      </c>
      <c r="C10085" s="7" t="n">
        <v>4</v>
      </c>
      <c r="D10085" s="7" t="n">
        <v>3</v>
      </c>
      <c r="E10085" s="7" t="n">
        <v>345.390014648438</v>
      </c>
      <c r="F10085" s="7" t="n">
        <v>31.1599998474121</v>
      </c>
      <c r="G10085" s="7" t="n">
        <v>0</v>
      </c>
      <c r="H10085" s="7" t="n">
        <v>0</v>
      </c>
      <c r="I10085" s="7" t="n">
        <v>1</v>
      </c>
    </row>
    <row r="10086" spans="1:5">
      <c r="A10086" t="s">
        <v>4</v>
      </c>
      <c r="B10086" s="4" t="s">
        <v>5</v>
      </c>
      <c r="C10086" s="4" t="s">
        <v>16</v>
      </c>
      <c r="D10086" s="4" t="s">
        <v>16</v>
      </c>
      <c r="E10086" s="4" t="s">
        <v>30</v>
      </c>
      <c r="F10086" s="4" t="s">
        <v>10</v>
      </c>
    </row>
    <row r="10087" spans="1:5">
      <c r="A10087" t="n">
        <v>79341</v>
      </c>
      <c r="B10087" s="38" t="n">
        <v>45</v>
      </c>
      <c r="C10087" s="7" t="n">
        <v>5</v>
      </c>
      <c r="D10087" s="7" t="n">
        <v>3</v>
      </c>
      <c r="E10087" s="7" t="n">
        <v>23.7000007629395</v>
      </c>
      <c r="F10087" s="7" t="n">
        <v>0</v>
      </c>
    </row>
    <row r="10088" spans="1:5">
      <c r="A10088" t="s">
        <v>4</v>
      </c>
      <c r="B10088" s="4" t="s">
        <v>5</v>
      </c>
      <c r="C10088" s="4" t="s">
        <v>16</v>
      </c>
      <c r="D10088" s="4" t="s">
        <v>16</v>
      </c>
      <c r="E10088" s="4" t="s">
        <v>30</v>
      </c>
      <c r="F10088" s="4" t="s">
        <v>10</v>
      </c>
    </row>
    <row r="10089" spans="1:5">
      <c r="A10089" t="n">
        <v>79350</v>
      </c>
      <c r="B10089" s="38" t="n">
        <v>45</v>
      </c>
      <c r="C10089" s="7" t="n">
        <v>11</v>
      </c>
      <c r="D10089" s="7" t="n">
        <v>3</v>
      </c>
      <c r="E10089" s="7" t="n">
        <v>38</v>
      </c>
      <c r="F10089" s="7" t="n">
        <v>0</v>
      </c>
    </row>
    <row r="10090" spans="1:5">
      <c r="A10090" t="s">
        <v>4</v>
      </c>
      <c r="B10090" s="4" t="s">
        <v>5</v>
      </c>
      <c r="C10090" s="4" t="s">
        <v>16</v>
      </c>
      <c r="D10090" s="4" t="s">
        <v>16</v>
      </c>
      <c r="E10090" s="4" t="s">
        <v>30</v>
      </c>
      <c r="F10090" s="4" t="s">
        <v>30</v>
      </c>
      <c r="G10090" s="4" t="s">
        <v>30</v>
      </c>
      <c r="H10090" s="4" t="s">
        <v>10</v>
      </c>
    </row>
    <row r="10091" spans="1:5">
      <c r="A10091" t="n">
        <v>79359</v>
      </c>
      <c r="B10091" s="38" t="n">
        <v>45</v>
      </c>
      <c r="C10091" s="7" t="n">
        <v>2</v>
      </c>
      <c r="D10091" s="7" t="n">
        <v>3</v>
      </c>
      <c r="E10091" s="7" t="n">
        <v>-0.810000002384186</v>
      </c>
      <c r="F10091" s="7" t="n">
        <v>5.94999980926514</v>
      </c>
      <c r="G10091" s="7" t="n">
        <v>5.69999980926514</v>
      </c>
      <c r="H10091" s="7" t="n">
        <v>10000</v>
      </c>
    </row>
    <row r="10092" spans="1:5">
      <c r="A10092" t="s">
        <v>4</v>
      </c>
      <c r="B10092" s="4" t="s">
        <v>5</v>
      </c>
      <c r="C10092" s="4" t="s">
        <v>16</v>
      </c>
      <c r="D10092" s="4" t="s">
        <v>16</v>
      </c>
      <c r="E10092" s="4" t="s">
        <v>30</v>
      </c>
      <c r="F10092" s="4" t="s">
        <v>30</v>
      </c>
      <c r="G10092" s="4" t="s">
        <v>30</v>
      </c>
      <c r="H10092" s="4" t="s">
        <v>10</v>
      </c>
      <c r="I10092" s="4" t="s">
        <v>16</v>
      </c>
    </row>
    <row r="10093" spans="1:5">
      <c r="A10093" t="n">
        <v>79376</v>
      </c>
      <c r="B10093" s="38" t="n">
        <v>45</v>
      </c>
      <c r="C10093" s="7" t="n">
        <v>4</v>
      </c>
      <c r="D10093" s="7" t="n">
        <v>3</v>
      </c>
      <c r="E10093" s="7" t="n">
        <v>345.390014648438</v>
      </c>
      <c r="F10093" s="7" t="n">
        <v>8.75</v>
      </c>
      <c r="G10093" s="7" t="n">
        <v>0</v>
      </c>
      <c r="H10093" s="7" t="n">
        <v>10000</v>
      </c>
      <c r="I10093" s="7" t="n">
        <v>1</v>
      </c>
    </row>
    <row r="10094" spans="1:5">
      <c r="A10094" t="s">
        <v>4</v>
      </c>
      <c r="B10094" s="4" t="s">
        <v>5</v>
      </c>
      <c r="C10094" s="4" t="s">
        <v>16</v>
      </c>
      <c r="D10094" s="4" t="s">
        <v>10</v>
      </c>
      <c r="E10094" s="4" t="s">
        <v>10</v>
      </c>
      <c r="F10094" s="4" t="s">
        <v>9</v>
      </c>
    </row>
    <row r="10095" spans="1:5">
      <c r="A10095" t="n">
        <v>79394</v>
      </c>
      <c r="B10095" s="70" t="n">
        <v>84</v>
      </c>
      <c r="C10095" s="7" t="n">
        <v>0</v>
      </c>
      <c r="D10095" s="7" t="n">
        <v>0</v>
      </c>
      <c r="E10095" s="7" t="n">
        <v>0</v>
      </c>
      <c r="F10095" s="7" t="n">
        <v>1045220557</v>
      </c>
    </row>
    <row r="10096" spans="1:5">
      <c r="A10096" t="s">
        <v>4</v>
      </c>
      <c r="B10096" s="4" t="s">
        <v>5</v>
      </c>
      <c r="C10096" s="4" t="s">
        <v>30</v>
      </c>
      <c r="D10096" s="4" t="s">
        <v>30</v>
      </c>
      <c r="E10096" s="4" t="s">
        <v>30</v>
      </c>
      <c r="F10096" s="4" t="s">
        <v>30</v>
      </c>
      <c r="G10096" s="4" t="s">
        <v>30</v>
      </c>
      <c r="H10096" s="4" t="s">
        <v>10</v>
      </c>
    </row>
    <row r="10097" spans="1:9">
      <c r="A10097" t="n">
        <v>79404</v>
      </c>
      <c r="B10097" s="88" t="n">
        <v>71</v>
      </c>
      <c r="C10097" s="7" t="n">
        <v>0</v>
      </c>
      <c r="D10097" s="7" t="n">
        <v>0.0700000002980232</v>
      </c>
      <c r="E10097" s="7" t="n">
        <v>0.119999997317791</v>
      </c>
      <c r="F10097" s="7" t="n">
        <v>0</v>
      </c>
      <c r="G10097" s="7" t="n">
        <v>200</v>
      </c>
      <c r="H10097" s="7" t="n">
        <v>0</v>
      </c>
    </row>
    <row r="10098" spans="1:9">
      <c r="A10098" t="s">
        <v>4</v>
      </c>
      <c r="B10098" s="4" t="s">
        <v>5</v>
      </c>
      <c r="C10098" s="4" t="s">
        <v>16</v>
      </c>
      <c r="D10098" s="4" t="s">
        <v>10</v>
      </c>
      <c r="E10098" s="4" t="s">
        <v>9</v>
      </c>
      <c r="F10098" s="4" t="s">
        <v>10</v>
      </c>
      <c r="G10098" s="4" t="s">
        <v>9</v>
      </c>
      <c r="H10098" s="4" t="s">
        <v>16</v>
      </c>
    </row>
    <row r="10099" spans="1:9">
      <c r="A10099" t="n">
        <v>79427</v>
      </c>
      <c r="B10099" s="20" t="n">
        <v>49</v>
      </c>
      <c r="C10099" s="7" t="n">
        <v>0</v>
      </c>
      <c r="D10099" s="7" t="n">
        <v>523</v>
      </c>
      <c r="E10099" s="7" t="n">
        <v>1065353216</v>
      </c>
      <c r="F10099" s="7" t="n">
        <v>0</v>
      </c>
      <c r="G10099" s="7" t="n">
        <v>0</v>
      </c>
      <c r="H10099" s="7" t="n">
        <v>0</v>
      </c>
    </row>
    <row r="10100" spans="1:9">
      <c r="A10100" t="s">
        <v>4</v>
      </c>
      <c r="B10100" s="4" t="s">
        <v>5</v>
      </c>
      <c r="C10100" s="4" t="s">
        <v>16</v>
      </c>
      <c r="D10100" s="4" t="s">
        <v>10</v>
      </c>
    </row>
    <row r="10101" spans="1:9">
      <c r="A10101" t="n">
        <v>79442</v>
      </c>
      <c r="B10101" s="20" t="n">
        <v>49</v>
      </c>
      <c r="C10101" s="7" t="n">
        <v>6</v>
      </c>
      <c r="D10101" s="7" t="n">
        <v>523</v>
      </c>
    </row>
    <row r="10102" spans="1:9">
      <c r="A10102" t="s">
        <v>4</v>
      </c>
      <c r="B10102" s="4" t="s">
        <v>5</v>
      </c>
      <c r="C10102" s="4" t="s">
        <v>10</v>
      </c>
      <c r="D10102" s="4" t="s">
        <v>16</v>
      </c>
      <c r="E10102" s="4" t="s">
        <v>16</v>
      </c>
      <c r="F10102" s="4" t="s">
        <v>6</v>
      </c>
    </row>
    <row r="10103" spans="1:9">
      <c r="A10103" t="n">
        <v>79446</v>
      </c>
      <c r="B10103" s="25" t="n">
        <v>20</v>
      </c>
      <c r="C10103" s="7" t="n">
        <v>101</v>
      </c>
      <c r="D10103" s="7" t="n">
        <v>2</v>
      </c>
      <c r="E10103" s="7" t="n">
        <v>11</v>
      </c>
      <c r="F10103" s="7" t="s">
        <v>636</v>
      </c>
    </row>
    <row r="10104" spans="1:9">
      <c r="A10104" t="s">
        <v>4</v>
      </c>
      <c r="B10104" s="4" t="s">
        <v>5</v>
      </c>
      <c r="C10104" s="4" t="s">
        <v>16</v>
      </c>
      <c r="D10104" s="4" t="s">
        <v>10</v>
      </c>
      <c r="E10104" s="4" t="s">
        <v>30</v>
      </c>
      <c r="F10104" s="4" t="s">
        <v>10</v>
      </c>
      <c r="G10104" s="4" t="s">
        <v>9</v>
      </c>
      <c r="H10104" s="4" t="s">
        <v>9</v>
      </c>
      <c r="I10104" s="4" t="s">
        <v>10</v>
      </c>
      <c r="J10104" s="4" t="s">
        <v>10</v>
      </c>
      <c r="K10104" s="4" t="s">
        <v>9</v>
      </c>
      <c r="L10104" s="4" t="s">
        <v>9</v>
      </c>
      <c r="M10104" s="4" t="s">
        <v>9</v>
      </c>
      <c r="N10104" s="4" t="s">
        <v>9</v>
      </c>
      <c r="O10104" s="4" t="s">
        <v>6</v>
      </c>
    </row>
    <row r="10105" spans="1:9">
      <c r="A10105" t="n">
        <v>79470</v>
      </c>
      <c r="B10105" s="18" t="n">
        <v>50</v>
      </c>
      <c r="C10105" s="7" t="n">
        <v>0</v>
      </c>
      <c r="D10105" s="7" t="n">
        <v>2218</v>
      </c>
      <c r="E10105" s="7" t="n">
        <v>0.600000023841858</v>
      </c>
      <c r="F10105" s="7" t="n">
        <v>3000</v>
      </c>
      <c r="G10105" s="7" t="n">
        <v>0</v>
      </c>
      <c r="H10105" s="7" t="n">
        <v>0</v>
      </c>
      <c r="I10105" s="7" t="n">
        <v>0</v>
      </c>
      <c r="J10105" s="7" t="n">
        <v>65533</v>
      </c>
      <c r="K10105" s="7" t="n">
        <v>0</v>
      </c>
      <c r="L10105" s="7" t="n">
        <v>0</v>
      </c>
      <c r="M10105" s="7" t="n">
        <v>0</v>
      </c>
      <c r="N10105" s="7" t="n">
        <v>0</v>
      </c>
      <c r="O10105" s="7" t="s">
        <v>15</v>
      </c>
    </row>
    <row r="10106" spans="1:9">
      <c r="A10106" t="s">
        <v>4</v>
      </c>
      <c r="B10106" s="4" t="s">
        <v>5</v>
      </c>
      <c r="C10106" s="4" t="s">
        <v>16</v>
      </c>
      <c r="D10106" s="4" t="s">
        <v>10</v>
      </c>
      <c r="E10106" s="4" t="s">
        <v>30</v>
      </c>
      <c r="F10106" s="4" t="s">
        <v>10</v>
      </c>
      <c r="G10106" s="4" t="s">
        <v>9</v>
      </c>
      <c r="H10106" s="4" t="s">
        <v>9</v>
      </c>
      <c r="I10106" s="4" t="s">
        <v>10</v>
      </c>
      <c r="J10106" s="4" t="s">
        <v>10</v>
      </c>
      <c r="K10106" s="4" t="s">
        <v>9</v>
      </c>
      <c r="L10106" s="4" t="s">
        <v>9</v>
      </c>
      <c r="M10106" s="4" t="s">
        <v>9</v>
      </c>
      <c r="N10106" s="4" t="s">
        <v>9</v>
      </c>
      <c r="O10106" s="4" t="s">
        <v>6</v>
      </c>
    </row>
    <row r="10107" spans="1:9">
      <c r="A10107" t="n">
        <v>79509</v>
      </c>
      <c r="B10107" s="18" t="n">
        <v>50</v>
      </c>
      <c r="C10107" s="7" t="n">
        <v>0</v>
      </c>
      <c r="D10107" s="7" t="n">
        <v>2219</v>
      </c>
      <c r="E10107" s="7" t="n">
        <v>0.600000023841858</v>
      </c>
      <c r="F10107" s="7" t="n">
        <v>3000</v>
      </c>
      <c r="G10107" s="7" t="n">
        <v>0</v>
      </c>
      <c r="H10107" s="7" t="n">
        <v>0</v>
      </c>
      <c r="I10107" s="7" t="n">
        <v>0</v>
      </c>
      <c r="J10107" s="7" t="n">
        <v>65533</v>
      </c>
      <c r="K10107" s="7" t="n">
        <v>0</v>
      </c>
      <c r="L10107" s="7" t="n">
        <v>0</v>
      </c>
      <c r="M10107" s="7" t="n">
        <v>0</v>
      </c>
      <c r="N10107" s="7" t="n">
        <v>0</v>
      </c>
      <c r="O10107" s="7" t="s">
        <v>15</v>
      </c>
    </row>
    <row r="10108" spans="1:9">
      <c r="A10108" t="s">
        <v>4</v>
      </c>
      <c r="B10108" s="4" t="s">
        <v>5</v>
      </c>
      <c r="C10108" s="4" t="s">
        <v>16</v>
      </c>
      <c r="D10108" s="4" t="s">
        <v>10</v>
      </c>
      <c r="E10108" s="4" t="s">
        <v>30</v>
      </c>
      <c r="F10108" s="4" t="s">
        <v>10</v>
      </c>
      <c r="G10108" s="4" t="s">
        <v>9</v>
      </c>
      <c r="H10108" s="4" t="s">
        <v>9</v>
      </c>
      <c r="I10108" s="4" t="s">
        <v>10</v>
      </c>
      <c r="J10108" s="4" t="s">
        <v>10</v>
      </c>
      <c r="K10108" s="4" t="s">
        <v>9</v>
      </c>
      <c r="L10108" s="4" t="s">
        <v>9</v>
      </c>
      <c r="M10108" s="4" t="s">
        <v>9</v>
      </c>
      <c r="N10108" s="4" t="s">
        <v>9</v>
      </c>
      <c r="O10108" s="4" t="s">
        <v>6</v>
      </c>
    </row>
    <row r="10109" spans="1:9">
      <c r="A10109" t="n">
        <v>79548</v>
      </c>
      <c r="B10109" s="18" t="n">
        <v>50</v>
      </c>
      <c r="C10109" s="7" t="n">
        <v>0</v>
      </c>
      <c r="D10109" s="7" t="n">
        <v>2268</v>
      </c>
      <c r="E10109" s="7" t="n">
        <v>0.400000005960464</v>
      </c>
      <c r="F10109" s="7" t="n">
        <v>4000</v>
      </c>
      <c r="G10109" s="7" t="n">
        <v>0</v>
      </c>
      <c r="H10109" s="7" t="n">
        <v>-1054867456</v>
      </c>
      <c r="I10109" s="7" t="n">
        <v>0</v>
      </c>
      <c r="J10109" s="7" t="n">
        <v>65533</v>
      </c>
      <c r="K10109" s="7" t="n">
        <v>0</v>
      </c>
      <c r="L10109" s="7" t="n">
        <v>0</v>
      </c>
      <c r="M10109" s="7" t="n">
        <v>0</v>
      </c>
      <c r="N10109" s="7" t="n">
        <v>0</v>
      </c>
      <c r="O10109" s="7" t="s">
        <v>15</v>
      </c>
    </row>
    <row r="10110" spans="1:9">
      <c r="A10110" t="s">
        <v>4</v>
      </c>
      <c r="B10110" s="4" t="s">
        <v>5</v>
      </c>
      <c r="C10110" s="4" t="s">
        <v>16</v>
      </c>
      <c r="D10110" s="4" t="s">
        <v>10</v>
      </c>
      <c r="E10110" s="4" t="s">
        <v>30</v>
      </c>
    </row>
    <row r="10111" spans="1:9">
      <c r="A10111" t="n">
        <v>79587</v>
      </c>
      <c r="B10111" s="37" t="n">
        <v>58</v>
      </c>
      <c r="C10111" s="7" t="n">
        <v>100</v>
      </c>
      <c r="D10111" s="7" t="n">
        <v>2000</v>
      </c>
      <c r="E10111" s="7" t="n">
        <v>1</v>
      </c>
    </row>
    <row r="10112" spans="1:9">
      <c r="A10112" t="s">
        <v>4</v>
      </c>
      <c r="B10112" s="4" t="s">
        <v>5</v>
      </c>
      <c r="C10112" s="4" t="s">
        <v>16</v>
      </c>
      <c r="D10112" s="4" t="s">
        <v>10</v>
      </c>
    </row>
    <row r="10113" spans="1:15">
      <c r="A10113" t="n">
        <v>79595</v>
      </c>
      <c r="B10113" s="37" t="n">
        <v>58</v>
      </c>
      <c r="C10113" s="7" t="n">
        <v>255</v>
      </c>
      <c r="D10113" s="7" t="n">
        <v>0</v>
      </c>
    </row>
    <row r="10114" spans="1:15">
      <c r="A10114" t="s">
        <v>4</v>
      </c>
      <c r="B10114" s="4" t="s">
        <v>5</v>
      </c>
      <c r="C10114" s="4" t="s">
        <v>16</v>
      </c>
      <c r="D10114" s="4" t="s">
        <v>10</v>
      </c>
    </row>
    <row r="10115" spans="1:15">
      <c r="A10115" t="n">
        <v>79599</v>
      </c>
      <c r="B10115" s="38" t="n">
        <v>45</v>
      </c>
      <c r="C10115" s="7" t="n">
        <v>7</v>
      </c>
      <c r="D10115" s="7" t="n">
        <v>255</v>
      </c>
    </row>
    <row r="10116" spans="1:15">
      <c r="A10116" t="s">
        <v>4</v>
      </c>
      <c r="B10116" s="4" t="s">
        <v>5</v>
      </c>
      <c r="C10116" s="4" t="s">
        <v>10</v>
      </c>
    </row>
    <row r="10117" spans="1:15">
      <c r="A10117" t="n">
        <v>79603</v>
      </c>
      <c r="B10117" s="31" t="n">
        <v>16</v>
      </c>
      <c r="C10117" s="7" t="n">
        <v>1000</v>
      </c>
    </row>
    <row r="10118" spans="1:15">
      <c r="A10118" t="s">
        <v>4</v>
      </c>
      <c r="B10118" s="4" t="s">
        <v>5</v>
      </c>
      <c r="C10118" s="4" t="s">
        <v>16</v>
      </c>
      <c r="D10118" s="4" t="s">
        <v>10</v>
      </c>
      <c r="E10118" s="4" t="s">
        <v>30</v>
      </c>
    </row>
    <row r="10119" spans="1:15">
      <c r="A10119" t="n">
        <v>79606</v>
      </c>
      <c r="B10119" s="37" t="n">
        <v>58</v>
      </c>
      <c r="C10119" s="7" t="n">
        <v>101</v>
      </c>
      <c r="D10119" s="7" t="n">
        <v>1000</v>
      </c>
      <c r="E10119" s="7" t="n">
        <v>1</v>
      </c>
    </row>
    <row r="10120" spans="1:15">
      <c r="A10120" t="s">
        <v>4</v>
      </c>
      <c r="B10120" s="4" t="s">
        <v>5</v>
      </c>
      <c r="C10120" s="4" t="s">
        <v>16</v>
      </c>
      <c r="D10120" s="4" t="s">
        <v>10</v>
      </c>
    </row>
    <row r="10121" spans="1:15">
      <c r="A10121" t="n">
        <v>79614</v>
      </c>
      <c r="B10121" s="37" t="n">
        <v>58</v>
      </c>
      <c r="C10121" s="7" t="n">
        <v>254</v>
      </c>
      <c r="D10121" s="7" t="n">
        <v>0</v>
      </c>
    </row>
    <row r="10122" spans="1:15">
      <c r="A10122" t="s">
        <v>4</v>
      </c>
      <c r="B10122" s="4" t="s">
        <v>5</v>
      </c>
      <c r="C10122" s="4" t="s">
        <v>10</v>
      </c>
      <c r="D10122" s="4" t="s">
        <v>16</v>
      </c>
      <c r="E10122" s="4" t="s">
        <v>16</v>
      </c>
      <c r="F10122" s="4" t="s">
        <v>6</v>
      </c>
    </row>
    <row r="10123" spans="1:15">
      <c r="A10123" t="n">
        <v>79618</v>
      </c>
      <c r="B10123" s="25" t="n">
        <v>20</v>
      </c>
      <c r="C10123" s="7" t="n">
        <v>96</v>
      </c>
      <c r="D10123" s="7" t="n">
        <v>2</v>
      </c>
      <c r="E10123" s="7" t="n">
        <v>11</v>
      </c>
      <c r="F10123" s="7" t="s">
        <v>636</v>
      </c>
    </row>
    <row r="10124" spans="1:15">
      <c r="A10124" t="s">
        <v>4</v>
      </c>
      <c r="B10124" s="4" t="s">
        <v>5</v>
      </c>
      <c r="C10124" s="4" t="s">
        <v>10</v>
      </c>
      <c r="D10124" s="4" t="s">
        <v>16</v>
      </c>
      <c r="E10124" s="4" t="s">
        <v>16</v>
      </c>
      <c r="F10124" s="4" t="s">
        <v>6</v>
      </c>
    </row>
    <row r="10125" spans="1:15">
      <c r="A10125" t="n">
        <v>79642</v>
      </c>
      <c r="B10125" s="25" t="n">
        <v>20</v>
      </c>
      <c r="C10125" s="7" t="n">
        <v>110</v>
      </c>
      <c r="D10125" s="7" t="n">
        <v>2</v>
      </c>
      <c r="E10125" s="7" t="n">
        <v>11</v>
      </c>
      <c r="F10125" s="7" t="s">
        <v>636</v>
      </c>
    </row>
    <row r="10126" spans="1:15">
      <c r="A10126" t="s">
        <v>4</v>
      </c>
      <c r="B10126" s="4" t="s">
        <v>5</v>
      </c>
      <c r="C10126" s="4" t="s">
        <v>10</v>
      </c>
      <c r="D10126" s="4" t="s">
        <v>16</v>
      </c>
      <c r="E10126" s="4" t="s">
        <v>6</v>
      </c>
      <c r="F10126" s="4" t="s">
        <v>30</v>
      </c>
      <c r="G10126" s="4" t="s">
        <v>30</v>
      </c>
      <c r="H10126" s="4" t="s">
        <v>30</v>
      </c>
    </row>
    <row r="10127" spans="1:15">
      <c r="A10127" t="n">
        <v>79666</v>
      </c>
      <c r="B10127" s="45" t="n">
        <v>48</v>
      </c>
      <c r="C10127" s="7" t="n">
        <v>116</v>
      </c>
      <c r="D10127" s="7" t="n">
        <v>0</v>
      </c>
      <c r="E10127" s="7" t="s">
        <v>220</v>
      </c>
      <c r="F10127" s="7" t="n">
        <v>-1</v>
      </c>
      <c r="G10127" s="7" t="n">
        <v>1</v>
      </c>
      <c r="H10127" s="7" t="n">
        <v>1.40129846432482e-45</v>
      </c>
    </row>
    <row r="10128" spans="1:15">
      <c r="A10128" t="s">
        <v>4</v>
      </c>
      <c r="B10128" s="4" t="s">
        <v>5</v>
      </c>
      <c r="C10128" s="4" t="s">
        <v>10</v>
      </c>
      <c r="D10128" s="4" t="s">
        <v>16</v>
      </c>
      <c r="E10128" s="4" t="s">
        <v>6</v>
      </c>
      <c r="F10128" s="4" t="s">
        <v>30</v>
      </c>
      <c r="G10128" s="4" t="s">
        <v>30</v>
      </c>
      <c r="H10128" s="4" t="s">
        <v>30</v>
      </c>
    </row>
    <row r="10129" spans="1:8">
      <c r="A10129" t="n">
        <v>79696</v>
      </c>
      <c r="B10129" s="45" t="n">
        <v>48</v>
      </c>
      <c r="C10129" s="7" t="n">
        <v>120</v>
      </c>
      <c r="D10129" s="7" t="n">
        <v>0</v>
      </c>
      <c r="E10129" s="7" t="s">
        <v>217</v>
      </c>
      <c r="F10129" s="7" t="n">
        <v>-1</v>
      </c>
      <c r="G10129" s="7" t="n">
        <v>1</v>
      </c>
      <c r="H10129" s="7" t="n">
        <v>1.40129846432482e-45</v>
      </c>
    </row>
    <row r="10130" spans="1:8">
      <c r="A10130" t="s">
        <v>4</v>
      </c>
      <c r="B10130" s="4" t="s">
        <v>5</v>
      </c>
      <c r="C10130" s="4" t="s">
        <v>10</v>
      </c>
      <c r="D10130" s="4" t="s">
        <v>16</v>
      </c>
      <c r="E10130" s="4" t="s">
        <v>6</v>
      </c>
      <c r="F10130" s="4" t="s">
        <v>30</v>
      </c>
      <c r="G10130" s="4" t="s">
        <v>30</v>
      </c>
      <c r="H10130" s="4" t="s">
        <v>30</v>
      </c>
    </row>
    <row r="10131" spans="1:8">
      <c r="A10131" t="n">
        <v>79727</v>
      </c>
      <c r="B10131" s="45" t="n">
        <v>48</v>
      </c>
      <c r="C10131" s="7" t="n">
        <v>1</v>
      </c>
      <c r="D10131" s="7" t="n">
        <v>0</v>
      </c>
      <c r="E10131" s="7" t="s">
        <v>637</v>
      </c>
      <c r="F10131" s="7" t="n">
        <v>0</v>
      </c>
      <c r="G10131" s="7" t="n">
        <v>1</v>
      </c>
      <c r="H10131" s="7" t="n">
        <v>0</v>
      </c>
    </row>
    <row r="10132" spans="1:8">
      <c r="A10132" t="s">
        <v>4</v>
      </c>
      <c r="B10132" s="4" t="s">
        <v>5</v>
      </c>
      <c r="C10132" s="4" t="s">
        <v>16</v>
      </c>
      <c r="D10132" s="4" t="s">
        <v>10</v>
      </c>
      <c r="E10132" s="4" t="s">
        <v>6</v>
      </c>
      <c r="F10132" s="4" t="s">
        <v>6</v>
      </c>
      <c r="G10132" s="4" t="s">
        <v>6</v>
      </c>
      <c r="H10132" s="4" t="s">
        <v>6</v>
      </c>
    </row>
    <row r="10133" spans="1:8">
      <c r="A10133" t="n">
        <v>79752</v>
      </c>
      <c r="B10133" s="54" t="n">
        <v>51</v>
      </c>
      <c r="C10133" s="7" t="n">
        <v>3</v>
      </c>
      <c r="D10133" s="7" t="n">
        <v>110</v>
      </c>
      <c r="E10133" s="7" t="s">
        <v>575</v>
      </c>
      <c r="F10133" s="7" t="s">
        <v>236</v>
      </c>
      <c r="G10133" s="7" t="s">
        <v>225</v>
      </c>
      <c r="H10133" s="7" t="s">
        <v>226</v>
      </c>
    </row>
    <row r="10134" spans="1:8">
      <c r="A10134" t="s">
        <v>4</v>
      </c>
      <c r="B10134" s="4" t="s">
        <v>5</v>
      </c>
      <c r="C10134" s="4" t="s">
        <v>16</v>
      </c>
      <c r="D10134" s="4" t="s">
        <v>10</v>
      </c>
      <c r="E10134" s="4" t="s">
        <v>6</v>
      </c>
      <c r="F10134" s="4" t="s">
        <v>6</v>
      </c>
      <c r="G10134" s="4" t="s">
        <v>6</v>
      </c>
      <c r="H10134" s="4" t="s">
        <v>6</v>
      </c>
    </row>
    <row r="10135" spans="1:8">
      <c r="A10135" t="n">
        <v>79765</v>
      </c>
      <c r="B10135" s="54" t="n">
        <v>51</v>
      </c>
      <c r="C10135" s="7" t="n">
        <v>3</v>
      </c>
      <c r="D10135" s="7" t="n">
        <v>116</v>
      </c>
      <c r="E10135" s="7" t="s">
        <v>236</v>
      </c>
      <c r="F10135" s="7" t="s">
        <v>236</v>
      </c>
      <c r="G10135" s="7" t="s">
        <v>225</v>
      </c>
      <c r="H10135" s="7" t="s">
        <v>226</v>
      </c>
    </row>
    <row r="10136" spans="1:8">
      <c r="A10136" t="s">
        <v>4</v>
      </c>
      <c r="B10136" s="4" t="s">
        <v>5</v>
      </c>
      <c r="C10136" s="4" t="s">
        <v>10</v>
      </c>
      <c r="D10136" s="4" t="s">
        <v>10</v>
      </c>
      <c r="E10136" s="4" t="s">
        <v>10</v>
      </c>
    </row>
    <row r="10137" spans="1:8">
      <c r="A10137" t="n">
        <v>79778</v>
      </c>
      <c r="B10137" s="34" t="n">
        <v>61</v>
      </c>
      <c r="C10137" s="7" t="n">
        <v>110</v>
      </c>
      <c r="D10137" s="7" t="n">
        <v>119</v>
      </c>
      <c r="E10137" s="7" t="n">
        <v>0</v>
      </c>
    </row>
    <row r="10138" spans="1:8">
      <c r="A10138" t="s">
        <v>4</v>
      </c>
      <c r="B10138" s="4" t="s">
        <v>5</v>
      </c>
      <c r="C10138" s="4" t="s">
        <v>10</v>
      </c>
      <c r="D10138" s="4" t="s">
        <v>10</v>
      </c>
      <c r="E10138" s="4" t="s">
        <v>10</v>
      </c>
    </row>
    <row r="10139" spans="1:8">
      <c r="A10139" t="n">
        <v>79785</v>
      </c>
      <c r="B10139" s="34" t="n">
        <v>61</v>
      </c>
      <c r="C10139" s="7" t="n">
        <v>119</v>
      </c>
      <c r="D10139" s="7" t="n">
        <v>110</v>
      </c>
      <c r="E10139" s="7" t="n">
        <v>0</v>
      </c>
    </row>
    <row r="10140" spans="1:8">
      <c r="A10140" t="s">
        <v>4</v>
      </c>
      <c r="B10140" s="4" t="s">
        <v>5</v>
      </c>
      <c r="C10140" s="4" t="s">
        <v>10</v>
      </c>
      <c r="D10140" s="4" t="s">
        <v>10</v>
      </c>
      <c r="E10140" s="4" t="s">
        <v>10</v>
      </c>
    </row>
    <row r="10141" spans="1:8">
      <c r="A10141" t="n">
        <v>79792</v>
      </c>
      <c r="B10141" s="34" t="n">
        <v>61</v>
      </c>
      <c r="C10141" s="7" t="n">
        <v>116</v>
      </c>
      <c r="D10141" s="7" t="n">
        <v>1</v>
      </c>
      <c r="E10141" s="7" t="n">
        <v>0</v>
      </c>
    </row>
    <row r="10142" spans="1:8">
      <c r="A10142" t="s">
        <v>4</v>
      </c>
      <c r="B10142" s="4" t="s">
        <v>5</v>
      </c>
      <c r="C10142" s="4" t="s">
        <v>10</v>
      </c>
      <c r="D10142" s="4" t="s">
        <v>10</v>
      </c>
      <c r="E10142" s="4" t="s">
        <v>10</v>
      </c>
    </row>
    <row r="10143" spans="1:8">
      <c r="A10143" t="n">
        <v>79799</v>
      </c>
      <c r="B10143" s="34" t="n">
        <v>61</v>
      </c>
      <c r="C10143" s="7" t="n">
        <v>1</v>
      </c>
      <c r="D10143" s="7" t="n">
        <v>116</v>
      </c>
      <c r="E10143" s="7" t="n">
        <v>0</v>
      </c>
    </row>
    <row r="10144" spans="1:8">
      <c r="A10144" t="s">
        <v>4</v>
      </c>
      <c r="B10144" s="4" t="s">
        <v>5</v>
      </c>
      <c r="C10144" s="4" t="s">
        <v>16</v>
      </c>
      <c r="D10144" s="4" t="s">
        <v>16</v>
      </c>
      <c r="E10144" s="4" t="s">
        <v>30</v>
      </c>
      <c r="F10144" s="4" t="s">
        <v>30</v>
      </c>
      <c r="G10144" s="4" t="s">
        <v>30</v>
      </c>
      <c r="H10144" s="4" t="s">
        <v>10</v>
      </c>
    </row>
    <row r="10145" spans="1:8">
      <c r="A10145" t="n">
        <v>79806</v>
      </c>
      <c r="B10145" s="38" t="n">
        <v>45</v>
      </c>
      <c r="C10145" s="7" t="n">
        <v>2</v>
      </c>
      <c r="D10145" s="7" t="n">
        <v>3</v>
      </c>
      <c r="E10145" s="7" t="n">
        <v>8.61999988555908</v>
      </c>
      <c r="F10145" s="7" t="n">
        <v>1.19000005722046</v>
      </c>
      <c r="G10145" s="7" t="n">
        <v>-9.57999992370605</v>
      </c>
      <c r="H10145" s="7" t="n">
        <v>0</v>
      </c>
    </row>
    <row r="10146" spans="1:8">
      <c r="A10146" t="s">
        <v>4</v>
      </c>
      <c r="B10146" s="4" t="s">
        <v>5</v>
      </c>
      <c r="C10146" s="4" t="s">
        <v>16</v>
      </c>
      <c r="D10146" s="4" t="s">
        <v>16</v>
      </c>
      <c r="E10146" s="4" t="s">
        <v>30</v>
      </c>
      <c r="F10146" s="4" t="s">
        <v>30</v>
      </c>
      <c r="G10146" s="4" t="s">
        <v>30</v>
      </c>
      <c r="H10146" s="4" t="s">
        <v>10</v>
      </c>
      <c r="I10146" s="4" t="s">
        <v>16</v>
      </c>
    </row>
    <row r="10147" spans="1:8">
      <c r="A10147" t="n">
        <v>79823</v>
      </c>
      <c r="B10147" s="38" t="n">
        <v>45</v>
      </c>
      <c r="C10147" s="7" t="n">
        <v>4</v>
      </c>
      <c r="D10147" s="7" t="n">
        <v>3</v>
      </c>
      <c r="E10147" s="7" t="n">
        <v>4.34999990463257</v>
      </c>
      <c r="F10147" s="7" t="n">
        <v>354.790008544922</v>
      </c>
      <c r="G10147" s="7" t="n">
        <v>0</v>
      </c>
      <c r="H10147" s="7" t="n">
        <v>0</v>
      </c>
      <c r="I10147" s="7" t="n">
        <v>0</v>
      </c>
    </row>
    <row r="10148" spans="1:8">
      <c r="A10148" t="s">
        <v>4</v>
      </c>
      <c r="B10148" s="4" t="s">
        <v>5</v>
      </c>
      <c r="C10148" s="4" t="s">
        <v>16</v>
      </c>
      <c r="D10148" s="4" t="s">
        <v>16</v>
      </c>
      <c r="E10148" s="4" t="s">
        <v>30</v>
      </c>
      <c r="F10148" s="4" t="s">
        <v>10</v>
      </c>
    </row>
    <row r="10149" spans="1:8">
      <c r="A10149" t="n">
        <v>79841</v>
      </c>
      <c r="B10149" s="38" t="n">
        <v>45</v>
      </c>
      <c r="C10149" s="7" t="n">
        <v>5</v>
      </c>
      <c r="D10149" s="7" t="n">
        <v>3</v>
      </c>
      <c r="E10149" s="7" t="n">
        <v>5.40000009536743</v>
      </c>
      <c r="F10149" s="7" t="n">
        <v>0</v>
      </c>
    </row>
    <row r="10150" spans="1:8">
      <c r="A10150" t="s">
        <v>4</v>
      </c>
      <c r="B10150" s="4" t="s">
        <v>5</v>
      </c>
      <c r="C10150" s="4" t="s">
        <v>16</v>
      </c>
      <c r="D10150" s="4" t="s">
        <v>16</v>
      </c>
      <c r="E10150" s="4" t="s">
        <v>30</v>
      </c>
      <c r="F10150" s="4" t="s">
        <v>10</v>
      </c>
    </row>
    <row r="10151" spans="1:8">
      <c r="A10151" t="n">
        <v>79850</v>
      </c>
      <c r="B10151" s="38" t="n">
        <v>45</v>
      </c>
      <c r="C10151" s="7" t="n">
        <v>11</v>
      </c>
      <c r="D10151" s="7" t="n">
        <v>3</v>
      </c>
      <c r="E10151" s="7" t="n">
        <v>38</v>
      </c>
      <c r="F10151" s="7" t="n">
        <v>0</v>
      </c>
    </row>
    <row r="10152" spans="1:8">
      <c r="A10152" t="s">
        <v>4</v>
      </c>
      <c r="B10152" s="4" t="s">
        <v>5</v>
      </c>
      <c r="C10152" s="4" t="s">
        <v>16</v>
      </c>
      <c r="D10152" s="4" t="s">
        <v>16</v>
      </c>
      <c r="E10152" s="4" t="s">
        <v>30</v>
      </c>
      <c r="F10152" s="4" t="s">
        <v>30</v>
      </c>
      <c r="G10152" s="4" t="s">
        <v>30</v>
      </c>
      <c r="H10152" s="4" t="s">
        <v>10</v>
      </c>
    </row>
    <row r="10153" spans="1:8">
      <c r="A10153" t="n">
        <v>79859</v>
      </c>
      <c r="B10153" s="38" t="n">
        <v>45</v>
      </c>
      <c r="C10153" s="7" t="n">
        <v>2</v>
      </c>
      <c r="D10153" s="7" t="n">
        <v>3</v>
      </c>
      <c r="E10153" s="7" t="n">
        <v>2.84999990463257</v>
      </c>
      <c r="F10153" s="7" t="n">
        <v>1.0900000333786</v>
      </c>
      <c r="G10153" s="7" t="n">
        <v>-8.77000045776367</v>
      </c>
      <c r="H10153" s="7" t="n">
        <v>8000</v>
      </c>
    </row>
    <row r="10154" spans="1:8">
      <c r="A10154" t="s">
        <v>4</v>
      </c>
      <c r="B10154" s="4" t="s">
        <v>5</v>
      </c>
      <c r="C10154" s="4" t="s">
        <v>16</v>
      </c>
      <c r="D10154" s="4" t="s">
        <v>16</v>
      </c>
      <c r="E10154" s="4" t="s">
        <v>30</v>
      </c>
      <c r="F10154" s="4" t="s">
        <v>30</v>
      </c>
      <c r="G10154" s="4" t="s">
        <v>30</v>
      </c>
      <c r="H10154" s="4" t="s">
        <v>10</v>
      </c>
      <c r="I10154" s="4" t="s">
        <v>16</v>
      </c>
    </row>
    <row r="10155" spans="1:8">
      <c r="A10155" t="n">
        <v>79876</v>
      </c>
      <c r="B10155" s="38" t="n">
        <v>45</v>
      </c>
      <c r="C10155" s="7" t="n">
        <v>4</v>
      </c>
      <c r="D10155" s="7" t="n">
        <v>3</v>
      </c>
      <c r="E10155" s="7" t="n">
        <v>15.039999961853</v>
      </c>
      <c r="F10155" s="7" t="n">
        <v>30.1599998474121</v>
      </c>
      <c r="G10155" s="7" t="n">
        <v>0</v>
      </c>
      <c r="H10155" s="7" t="n">
        <v>8000</v>
      </c>
      <c r="I10155" s="7" t="n">
        <v>1</v>
      </c>
    </row>
    <row r="10156" spans="1:8">
      <c r="A10156" t="s">
        <v>4</v>
      </c>
      <c r="B10156" s="4" t="s">
        <v>5</v>
      </c>
      <c r="C10156" s="4" t="s">
        <v>16</v>
      </c>
      <c r="D10156" s="4" t="s">
        <v>16</v>
      </c>
      <c r="E10156" s="4" t="s">
        <v>30</v>
      </c>
      <c r="F10156" s="4" t="s">
        <v>10</v>
      </c>
    </row>
    <row r="10157" spans="1:8">
      <c r="A10157" t="n">
        <v>79894</v>
      </c>
      <c r="B10157" s="38" t="n">
        <v>45</v>
      </c>
      <c r="C10157" s="7" t="n">
        <v>5</v>
      </c>
      <c r="D10157" s="7" t="n">
        <v>3</v>
      </c>
      <c r="E10157" s="7" t="n">
        <v>2.09999990463257</v>
      </c>
      <c r="F10157" s="7" t="n">
        <v>8000</v>
      </c>
    </row>
    <row r="10158" spans="1:8">
      <c r="A10158" t="s">
        <v>4</v>
      </c>
      <c r="B10158" s="4" t="s">
        <v>5</v>
      </c>
      <c r="C10158" s="4" t="s">
        <v>16</v>
      </c>
      <c r="D10158" s="4" t="s">
        <v>16</v>
      </c>
      <c r="E10158" s="4" t="s">
        <v>30</v>
      </c>
      <c r="F10158" s="4" t="s">
        <v>10</v>
      </c>
    </row>
    <row r="10159" spans="1:8">
      <c r="A10159" t="n">
        <v>79903</v>
      </c>
      <c r="B10159" s="38" t="n">
        <v>45</v>
      </c>
      <c r="C10159" s="7" t="n">
        <v>11</v>
      </c>
      <c r="D10159" s="7" t="n">
        <v>3</v>
      </c>
      <c r="E10159" s="7" t="n">
        <v>38</v>
      </c>
      <c r="F10159" s="7" t="n">
        <v>8000</v>
      </c>
    </row>
    <row r="10160" spans="1:8">
      <c r="A10160" t="s">
        <v>4</v>
      </c>
      <c r="B10160" s="4" t="s">
        <v>5</v>
      </c>
      <c r="C10160" s="4" t="s">
        <v>16</v>
      </c>
    </row>
    <row r="10161" spans="1:9">
      <c r="A10161" t="n">
        <v>79912</v>
      </c>
      <c r="B10161" s="60" t="n">
        <v>116</v>
      </c>
      <c r="C10161" s="7" t="n">
        <v>0</v>
      </c>
    </row>
    <row r="10162" spans="1:9">
      <c r="A10162" t="s">
        <v>4</v>
      </c>
      <c r="B10162" s="4" t="s">
        <v>5</v>
      </c>
      <c r="C10162" s="4" t="s">
        <v>16</v>
      </c>
      <c r="D10162" s="4" t="s">
        <v>10</v>
      </c>
    </row>
    <row r="10163" spans="1:9">
      <c r="A10163" t="n">
        <v>79914</v>
      </c>
      <c r="B10163" s="60" t="n">
        <v>116</v>
      </c>
      <c r="C10163" s="7" t="n">
        <v>2</v>
      </c>
      <c r="D10163" s="7" t="n">
        <v>1</v>
      </c>
    </row>
    <row r="10164" spans="1:9">
      <c r="A10164" t="s">
        <v>4</v>
      </c>
      <c r="B10164" s="4" t="s">
        <v>5</v>
      </c>
      <c r="C10164" s="4" t="s">
        <v>16</v>
      </c>
      <c r="D10164" s="4" t="s">
        <v>9</v>
      </c>
    </row>
    <row r="10165" spans="1:9">
      <c r="A10165" t="n">
        <v>79918</v>
      </c>
      <c r="B10165" s="60" t="n">
        <v>116</v>
      </c>
      <c r="C10165" s="7" t="n">
        <v>5</v>
      </c>
      <c r="D10165" s="7" t="n">
        <v>1106247680</v>
      </c>
    </row>
    <row r="10166" spans="1:9">
      <c r="A10166" t="s">
        <v>4</v>
      </c>
      <c r="B10166" s="4" t="s">
        <v>5</v>
      </c>
      <c r="C10166" s="4" t="s">
        <v>16</v>
      </c>
      <c r="D10166" s="4" t="s">
        <v>10</v>
      </c>
    </row>
    <row r="10167" spans="1:9">
      <c r="A10167" t="n">
        <v>79924</v>
      </c>
      <c r="B10167" s="60" t="n">
        <v>116</v>
      </c>
      <c r="C10167" s="7" t="n">
        <v>6</v>
      </c>
      <c r="D10167" s="7" t="n">
        <v>1</v>
      </c>
    </row>
    <row r="10168" spans="1:9">
      <c r="A10168" t="s">
        <v>4</v>
      </c>
      <c r="B10168" s="4" t="s">
        <v>5</v>
      </c>
      <c r="C10168" s="4" t="s">
        <v>16</v>
      </c>
      <c r="D10168" s="4" t="s">
        <v>10</v>
      </c>
    </row>
    <row r="10169" spans="1:9">
      <c r="A10169" t="n">
        <v>79928</v>
      </c>
      <c r="B10169" s="37" t="n">
        <v>58</v>
      </c>
      <c r="C10169" s="7" t="n">
        <v>255</v>
      </c>
      <c r="D10169" s="7" t="n">
        <v>0</v>
      </c>
    </row>
    <row r="10170" spans="1:9">
      <c r="A10170" t="s">
        <v>4</v>
      </c>
      <c r="B10170" s="4" t="s">
        <v>5</v>
      </c>
      <c r="C10170" s="4" t="s">
        <v>10</v>
      </c>
    </row>
    <row r="10171" spans="1:9">
      <c r="A10171" t="n">
        <v>79932</v>
      </c>
      <c r="B10171" s="31" t="n">
        <v>16</v>
      </c>
      <c r="C10171" s="7" t="n">
        <v>7000</v>
      </c>
    </row>
    <row r="10172" spans="1:9">
      <c r="A10172" t="s">
        <v>4</v>
      </c>
      <c r="B10172" s="4" t="s">
        <v>5</v>
      </c>
      <c r="C10172" s="4" t="s">
        <v>16</v>
      </c>
      <c r="D10172" s="4" t="s">
        <v>10</v>
      </c>
      <c r="E10172" s="4" t="s">
        <v>10</v>
      </c>
    </row>
    <row r="10173" spans="1:9">
      <c r="A10173" t="n">
        <v>79935</v>
      </c>
      <c r="B10173" s="18" t="n">
        <v>50</v>
      </c>
      <c r="C10173" s="7" t="n">
        <v>1</v>
      </c>
      <c r="D10173" s="7" t="n">
        <v>2218</v>
      </c>
      <c r="E10173" s="7" t="n">
        <v>1000</v>
      </c>
    </row>
    <row r="10174" spans="1:9">
      <c r="A10174" t="s">
        <v>4</v>
      </c>
      <c r="B10174" s="4" t="s">
        <v>5</v>
      </c>
      <c r="C10174" s="4" t="s">
        <v>16</v>
      </c>
      <c r="D10174" s="4" t="s">
        <v>10</v>
      </c>
      <c r="E10174" s="4" t="s">
        <v>10</v>
      </c>
    </row>
    <row r="10175" spans="1:9">
      <c r="A10175" t="n">
        <v>79941</v>
      </c>
      <c r="B10175" s="18" t="n">
        <v>50</v>
      </c>
      <c r="C10175" s="7" t="n">
        <v>1</v>
      </c>
      <c r="D10175" s="7" t="n">
        <v>2219</v>
      </c>
      <c r="E10175" s="7" t="n">
        <v>1000</v>
      </c>
    </row>
    <row r="10176" spans="1:9">
      <c r="A10176" t="s">
        <v>4</v>
      </c>
      <c r="B10176" s="4" t="s">
        <v>5</v>
      </c>
      <c r="C10176" s="4" t="s">
        <v>16</v>
      </c>
      <c r="D10176" s="4" t="s">
        <v>10</v>
      </c>
      <c r="E10176" s="4" t="s">
        <v>30</v>
      </c>
    </row>
    <row r="10177" spans="1:5">
      <c r="A10177" t="n">
        <v>79947</v>
      </c>
      <c r="B10177" s="37" t="n">
        <v>58</v>
      </c>
      <c r="C10177" s="7" t="n">
        <v>101</v>
      </c>
      <c r="D10177" s="7" t="n">
        <v>1000</v>
      </c>
      <c r="E10177" s="7" t="n">
        <v>1</v>
      </c>
    </row>
    <row r="10178" spans="1:5">
      <c r="A10178" t="s">
        <v>4</v>
      </c>
      <c r="B10178" s="4" t="s">
        <v>5</v>
      </c>
      <c r="C10178" s="4" t="s">
        <v>16</v>
      </c>
      <c r="D10178" s="4" t="s">
        <v>10</v>
      </c>
    </row>
    <row r="10179" spans="1:5">
      <c r="A10179" t="n">
        <v>79955</v>
      </c>
      <c r="B10179" s="37" t="n">
        <v>58</v>
      </c>
      <c r="C10179" s="7" t="n">
        <v>254</v>
      </c>
      <c r="D10179" s="7" t="n">
        <v>0</v>
      </c>
    </row>
    <row r="10180" spans="1:5">
      <c r="A10180" t="s">
        <v>4</v>
      </c>
      <c r="B10180" s="4" t="s">
        <v>5</v>
      </c>
      <c r="C10180" s="4" t="s">
        <v>16</v>
      </c>
      <c r="D10180" s="4" t="s">
        <v>16</v>
      </c>
      <c r="E10180" s="4" t="s">
        <v>30</v>
      </c>
      <c r="F10180" s="4" t="s">
        <v>30</v>
      </c>
      <c r="G10180" s="4" t="s">
        <v>30</v>
      </c>
      <c r="H10180" s="4" t="s">
        <v>10</v>
      </c>
    </row>
    <row r="10181" spans="1:5">
      <c r="A10181" t="n">
        <v>79959</v>
      </c>
      <c r="B10181" s="38" t="n">
        <v>45</v>
      </c>
      <c r="C10181" s="7" t="n">
        <v>2</v>
      </c>
      <c r="D10181" s="7" t="n">
        <v>3</v>
      </c>
      <c r="E10181" s="7" t="n">
        <v>-0.439999997615814</v>
      </c>
      <c r="F10181" s="7" t="n">
        <v>2.07999992370605</v>
      </c>
      <c r="G10181" s="7" t="n">
        <v>-62.0699996948242</v>
      </c>
      <c r="H10181" s="7" t="n">
        <v>0</v>
      </c>
    </row>
    <row r="10182" spans="1:5">
      <c r="A10182" t="s">
        <v>4</v>
      </c>
      <c r="B10182" s="4" t="s">
        <v>5</v>
      </c>
      <c r="C10182" s="4" t="s">
        <v>16</v>
      </c>
      <c r="D10182" s="4" t="s">
        <v>16</v>
      </c>
      <c r="E10182" s="4" t="s">
        <v>30</v>
      </c>
      <c r="F10182" s="4" t="s">
        <v>30</v>
      </c>
      <c r="G10182" s="4" t="s">
        <v>30</v>
      </c>
      <c r="H10182" s="4" t="s">
        <v>10</v>
      </c>
      <c r="I10182" s="4" t="s">
        <v>16</v>
      </c>
    </row>
    <row r="10183" spans="1:5">
      <c r="A10183" t="n">
        <v>79976</v>
      </c>
      <c r="B10183" s="38" t="n">
        <v>45</v>
      </c>
      <c r="C10183" s="7" t="n">
        <v>4</v>
      </c>
      <c r="D10183" s="7" t="n">
        <v>3</v>
      </c>
      <c r="E10183" s="7" t="n">
        <v>35.0200004577637</v>
      </c>
      <c r="F10183" s="7" t="n">
        <v>236.520004272461</v>
      </c>
      <c r="G10183" s="7" t="n">
        <v>0</v>
      </c>
      <c r="H10183" s="7" t="n">
        <v>0</v>
      </c>
      <c r="I10183" s="7" t="n">
        <v>1</v>
      </c>
    </row>
    <row r="10184" spans="1:5">
      <c r="A10184" t="s">
        <v>4</v>
      </c>
      <c r="B10184" s="4" t="s">
        <v>5</v>
      </c>
      <c r="C10184" s="4" t="s">
        <v>16</v>
      </c>
      <c r="D10184" s="4" t="s">
        <v>16</v>
      </c>
      <c r="E10184" s="4" t="s">
        <v>30</v>
      </c>
      <c r="F10184" s="4" t="s">
        <v>10</v>
      </c>
    </row>
    <row r="10185" spans="1:5">
      <c r="A10185" t="n">
        <v>79994</v>
      </c>
      <c r="B10185" s="38" t="n">
        <v>45</v>
      </c>
      <c r="C10185" s="7" t="n">
        <v>5</v>
      </c>
      <c r="D10185" s="7" t="n">
        <v>3</v>
      </c>
      <c r="E10185" s="7" t="n">
        <v>29.6000003814697</v>
      </c>
      <c r="F10185" s="7" t="n">
        <v>0</v>
      </c>
    </row>
    <row r="10186" spans="1:5">
      <c r="A10186" t="s">
        <v>4</v>
      </c>
      <c r="B10186" s="4" t="s">
        <v>5</v>
      </c>
      <c r="C10186" s="4" t="s">
        <v>16</v>
      </c>
      <c r="D10186" s="4" t="s">
        <v>16</v>
      </c>
      <c r="E10186" s="4" t="s">
        <v>30</v>
      </c>
      <c r="F10186" s="4" t="s">
        <v>10</v>
      </c>
    </row>
    <row r="10187" spans="1:5">
      <c r="A10187" t="n">
        <v>80003</v>
      </c>
      <c r="B10187" s="38" t="n">
        <v>45</v>
      </c>
      <c r="C10187" s="7" t="n">
        <v>11</v>
      </c>
      <c r="D10187" s="7" t="n">
        <v>3</v>
      </c>
      <c r="E10187" s="7" t="n">
        <v>36.9000015258789</v>
      </c>
      <c r="F10187" s="7" t="n">
        <v>0</v>
      </c>
    </row>
    <row r="10188" spans="1:5">
      <c r="A10188" t="s">
        <v>4</v>
      </c>
      <c r="B10188" s="4" t="s">
        <v>5</v>
      </c>
      <c r="C10188" s="4" t="s">
        <v>16</v>
      </c>
      <c r="D10188" s="4" t="s">
        <v>16</v>
      </c>
      <c r="E10188" s="4" t="s">
        <v>30</v>
      </c>
      <c r="F10188" s="4" t="s">
        <v>30</v>
      </c>
      <c r="G10188" s="4" t="s">
        <v>30</v>
      </c>
      <c r="H10188" s="4" t="s">
        <v>10</v>
      </c>
      <c r="I10188" s="4" t="s">
        <v>16</v>
      </c>
    </row>
    <row r="10189" spans="1:5">
      <c r="A10189" t="n">
        <v>80012</v>
      </c>
      <c r="B10189" s="38" t="n">
        <v>45</v>
      </c>
      <c r="C10189" s="7" t="n">
        <v>4</v>
      </c>
      <c r="D10189" s="7" t="n">
        <v>3</v>
      </c>
      <c r="E10189" s="7" t="n">
        <v>35.0200004577637</v>
      </c>
      <c r="F10189" s="7" t="n">
        <v>196.960006713867</v>
      </c>
      <c r="G10189" s="7" t="n">
        <v>0</v>
      </c>
      <c r="H10189" s="7" t="n">
        <v>8000</v>
      </c>
      <c r="I10189" s="7" t="n">
        <v>1</v>
      </c>
    </row>
    <row r="10190" spans="1:5">
      <c r="A10190" t="s">
        <v>4</v>
      </c>
      <c r="B10190" s="4" t="s">
        <v>5</v>
      </c>
      <c r="C10190" s="4" t="s">
        <v>16</v>
      </c>
      <c r="D10190" s="4" t="s">
        <v>16</v>
      </c>
      <c r="E10190" s="4" t="s">
        <v>30</v>
      </c>
      <c r="F10190" s="4" t="s">
        <v>10</v>
      </c>
    </row>
    <row r="10191" spans="1:5">
      <c r="A10191" t="n">
        <v>80030</v>
      </c>
      <c r="B10191" s="38" t="n">
        <v>45</v>
      </c>
      <c r="C10191" s="7" t="n">
        <v>5</v>
      </c>
      <c r="D10191" s="7" t="n">
        <v>3</v>
      </c>
      <c r="E10191" s="7" t="n">
        <v>12.8000001907349</v>
      </c>
      <c r="F10191" s="7" t="n">
        <v>8000</v>
      </c>
    </row>
    <row r="10192" spans="1:5">
      <c r="A10192" t="s">
        <v>4</v>
      </c>
      <c r="B10192" s="4" t="s">
        <v>5</v>
      </c>
      <c r="C10192" s="4" t="s">
        <v>16</v>
      </c>
      <c r="D10192" s="4" t="s">
        <v>10</v>
      </c>
    </row>
    <row r="10193" spans="1:9">
      <c r="A10193" t="n">
        <v>80039</v>
      </c>
      <c r="B10193" s="37" t="n">
        <v>58</v>
      </c>
      <c r="C10193" s="7" t="n">
        <v>255</v>
      </c>
      <c r="D10193" s="7" t="n">
        <v>0</v>
      </c>
    </row>
    <row r="10194" spans="1:9">
      <c r="A10194" t="s">
        <v>4</v>
      </c>
      <c r="B10194" s="4" t="s">
        <v>5</v>
      </c>
      <c r="C10194" s="4" t="s">
        <v>10</v>
      </c>
    </row>
    <row r="10195" spans="1:9">
      <c r="A10195" t="n">
        <v>80043</v>
      </c>
      <c r="B10195" s="31" t="n">
        <v>16</v>
      </c>
      <c r="C10195" s="7" t="n">
        <v>7000</v>
      </c>
    </row>
    <row r="10196" spans="1:9">
      <c r="A10196" t="s">
        <v>4</v>
      </c>
      <c r="B10196" s="4" t="s">
        <v>5</v>
      </c>
      <c r="C10196" s="4" t="s">
        <v>16</v>
      </c>
      <c r="D10196" s="4" t="s">
        <v>10</v>
      </c>
      <c r="E10196" s="4" t="s">
        <v>30</v>
      </c>
    </row>
    <row r="10197" spans="1:9">
      <c r="A10197" t="n">
        <v>80046</v>
      </c>
      <c r="B10197" s="37" t="n">
        <v>58</v>
      </c>
      <c r="C10197" s="7" t="n">
        <v>101</v>
      </c>
      <c r="D10197" s="7" t="n">
        <v>1000</v>
      </c>
      <c r="E10197" s="7" t="n">
        <v>1</v>
      </c>
    </row>
    <row r="10198" spans="1:9">
      <c r="A10198" t="s">
        <v>4</v>
      </c>
      <c r="B10198" s="4" t="s">
        <v>5</v>
      </c>
      <c r="C10198" s="4" t="s">
        <v>16</v>
      </c>
      <c r="D10198" s="4" t="s">
        <v>10</v>
      </c>
    </row>
    <row r="10199" spans="1:9">
      <c r="A10199" t="n">
        <v>80054</v>
      </c>
      <c r="B10199" s="37" t="n">
        <v>58</v>
      </c>
      <c r="C10199" s="7" t="n">
        <v>254</v>
      </c>
      <c r="D10199" s="7" t="n">
        <v>0</v>
      </c>
    </row>
    <row r="10200" spans="1:9">
      <c r="A10200" t="s">
        <v>4</v>
      </c>
      <c r="B10200" s="4" t="s">
        <v>5</v>
      </c>
      <c r="C10200" s="4" t="s">
        <v>16</v>
      </c>
      <c r="D10200" s="4" t="s">
        <v>16</v>
      </c>
      <c r="E10200" s="4" t="s">
        <v>30</v>
      </c>
      <c r="F10200" s="4" t="s">
        <v>30</v>
      </c>
      <c r="G10200" s="4" t="s">
        <v>30</v>
      </c>
      <c r="H10200" s="4" t="s">
        <v>10</v>
      </c>
    </row>
    <row r="10201" spans="1:9">
      <c r="A10201" t="n">
        <v>80058</v>
      </c>
      <c r="B10201" s="38" t="n">
        <v>45</v>
      </c>
      <c r="C10201" s="7" t="n">
        <v>2</v>
      </c>
      <c r="D10201" s="7" t="n">
        <v>3</v>
      </c>
      <c r="E10201" s="7" t="n">
        <v>-0.910000026226044</v>
      </c>
      <c r="F10201" s="7" t="n">
        <v>0.300000011920929</v>
      </c>
      <c r="G10201" s="7" t="n">
        <v>-60.6100006103516</v>
      </c>
      <c r="H10201" s="7" t="n">
        <v>0</v>
      </c>
    </row>
    <row r="10202" spans="1:9">
      <c r="A10202" t="s">
        <v>4</v>
      </c>
      <c r="B10202" s="4" t="s">
        <v>5</v>
      </c>
      <c r="C10202" s="4" t="s">
        <v>16</v>
      </c>
      <c r="D10202" s="4" t="s">
        <v>16</v>
      </c>
      <c r="E10202" s="4" t="s">
        <v>30</v>
      </c>
      <c r="F10202" s="4" t="s">
        <v>30</v>
      </c>
      <c r="G10202" s="4" t="s">
        <v>30</v>
      </c>
      <c r="H10202" s="4" t="s">
        <v>10</v>
      </c>
      <c r="I10202" s="4" t="s">
        <v>16</v>
      </c>
    </row>
    <row r="10203" spans="1:9">
      <c r="A10203" t="n">
        <v>80075</v>
      </c>
      <c r="B10203" s="38" t="n">
        <v>45</v>
      </c>
      <c r="C10203" s="7" t="n">
        <v>4</v>
      </c>
      <c r="D10203" s="7" t="n">
        <v>3</v>
      </c>
      <c r="E10203" s="7" t="n">
        <v>21.3400001525879</v>
      </c>
      <c r="F10203" s="7" t="n">
        <v>186.839996337891</v>
      </c>
      <c r="G10203" s="7" t="n">
        <v>0</v>
      </c>
      <c r="H10203" s="7" t="n">
        <v>0</v>
      </c>
      <c r="I10203" s="7" t="n">
        <v>1</v>
      </c>
    </row>
    <row r="10204" spans="1:9">
      <c r="A10204" t="s">
        <v>4</v>
      </c>
      <c r="B10204" s="4" t="s">
        <v>5</v>
      </c>
      <c r="C10204" s="4" t="s">
        <v>16</v>
      </c>
      <c r="D10204" s="4" t="s">
        <v>16</v>
      </c>
      <c r="E10204" s="4" t="s">
        <v>30</v>
      </c>
      <c r="F10204" s="4" t="s">
        <v>10</v>
      </c>
    </row>
    <row r="10205" spans="1:9">
      <c r="A10205" t="n">
        <v>80093</v>
      </c>
      <c r="B10205" s="38" t="n">
        <v>45</v>
      </c>
      <c r="C10205" s="7" t="n">
        <v>5</v>
      </c>
      <c r="D10205" s="7" t="n">
        <v>3</v>
      </c>
      <c r="E10205" s="7" t="n">
        <v>7.69999980926514</v>
      </c>
      <c r="F10205" s="7" t="n">
        <v>0</v>
      </c>
    </row>
    <row r="10206" spans="1:9">
      <c r="A10206" t="s">
        <v>4</v>
      </c>
      <c r="B10206" s="4" t="s">
        <v>5</v>
      </c>
      <c r="C10206" s="4" t="s">
        <v>16</v>
      </c>
      <c r="D10206" s="4" t="s">
        <v>16</v>
      </c>
      <c r="E10206" s="4" t="s">
        <v>30</v>
      </c>
      <c r="F10206" s="4" t="s">
        <v>10</v>
      </c>
    </row>
    <row r="10207" spans="1:9">
      <c r="A10207" t="n">
        <v>80102</v>
      </c>
      <c r="B10207" s="38" t="n">
        <v>45</v>
      </c>
      <c r="C10207" s="7" t="n">
        <v>11</v>
      </c>
      <c r="D10207" s="7" t="n">
        <v>3</v>
      </c>
      <c r="E10207" s="7" t="n">
        <v>38</v>
      </c>
      <c r="F10207" s="7" t="n">
        <v>0</v>
      </c>
    </row>
    <row r="10208" spans="1:9">
      <c r="A10208" t="s">
        <v>4</v>
      </c>
      <c r="B10208" s="4" t="s">
        <v>5</v>
      </c>
      <c r="C10208" s="4" t="s">
        <v>16</v>
      </c>
      <c r="D10208" s="4" t="s">
        <v>16</v>
      </c>
      <c r="E10208" s="4" t="s">
        <v>30</v>
      </c>
      <c r="F10208" s="4" t="s">
        <v>30</v>
      </c>
      <c r="G10208" s="4" t="s">
        <v>30</v>
      </c>
      <c r="H10208" s="4" t="s">
        <v>10</v>
      </c>
      <c r="I10208" s="4" t="s">
        <v>16</v>
      </c>
    </row>
    <row r="10209" spans="1:9">
      <c r="A10209" t="n">
        <v>80111</v>
      </c>
      <c r="B10209" s="38" t="n">
        <v>45</v>
      </c>
      <c r="C10209" s="7" t="n">
        <v>4</v>
      </c>
      <c r="D10209" s="7" t="n">
        <v>3</v>
      </c>
      <c r="E10209" s="7" t="n">
        <v>21.3400001525879</v>
      </c>
      <c r="F10209" s="7" t="n">
        <v>205.179992675781</v>
      </c>
      <c r="G10209" s="7" t="n">
        <v>0</v>
      </c>
      <c r="H10209" s="7" t="n">
        <v>8000</v>
      </c>
      <c r="I10209" s="7" t="n">
        <v>1</v>
      </c>
    </row>
    <row r="10210" spans="1:9">
      <c r="A10210" t="s">
        <v>4</v>
      </c>
      <c r="B10210" s="4" t="s">
        <v>5</v>
      </c>
      <c r="C10210" s="4" t="s">
        <v>16</v>
      </c>
      <c r="D10210" s="4" t="s">
        <v>16</v>
      </c>
      <c r="E10210" s="4" t="s">
        <v>30</v>
      </c>
      <c r="F10210" s="4" t="s">
        <v>10</v>
      </c>
    </row>
    <row r="10211" spans="1:9">
      <c r="A10211" t="n">
        <v>80129</v>
      </c>
      <c r="B10211" s="38" t="n">
        <v>45</v>
      </c>
      <c r="C10211" s="7" t="n">
        <v>5</v>
      </c>
      <c r="D10211" s="7" t="n">
        <v>3</v>
      </c>
      <c r="E10211" s="7" t="n">
        <v>6.5</v>
      </c>
      <c r="F10211" s="7" t="n">
        <v>8000</v>
      </c>
    </row>
    <row r="10212" spans="1:9">
      <c r="A10212" t="s">
        <v>4</v>
      </c>
      <c r="B10212" s="4" t="s">
        <v>5</v>
      </c>
      <c r="C10212" s="4" t="s">
        <v>16</v>
      </c>
      <c r="D10212" s="4" t="s">
        <v>10</v>
      </c>
    </row>
    <row r="10213" spans="1:9">
      <c r="A10213" t="n">
        <v>80138</v>
      </c>
      <c r="B10213" s="37" t="n">
        <v>58</v>
      </c>
      <c r="C10213" s="7" t="n">
        <v>255</v>
      </c>
      <c r="D10213" s="7" t="n">
        <v>0</v>
      </c>
    </row>
    <row r="10214" spans="1:9">
      <c r="A10214" t="s">
        <v>4</v>
      </c>
      <c r="B10214" s="4" t="s">
        <v>5</v>
      </c>
      <c r="C10214" s="4" t="s">
        <v>10</v>
      </c>
    </row>
    <row r="10215" spans="1:9">
      <c r="A10215" t="n">
        <v>80142</v>
      </c>
      <c r="B10215" s="31" t="n">
        <v>16</v>
      </c>
      <c r="C10215" s="7" t="n">
        <v>500</v>
      </c>
    </row>
    <row r="10216" spans="1:9">
      <c r="A10216" t="s">
        <v>4</v>
      </c>
      <c r="B10216" s="4" t="s">
        <v>5</v>
      </c>
      <c r="C10216" s="4" t="s">
        <v>10</v>
      </c>
      <c r="D10216" s="4" t="s">
        <v>16</v>
      </c>
      <c r="E10216" s="4" t="s">
        <v>6</v>
      </c>
      <c r="F10216" s="4" t="s">
        <v>30</v>
      </c>
      <c r="G10216" s="4" t="s">
        <v>30</v>
      </c>
      <c r="H10216" s="4" t="s">
        <v>30</v>
      </c>
    </row>
    <row r="10217" spans="1:9">
      <c r="A10217" t="n">
        <v>80145</v>
      </c>
      <c r="B10217" s="45" t="n">
        <v>48</v>
      </c>
      <c r="C10217" s="7" t="n">
        <v>120</v>
      </c>
      <c r="D10217" s="7" t="n">
        <v>0</v>
      </c>
      <c r="E10217" s="7" t="s">
        <v>459</v>
      </c>
      <c r="F10217" s="7" t="n">
        <v>-1</v>
      </c>
      <c r="G10217" s="7" t="n">
        <v>1</v>
      </c>
      <c r="H10217" s="7" t="n">
        <v>0</v>
      </c>
    </row>
    <row r="10218" spans="1:9">
      <c r="A10218" t="s">
        <v>4</v>
      </c>
      <c r="B10218" s="4" t="s">
        <v>5</v>
      </c>
      <c r="C10218" s="4" t="s">
        <v>10</v>
      </c>
    </row>
    <row r="10219" spans="1:9">
      <c r="A10219" t="n">
        <v>80176</v>
      </c>
      <c r="B10219" s="31" t="n">
        <v>16</v>
      </c>
      <c r="C10219" s="7" t="n">
        <v>1000</v>
      </c>
    </row>
    <row r="10220" spans="1:9">
      <c r="A10220" t="s">
        <v>4</v>
      </c>
      <c r="B10220" s="4" t="s">
        <v>5</v>
      </c>
      <c r="C10220" s="4" t="s">
        <v>10</v>
      </c>
      <c r="D10220" s="4" t="s">
        <v>16</v>
      </c>
      <c r="E10220" s="4" t="s">
        <v>16</v>
      </c>
      <c r="F10220" s="4" t="s">
        <v>6</v>
      </c>
    </row>
    <row r="10221" spans="1:9">
      <c r="A10221" t="n">
        <v>80179</v>
      </c>
      <c r="B10221" s="25" t="n">
        <v>20</v>
      </c>
      <c r="C10221" s="7" t="n">
        <v>7</v>
      </c>
      <c r="D10221" s="7" t="n">
        <v>2</v>
      </c>
      <c r="E10221" s="7" t="n">
        <v>10</v>
      </c>
      <c r="F10221" s="7" t="s">
        <v>282</v>
      </c>
    </row>
    <row r="10222" spans="1:9">
      <c r="A10222" t="s">
        <v>4</v>
      </c>
      <c r="B10222" s="4" t="s">
        <v>5</v>
      </c>
      <c r="C10222" s="4" t="s">
        <v>10</v>
      </c>
    </row>
    <row r="10223" spans="1:9">
      <c r="A10223" t="n">
        <v>80200</v>
      </c>
      <c r="B10223" s="31" t="n">
        <v>16</v>
      </c>
      <c r="C10223" s="7" t="n">
        <v>4500</v>
      </c>
    </row>
    <row r="10224" spans="1:9">
      <c r="A10224" t="s">
        <v>4</v>
      </c>
      <c r="B10224" s="4" t="s">
        <v>5</v>
      </c>
      <c r="C10224" s="4" t="s">
        <v>16</v>
      </c>
      <c r="D10224" s="4" t="s">
        <v>10</v>
      </c>
      <c r="E10224" s="4" t="s">
        <v>30</v>
      </c>
    </row>
    <row r="10225" spans="1:9">
      <c r="A10225" t="n">
        <v>80203</v>
      </c>
      <c r="B10225" s="37" t="n">
        <v>58</v>
      </c>
      <c r="C10225" s="7" t="n">
        <v>101</v>
      </c>
      <c r="D10225" s="7" t="n">
        <v>1000</v>
      </c>
      <c r="E10225" s="7" t="n">
        <v>1</v>
      </c>
    </row>
    <row r="10226" spans="1:9">
      <c r="A10226" t="s">
        <v>4</v>
      </c>
      <c r="B10226" s="4" t="s">
        <v>5</v>
      </c>
      <c r="C10226" s="4" t="s">
        <v>16</v>
      </c>
      <c r="D10226" s="4" t="s">
        <v>10</v>
      </c>
    </row>
    <row r="10227" spans="1:9">
      <c r="A10227" t="n">
        <v>80211</v>
      </c>
      <c r="B10227" s="37" t="n">
        <v>58</v>
      </c>
      <c r="C10227" s="7" t="n">
        <v>254</v>
      </c>
      <c r="D10227" s="7" t="n">
        <v>0</v>
      </c>
    </row>
    <row r="10228" spans="1:9">
      <c r="A10228" t="s">
        <v>4</v>
      </c>
      <c r="B10228" s="4" t="s">
        <v>5</v>
      </c>
      <c r="C10228" s="4" t="s">
        <v>10</v>
      </c>
      <c r="D10228" s="4" t="s">
        <v>16</v>
      </c>
    </row>
    <row r="10229" spans="1:9">
      <c r="A10229" t="n">
        <v>80215</v>
      </c>
      <c r="B10229" s="77" t="n">
        <v>21</v>
      </c>
      <c r="C10229" s="7" t="n">
        <v>101</v>
      </c>
      <c r="D10229" s="7" t="n">
        <v>2</v>
      </c>
    </row>
    <row r="10230" spans="1:9">
      <c r="A10230" t="s">
        <v>4</v>
      </c>
      <c r="B10230" s="4" t="s">
        <v>5</v>
      </c>
      <c r="C10230" s="4" t="s">
        <v>10</v>
      </c>
      <c r="D10230" s="4" t="s">
        <v>16</v>
      </c>
      <c r="E10230" s="4" t="s">
        <v>6</v>
      </c>
      <c r="F10230" s="4" t="s">
        <v>30</v>
      </c>
      <c r="G10230" s="4" t="s">
        <v>30</v>
      </c>
      <c r="H10230" s="4" t="s">
        <v>30</v>
      </c>
    </row>
    <row r="10231" spans="1:9">
      <c r="A10231" t="n">
        <v>80219</v>
      </c>
      <c r="B10231" s="45" t="n">
        <v>48</v>
      </c>
      <c r="C10231" s="7" t="n">
        <v>90</v>
      </c>
      <c r="D10231" s="7" t="n">
        <v>0</v>
      </c>
      <c r="E10231" s="7" t="s">
        <v>449</v>
      </c>
      <c r="F10231" s="7" t="n">
        <v>-1</v>
      </c>
      <c r="G10231" s="7" t="n">
        <v>1</v>
      </c>
      <c r="H10231" s="7" t="n">
        <v>1.40129846432482e-45</v>
      </c>
    </row>
    <row r="10232" spans="1:9">
      <c r="A10232" t="s">
        <v>4</v>
      </c>
      <c r="B10232" s="4" t="s">
        <v>5</v>
      </c>
      <c r="C10232" s="4" t="s">
        <v>16</v>
      </c>
      <c r="D10232" s="4" t="s">
        <v>16</v>
      </c>
      <c r="E10232" s="4" t="s">
        <v>30</v>
      </c>
      <c r="F10232" s="4" t="s">
        <v>30</v>
      </c>
      <c r="G10232" s="4" t="s">
        <v>30</v>
      </c>
      <c r="H10232" s="4" t="s">
        <v>10</v>
      </c>
    </row>
    <row r="10233" spans="1:9">
      <c r="A10233" t="n">
        <v>80244</v>
      </c>
      <c r="B10233" s="38" t="n">
        <v>45</v>
      </c>
      <c r="C10233" s="7" t="n">
        <v>2</v>
      </c>
      <c r="D10233" s="7" t="n">
        <v>3</v>
      </c>
      <c r="E10233" s="7" t="n">
        <v>20.3099994659424</v>
      </c>
      <c r="F10233" s="7" t="n">
        <v>15.960000038147</v>
      </c>
      <c r="G10233" s="7" t="n">
        <v>-39.0299987792969</v>
      </c>
      <c r="H10233" s="7" t="n">
        <v>0</v>
      </c>
    </row>
    <row r="10234" spans="1:9">
      <c r="A10234" t="s">
        <v>4</v>
      </c>
      <c r="B10234" s="4" t="s">
        <v>5</v>
      </c>
      <c r="C10234" s="4" t="s">
        <v>16</v>
      </c>
      <c r="D10234" s="4" t="s">
        <v>16</v>
      </c>
      <c r="E10234" s="4" t="s">
        <v>30</v>
      </c>
      <c r="F10234" s="4" t="s">
        <v>30</v>
      </c>
      <c r="G10234" s="4" t="s">
        <v>30</v>
      </c>
      <c r="H10234" s="4" t="s">
        <v>10</v>
      </c>
      <c r="I10234" s="4" t="s">
        <v>16</v>
      </c>
    </row>
    <row r="10235" spans="1:9">
      <c r="A10235" t="n">
        <v>80261</v>
      </c>
      <c r="B10235" s="38" t="n">
        <v>45</v>
      </c>
      <c r="C10235" s="7" t="n">
        <v>4</v>
      </c>
      <c r="D10235" s="7" t="n">
        <v>3</v>
      </c>
      <c r="E10235" s="7" t="n">
        <v>18.1399993896484</v>
      </c>
      <c r="F10235" s="7" t="n">
        <v>155.259994506836</v>
      </c>
      <c r="G10235" s="7" t="n">
        <v>0</v>
      </c>
      <c r="H10235" s="7" t="n">
        <v>0</v>
      </c>
      <c r="I10235" s="7" t="n">
        <v>1</v>
      </c>
    </row>
    <row r="10236" spans="1:9">
      <c r="A10236" t="s">
        <v>4</v>
      </c>
      <c r="B10236" s="4" t="s">
        <v>5</v>
      </c>
      <c r="C10236" s="4" t="s">
        <v>16</v>
      </c>
      <c r="D10236" s="4" t="s">
        <v>16</v>
      </c>
      <c r="E10236" s="4" t="s">
        <v>30</v>
      </c>
      <c r="F10236" s="4" t="s">
        <v>10</v>
      </c>
    </row>
    <row r="10237" spans="1:9">
      <c r="A10237" t="n">
        <v>80279</v>
      </c>
      <c r="B10237" s="38" t="n">
        <v>45</v>
      </c>
      <c r="C10237" s="7" t="n">
        <v>5</v>
      </c>
      <c r="D10237" s="7" t="n">
        <v>3</v>
      </c>
      <c r="E10237" s="7" t="n">
        <v>4.69999980926514</v>
      </c>
      <c r="F10237" s="7" t="n">
        <v>0</v>
      </c>
    </row>
    <row r="10238" spans="1:9">
      <c r="A10238" t="s">
        <v>4</v>
      </c>
      <c r="B10238" s="4" t="s">
        <v>5</v>
      </c>
      <c r="C10238" s="4" t="s">
        <v>16</v>
      </c>
      <c r="D10238" s="4" t="s">
        <v>16</v>
      </c>
      <c r="E10238" s="4" t="s">
        <v>30</v>
      </c>
      <c r="F10238" s="4" t="s">
        <v>10</v>
      </c>
    </row>
    <row r="10239" spans="1:9">
      <c r="A10239" t="n">
        <v>80288</v>
      </c>
      <c r="B10239" s="38" t="n">
        <v>45</v>
      </c>
      <c r="C10239" s="7" t="n">
        <v>11</v>
      </c>
      <c r="D10239" s="7" t="n">
        <v>3</v>
      </c>
      <c r="E10239" s="7" t="n">
        <v>38</v>
      </c>
      <c r="F10239" s="7" t="n">
        <v>0</v>
      </c>
    </row>
    <row r="10240" spans="1:9">
      <c r="A10240" t="s">
        <v>4</v>
      </c>
      <c r="B10240" s="4" t="s">
        <v>5</v>
      </c>
      <c r="C10240" s="4" t="s">
        <v>16</v>
      </c>
      <c r="D10240" s="4" t="s">
        <v>16</v>
      </c>
      <c r="E10240" s="4" t="s">
        <v>30</v>
      </c>
      <c r="F10240" s="4" t="s">
        <v>30</v>
      </c>
      <c r="G10240" s="4" t="s">
        <v>30</v>
      </c>
      <c r="H10240" s="4" t="s">
        <v>10</v>
      </c>
    </row>
    <row r="10241" spans="1:9">
      <c r="A10241" t="n">
        <v>80297</v>
      </c>
      <c r="B10241" s="38" t="n">
        <v>45</v>
      </c>
      <c r="C10241" s="7" t="n">
        <v>2</v>
      </c>
      <c r="D10241" s="7" t="n">
        <v>3</v>
      </c>
      <c r="E10241" s="7" t="n">
        <v>10.4700002670288</v>
      </c>
      <c r="F10241" s="7" t="n">
        <v>16.7199993133545</v>
      </c>
      <c r="G10241" s="7" t="n">
        <v>-25.3199996948242</v>
      </c>
      <c r="H10241" s="7" t="n">
        <v>18000</v>
      </c>
    </row>
    <row r="10242" spans="1:9">
      <c r="A10242" t="s">
        <v>4</v>
      </c>
      <c r="B10242" s="4" t="s">
        <v>5</v>
      </c>
      <c r="C10242" s="4" t="s">
        <v>16</v>
      </c>
      <c r="D10242" s="4" t="s">
        <v>16</v>
      </c>
      <c r="E10242" s="4" t="s">
        <v>30</v>
      </c>
      <c r="F10242" s="4" t="s">
        <v>30</v>
      </c>
      <c r="G10242" s="4" t="s">
        <v>30</v>
      </c>
      <c r="H10242" s="4" t="s">
        <v>10</v>
      </c>
      <c r="I10242" s="4" t="s">
        <v>16</v>
      </c>
    </row>
    <row r="10243" spans="1:9">
      <c r="A10243" t="n">
        <v>80314</v>
      </c>
      <c r="B10243" s="38" t="n">
        <v>45</v>
      </c>
      <c r="C10243" s="7" t="n">
        <v>4</v>
      </c>
      <c r="D10243" s="7" t="n">
        <v>3</v>
      </c>
      <c r="E10243" s="7" t="n">
        <v>13.4300003051758</v>
      </c>
      <c r="F10243" s="7" t="n">
        <v>168.669998168945</v>
      </c>
      <c r="G10243" s="7" t="n">
        <v>0</v>
      </c>
      <c r="H10243" s="7" t="n">
        <v>18000</v>
      </c>
      <c r="I10243" s="7" t="n">
        <v>0</v>
      </c>
    </row>
    <row r="10244" spans="1:9">
      <c r="A10244" t="s">
        <v>4</v>
      </c>
      <c r="B10244" s="4" t="s">
        <v>5</v>
      </c>
      <c r="C10244" s="4" t="s">
        <v>16</v>
      </c>
      <c r="D10244" s="4" t="s">
        <v>16</v>
      </c>
      <c r="E10244" s="4" t="s">
        <v>30</v>
      </c>
      <c r="F10244" s="4" t="s">
        <v>10</v>
      </c>
    </row>
    <row r="10245" spans="1:9">
      <c r="A10245" t="n">
        <v>80332</v>
      </c>
      <c r="B10245" s="38" t="n">
        <v>45</v>
      </c>
      <c r="C10245" s="7" t="n">
        <v>5</v>
      </c>
      <c r="D10245" s="7" t="n">
        <v>3</v>
      </c>
      <c r="E10245" s="7" t="n">
        <v>0.899999976158142</v>
      </c>
      <c r="F10245" s="7" t="n">
        <v>18000</v>
      </c>
    </row>
    <row r="10246" spans="1:9">
      <c r="A10246" t="s">
        <v>4</v>
      </c>
      <c r="B10246" s="4" t="s">
        <v>5</v>
      </c>
      <c r="C10246" s="4" t="s">
        <v>16</v>
      </c>
      <c r="D10246" s="4" t="s">
        <v>16</v>
      </c>
      <c r="E10246" s="4" t="s">
        <v>30</v>
      </c>
      <c r="F10246" s="4" t="s">
        <v>10</v>
      </c>
    </row>
    <row r="10247" spans="1:9">
      <c r="A10247" t="n">
        <v>80341</v>
      </c>
      <c r="B10247" s="38" t="n">
        <v>45</v>
      </c>
      <c r="C10247" s="7" t="n">
        <v>11</v>
      </c>
      <c r="D10247" s="7" t="n">
        <v>3</v>
      </c>
      <c r="E10247" s="7" t="n">
        <v>38</v>
      </c>
      <c r="F10247" s="7" t="n">
        <v>18000</v>
      </c>
    </row>
    <row r="10248" spans="1:9">
      <c r="A10248" t="s">
        <v>4</v>
      </c>
      <c r="B10248" s="4" t="s">
        <v>5</v>
      </c>
      <c r="C10248" s="4" t="s">
        <v>16</v>
      </c>
    </row>
    <row r="10249" spans="1:9">
      <c r="A10249" t="n">
        <v>80350</v>
      </c>
      <c r="B10249" s="60" t="n">
        <v>116</v>
      </c>
      <c r="C10249" s="7" t="n">
        <v>1</v>
      </c>
    </row>
    <row r="10250" spans="1:9">
      <c r="A10250" t="s">
        <v>4</v>
      </c>
      <c r="B10250" s="4" t="s">
        <v>5</v>
      </c>
      <c r="C10250" s="4" t="s">
        <v>16</v>
      </c>
      <c r="D10250" s="4" t="s">
        <v>10</v>
      </c>
      <c r="E10250" s="4" t="s">
        <v>10</v>
      </c>
      <c r="F10250" s="4" t="s">
        <v>9</v>
      </c>
    </row>
    <row r="10251" spans="1:9">
      <c r="A10251" t="n">
        <v>80352</v>
      </c>
      <c r="B10251" s="70" t="n">
        <v>84</v>
      </c>
      <c r="C10251" s="7" t="n">
        <v>0</v>
      </c>
      <c r="D10251" s="7" t="n">
        <v>0</v>
      </c>
      <c r="E10251" s="7" t="n">
        <v>0</v>
      </c>
      <c r="F10251" s="7" t="n">
        <v>1045220557</v>
      </c>
    </row>
    <row r="10252" spans="1:9">
      <c r="A10252" t="s">
        <v>4</v>
      </c>
      <c r="B10252" s="4" t="s">
        <v>5</v>
      </c>
      <c r="C10252" s="4" t="s">
        <v>16</v>
      </c>
      <c r="D10252" s="4" t="s">
        <v>10</v>
      </c>
    </row>
    <row r="10253" spans="1:9">
      <c r="A10253" t="n">
        <v>80362</v>
      </c>
      <c r="B10253" s="37" t="n">
        <v>58</v>
      </c>
      <c r="C10253" s="7" t="n">
        <v>255</v>
      </c>
      <c r="D10253" s="7" t="n">
        <v>0</v>
      </c>
    </row>
    <row r="10254" spans="1:9">
      <c r="A10254" t="s">
        <v>4</v>
      </c>
      <c r="B10254" s="4" t="s">
        <v>5</v>
      </c>
      <c r="C10254" s="4" t="s">
        <v>10</v>
      </c>
    </row>
    <row r="10255" spans="1:9">
      <c r="A10255" t="n">
        <v>80366</v>
      </c>
      <c r="B10255" s="31" t="n">
        <v>16</v>
      </c>
      <c r="C10255" s="7" t="n">
        <v>1000</v>
      </c>
    </row>
    <row r="10256" spans="1:9">
      <c r="A10256" t="s">
        <v>4</v>
      </c>
      <c r="B10256" s="4" t="s">
        <v>5</v>
      </c>
      <c r="C10256" s="4" t="s">
        <v>10</v>
      </c>
      <c r="D10256" s="4" t="s">
        <v>16</v>
      </c>
      <c r="E10256" s="4" t="s">
        <v>6</v>
      </c>
      <c r="F10256" s="4" t="s">
        <v>30</v>
      </c>
      <c r="G10256" s="4" t="s">
        <v>30</v>
      </c>
      <c r="H10256" s="4" t="s">
        <v>30</v>
      </c>
    </row>
    <row r="10257" spans="1:9">
      <c r="A10257" t="n">
        <v>80369</v>
      </c>
      <c r="B10257" s="45" t="n">
        <v>48</v>
      </c>
      <c r="C10257" s="7" t="n">
        <v>12</v>
      </c>
      <c r="D10257" s="7" t="n">
        <v>0</v>
      </c>
      <c r="E10257" s="7" t="s">
        <v>625</v>
      </c>
      <c r="F10257" s="7" t="n">
        <v>-1</v>
      </c>
      <c r="G10257" s="7" t="n">
        <v>1</v>
      </c>
      <c r="H10257" s="7" t="n">
        <v>0</v>
      </c>
    </row>
    <row r="10258" spans="1:9">
      <c r="A10258" t="s">
        <v>4</v>
      </c>
      <c r="B10258" s="4" t="s">
        <v>5</v>
      </c>
      <c r="C10258" s="4" t="s">
        <v>10</v>
      </c>
    </row>
    <row r="10259" spans="1:9">
      <c r="A10259" t="n">
        <v>80400</v>
      </c>
      <c r="B10259" s="31" t="n">
        <v>16</v>
      </c>
      <c r="C10259" s="7" t="n">
        <v>800</v>
      </c>
    </row>
    <row r="10260" spans="1:9">
      <c r="A10260" t="s">
        <v>4</v>
      </c>
      <c r="B10260" s="4" t="s">
        <v>5</v>
      </c>
      <c r="C10260" s="4" t="s">
        <v>10</v>
      </c>
      <c r="D10260" s="4" t="s">
        <v>10</v>
      </c>
      <c r="E10260" s="4" t="s">
        <v>10</v>
      </c>
    </row>
    <row r="10261" spans="1:9">
      <c r="A10261" t="n">
        <v>80403</v>
      </c>
      <c r="B10261" s="34" t="n">
        <v>61</v>
      </c>
      <c r="C10261" s="7" t="n">
        <v>13</v>
      </c>
      <c r="D10261" s="7" t="n">
        <v>12</v>
      </c>
      <c r="E10261" s="7" t="n">
        <v>1000</v>
      </c>
    </row>
    <row r="10262" spans="1:9">
      <c r="A10262" t="s">
        <v>4</v>
      </c>
      <c r="B10262" s="4" t="s">
        <v>5</v>
      </c>
      <c r="C10262" s="4" t="s">
        <v>10</v>
      </c>
      <c r="D10262" s="4" t="s">
        <v>10</v>
      </c>
      <c r="E10262" s="4" t="s">
        <v>10</v>
      </c>
    </row>
    <row r="10263" spans="1:9">
      <c r="A10263" t="n">
        <v>80410</v>
      </c>
      <c r="B10263" s="34" t="n">
        <v>61</v>
      </c>
      <c r="C10263" s="7" t="n">
        <v>80</v>
      </c>
      <c r="D10263" s="7" t="n">
        <v>12</v>
      </c>
      <c r="E10263" s="7" t="n">
        <v>1000</v>
      </c>
    </row>
    <row r="10264" spans="1:9">
      <c r="A10264" t="s">
        <v>4</v>
      </c>
      <c r="B10264" s="4" t="s">
        <v>5</v>
      </c>
      <c r="C10264" s="4" t="s">
        <v>10</v>
      </c>
    </row>
    <row r="10265" spans="1:9">
      <c r="A10265" t="n">
        <v>80417</v>
      </c>
      <c r="B10265" s="31" t="n">
        <v>16</v>
      </c>
      <c r="C10265" s="7" t="n">
        <v>1200</v>
      </c>
    </row>
    <row r="10266" spans="1:9">
      <c r="A10266" t="s">
        <v>4</v>
      </c>
      <c r="B10266" s="4" t="s">
        <v>5</v>
      </c>
      <c r="C10266" s="4" t="s">
        <v>16</v>
      </c>
      <c r="D10266" s="4" t="s">
        <v>10</v>
      </c>
      <c r="E10266" s="4" t="s">
        <v>6</v>
      </c>
      <c r="F10266" s="4" t="s">
        <v>6</v>
      </c>
      <c r="G10266" s="4" t="s">
        <v>6</v>
      </c>
      <c r="H10266" s="4" t="s">
        <v>6</v>
      </c>
    </row>
    <row r="10267" spans="1:9">
      <c r="A10267" t="n">
        <v>80420</v>
      </c>
      <c r="B10267" s="54" t="n">
        <v>51</v>
      </c>
      <c r="C10267" s="7" t="n">
        <v>3</v>
      </c>
      <c r="D10267" s="7" t="n">
        <v>13</v>
      </c>
      <c r="E10267" s="7" t="s">
        <v>345</v>
      </c>
      <c r="F10267" s="7" t="s">
        <v>462</v>
      </c>
      <c r="G10267" s="7" t="s">
        <v>225</v>
      </c>
      <c r="H10267" s="7" t="s">
        <v>226</v>
      </c>
    </row>
    <row r="10268" spans="1:9">
      <c r="A10268" t="s">
        <v>4</v>
      </c>
      <c r="B10268" s="4" t="s">
        <v>5</v>
      </c>
      <c r="C10268" s="4" t="s">
        <v>10</v>
      </c>
      <c r="D10268" s="4" t="s">
        <v>16</v>
      </c>
      <c r="E10268" s="4" t="s">
        <v>6</v>
      </c>
      <c r="F10268" s="4" t="s">
        <v>30</v>
      </c>
      <c r="G10268" s="4" t="s">
        <v>30</v>
      </c>
      <c r="H10268" s="4" t="s">
        <v>30</v>
      </c>
    </row>
    <row r="10269" spans="1:9">
      <c r="A10269" t="n">
        <v>80433</v>
      </c>
      <c r="B10269" s="45" t="n">
        <v>48</v>
      </c>
      <c r="C10269" s="7" t="n">
        <v>13</v>
      </c>
      <c r="D10269" s="7" t="n">
        <v>0</v>
      </c>
      <c r="E10269" s="7" t="s">
        <v>626</v>
      </c>
      <c r="F10269" s="7" t="n">
        <v>0</v>
      </c>
      <c r="G10269" s="7" t="n">
        <v>1</v>
      </c>
      <c r="H10269" s="7" t="n">
        <v>0</v>
      </c>
    </row>
    <row r="10270" spans="1:9">
      <c r="A10270" t="s">
        <v>4</v>
      </c>
      <c r="B10270" s="4" t="s">
        <v>5</v>
      </c>
      <c r="C10270" s="4" t="s">
        <v>10</v>
      </c>
      <c r="D10270" s="4" t="s">
        <v>16</v>
      </c>
      <c r="E10270" s="4" t="s">
        <v>30</v>
      </c>
      <c r="F10270" s="4" t="s">
        <v>10</v>
      </c>
    </row>
    <row r="10271" spans="1:9">
      <c r="A10271" t="n">
        <v>80463</v>
      </c>
      <c r="B10271" s="53" t="n">
        <v>59</v>
      </c>
      <c r="C10271" s="7" t="n">
        <v>80</v>
      </c>
      <c r="D10271" s="7" t="n">
        <v>6</v>
      </c>
      <c r="E10271" s="7" t="n">
        <v>0</v>
      </c>
      <c r="F10271" s="7" t="n">
        <v>0</v>
      </c>
    </row>
    <row r="10272" spans="1:9">
      <c r="A10272" t="s">
        <v>4</v>
      </c>
      <c r="B10272" s="4" t="s">
        <v>5</v>
      </c>
      <c r="C10272" s="4" t="s">
        <v>10</v>
      </c>
    </row>
    <row r="10273" spans="1:8">
      <c r="A10273" t="n">
        <v>80473</v>
      </c>
      <c r="B10273" s="31" t="n">
        <v>16</v>
      </c>
      <c r="C10273" s="7" t="n">
        <v>9000</v>
      </c>
    </row>
    <row r="10274" spans="1:8">
      <c r="A10274" t="s">
        <v>4</v>
      </c>
      <c r="B10274" s="4" t="s">
        <v>5</v>
      </c>
      <c r="C10274" s="4" t="s">
        <v>16</v>
      </c>
      <c r="D10274" s="4" t="s">
        <v>10</v>
      </c>
      <c r="E10274" s="4" t="s">
        <v>10</v>
      </c>
    </row>
    <row r="10275" spans="1:8">
      <c r="A10275" t="n">
        <v>80476</v>
      </c>
      <c r="B10275" s="18" t="n">
        <v>50</v>
      </c>
      <c r="C10275" s="7" t="n">
        <v>1</v>
      </c>
      <c r="D10275" s="7" t="n">
        <v>2268</v>
      </c>
      <c r="E10275" s="7" t="n">
        <v>2000</v>
      </c>
    </row>
    <row r="10276" spans="1:8">
      <c r="A10276" t="s">
        <v>4</v>
      </c>
      <c r="B10276" s="4" t="s">
        <v>5</v>
      </c>
      <c r="C10276" s="4" t="s">
        <v>16</v>
      </c>
      <c r="D10276" s="4" t="s">
        <v>10</v>
      </c>
      <c r="E10276" s="4" t="s">
        <v>10</v>
      </c>
    </row>
    <row r="10277" spans="1:8">
      <c r="A10277" t="n">
        <v>80482</v>
      </c>
      <c r="B10277" s="18" t="n">
        <v>50</v>
      </c>
      <c r="C10277" s="7" t="n">
        <v>1</v>
      </c>
      <c r="D10277" s="7" t="n">
        <v>8062</v>
      </c>
      <c r="E10277" s="7" t="n">
        <v>2000</v>
      </c>
    </row>
    <row r="10278" spans="1:8">
      <c r="A10278" t="s">
        <v>4</v>
      </c>
      <c r="B10278" s="4" t="s">
        <v>5</v>
      </c>
      <c r="C10278" s="4" t="s">
        <v>16</v>
      </c>
      <c r="D10278" s="4" t="s">
        <v>10</v>
      </c>
      <c r="E10278" s="4" t="s">
        <v>30</v>
      </c>
    </row>
    <row r="10279" spans="1:8">
      <c r="A10279" t="n">
        <v>80488</v>
      </c>
      <c r="B10279" s="37" t="n">
        <v>58</v>
      </c>
      <c r="C10279" s="7" t="n">
        <v>0</v>
      </c>
      <c r="D10279" s="7" t="n">
        <v>2000</v>
      </c>
      <c r="E10279" s="7" t="n">
        <v>1</v>
      </c>
    </row>
    <row r="10280" spans="1:8">
      <c r="A10280" t="s">
        <v>4</v>
      </c>
      <c r="B10280" s="4" t="s">
        <v>5</v>
      </c>
      <c r="C10280" s="4" t="s">
        <v>16</v>
      </c>
      <c r="D10280" s="4" t="s">
        <v>10</v>
      </c>
    </row>
    <row r="10281" spans="1:8">
      <c r="A10281" t="n">
        <v>80496</v>
      </c>
      <c r="B10281" s="37" t="n">
        <v>58</v>
      </c>
      <c r="C10281" s="7" t="n">
        <v>255</v>
      </c>
      <c r="D10281" s="7" t="n">
        <v>0</v>
      </c>
    </row>
    <row r="10282" spans="1:8">
      <c r="A10282" t="s">
        <v>4</v>
      </c>
      <c r="B10282" s="4" t="s">
        <v>5</v>
      </c>
      <c r="C10282" s="4" t="s">
        <v>10</v>
      </c>
      <c r="D10282" s="4" t="s">
        <v>16</v>
      </c>
    </row>
    <row r="10283" spans="1:8">
      <c r="A10283" t="n">
        <v>80500</v>
      </c>
      <c r="B10283" s="77" t="n">
        <v>21</v>
      </c>
      <c r="C10283" s="7" t="n">
        <v>96</v>
      </c>
      <c r="D10283" s="7" t="n">
        <v>2</v>
      </c>
    </row>
    <row r="10284" spans="1:8">
      <c r="A10284" t="s">
        <v>4</v>
      </c>
      <c r="B10284" s="4" t="s">
        <v>5</v>
      </c>
      <c r="C10284" s="4" t="s">
        <v>10</v>
      </c>
      <c r="D10284" s="4" t="s">
        <v>16</v>
      </c>
    </row>
    <row r="10285" spans="1:8">
      <c r="A10285" t="n">
        <v>80504</v>
      </c>
      <c r="B10285" s="77" t="n">
        <v>21</v>
      </c>
      <c r="C10285" s="7" t="n">
        <v>110</v>
      </c>
      <c r="D10285" s="7" t="n">
        <v>2</v>
      </c>
    </row>
    <row r="10286" spans="1:8">
      <c r="A10286" t="s">
        <v>4</v>
      </c>
      <c r="B10286" s="4" t="s">
        <v>5</v>
      </c>
      <c r="C10286" s="4" t="s">
        <v>16</v>
      </c>
      <c r="D10286" s="4" t="s">
        <v>10</v>
      </c>
      <c r="E10286" s="4" t="s">
        <v>16</v>
      </c>
    </row>
    <row r="10287" spans="1:8">
      <c r="A10287" t="n">
        <v>80508</v>
      </c>
      <c r="B10287" s="44" t="n">
        <v>36</v>
      </c>
      <c r="C10287" s="7" t="n">
        <v>9</v>
      </c>
      <c r="D10287" s="7" t="n">
        <v>6466</v>
      </c>
      <c r="E10287" s="7" t="n">
        <v>0</v>
      </c>
    </row>
    <row r="10288" spans="1:8">
      <c r="A10288" t="s">
        <v>4</v>
      </c>
      <c r="B10288" s="4" t="s">
        <v>5</v>
      </c>
      <c r="C10288" s="4" t="s">
        <v>16</v>
      </c>
      <c r="D10288" s="4" t="s">
        <v>10</v>
      </c>
      <c r="E10288" s="4" t="s">
        <v>16</v>
      </c>
    </row>
    <row r="10289" spans="1:5">
      <c r="A10289" t="n">
        <v>80513</v>
      </c>
      <c r="B10289" s="44" t="n">
        <v>36</v>
      </c>
      <c r="C10289" s="7" t="n">
        <v>9</v>
      </c>
      <c r="D10289" s="7" t="n">
        <v>114</v>
      </c>
      <c r="E10289" s="7" t="n">
        <v>0</v>
      </c>
    </row>
    <row r="10290" spans="1:5">
      <c r="A10290" t="s">
        <v>4</v>
      </c>
      <c r="B10290" s="4" t="s">
        <v>5</v>
      </c>
      <c r="C10290" s="4" t="s">
        <v>16</v>
      </c>
      <c r="D10290" s="4" t="s">
        <v>10</v>
      </c>
      <c r="E10290" s="4" t="s">
        <v>16</v>
      </c>
    </row>
    <row r="10291" spans="1:5">
      <c r="A10291" t="n">
        <v>80518</v>
      </c>
      <c r="B10291" s="44" t="n">
        <v>36</v>
      </c>
      <c r="C10291" s="7" t="n">
        <v>9</v>
      </c>
      <c r="D10291" s="7" t="n">
        <v>120</v>
      </c>
      <c r="E10291" s="7" t="n">
        <v>0</v>
      </c>
    </row>
    <row r="10292" spans="1:5">
      <c r="A10292" t="s">
        <v>4</v>
      </c>
      <c r="B10292" s="4" t="s">
        <v>5</v>
      </c>
      <c r="C10292" s="4" t="s">
        <v>16</v>
      </c>
      <c r="D10292" s="4" t="s">
        <v>10</v>
      </c>
      <c r="E10292" s="4" t="s">
        <v>16</v>
      </c>
    </row>
    <row r="10293" spans="1:5">
      <c r="A10293" t="n">
        <v>80523</v>
      </c>
      <c r="B10293" s="44" t="n">
        <v>36</v>
      </c>
      <c r="C10293" s="7" t="n">
        <v>9</v>
      </c>
      <c r="D10293" s="7" t="n">
        <v>90</v>
      </c>
      <c r="E10293" s="7" t="n">
        <v>0</v>
      </c>
    </row>
    <row r="10294" spans="1:5">
      <c r="A10294" t="s">
        <v>4</v>
      </c>
      <c r="B10294" s="4" t="s">
        <v>5</v>
      </c>
      <c r="C10294" s="4" t="s">
        <v>16</v>
      </c>
      <c r="D10294" s="4" t="s">
        <v>10</v>
      </c>
      <c r="E10294" s="4" t="s">
        <v>16</v>
      </c>
    </row>
    <row r="10295" spans="1:5">
      <c r="A10295" t="n">
        <v>80528</v>
      </c>
      <c r="B10295" s="44" t="n">
        <v>36</v>
      </c>
      <c r="C10295" s="7" t="n">
        <v>9</v>
      </c>
      <c r="D10295" s="7" t="n">
        <v>116</v>
      </c>
      <c r="E10295" s="7" t="n">
        <v>0</v>
      </c>
    </row>
    <row r="10296" spans="1:5">
      <c r="A10296" t="s">
        <v>4</v>
      </c>
      <c r="B10296" s="4" t="s">
        <v>5</v>
      </c>
      <c r="C10296" s="4" t="s">
        <v>16</v>
      </c>
      <c r="D10296" s="4" t="s">
        <v>10</v>
      </c>
      <c r="E10296" s="4" t="s">
        <v>16</v>
      </c>
    </row>
    <row r="10297" spans="1:5">
      <c r="A10297" t="n">
        <v>80533</v>
      </c>
      <c r="B10297" s="44" t="n">
        <v>36</v>
      </c>
      <c r="C10297" s="7" t="n">
        <v>9</v>
      </c>
      <c r="D10297" s="7" t="n">
        <v>120</v>
      </c>
      <c r="E10297" s="7" t="n">
        <v>0</v>
      </c>
    </row>
    <row r="10298" spans="1:5">
      <c r="A10298" t="s">
        <v>4</v>
      </c>
      <c r="B10298" s="4" t="s">
        <v>5</v>
      </c>
      <c r="C10298" s="4" t="s">
        <v>10</v>
      </c>
      <c r="D10298" s="4" t="s">
        <v>30</v>
      </c>
      <c r="E10298" s="4" t="s">
        <v>30</v>
      </c>
      <c r="F10298" s="4" t="s">
        <v>30</v>
      </c>
      <c r="G10298" s="4" t="s">
        <v>30</v>
      </c>
    </row>
    <row r="10299" spans="1:5">
      <c r="A10299" t="n">
        <v>80538</v>
      </c>
      <c r="B10299" s="43" t="n">
        <v>46</v>
      </c>
      <c r="C10299" s="7" t="n">
        <v>61456</v>
      </c>
      <c r="D10299" s="7" t="n">
        <v>0</v>
      </c>
      <c r="E10299" s="7" t="n">
        <v>-0.25</v>
      </c>
      <c r="F10299" s="7" t="n">
        <v>-3</v>
      </c>
      <c r="G10299" s="7" t="n">
        <v>0</v>
      </c>
    </row>
    <row r="10300" spans="1:5">
      <c r="A10300" t="s">
        <v>4</v>
      </c>
      <c r="B10300" s="4" t="s">
        <v>5</v>
      </c>
      <c r="C10300" s="4" t="s">
        <v>16</v>
      </c>
      <c r="D10300" s="4" t="s">
        <v>10</v>
      </c>
    </row>
    <row r="10301" spans="1:5">
      <c r="A10301" t="n">
        <v>80557</v>
      </c>
      <c r="B10301" s="9" t="n">
        <v>162</v>
      </c>
      <c r="C10301" s="7" t="n">
        <v>1</v>
      </c>
      <c r="D10301" s="7" t="n">
        <v>0</v>
      </c>
    </row>
    <row r="10302" spans="1:5">
      <c r="A10302" t="s">
        <v>4</v>
      </c>
      <c r="B10302" s="4" t="s">
        <v>5</v>
      </c>
    </row>
    <row r="10303" spans="1:5">
      <c r="A10303" t="n">
        <v>80561</v>
      </c>
      <c r="B10303" s="5" t="n">
        <v>1</v>
      </c>
    </row>
    <row r="10304" spans="1:5" s="3" customFormat="1" customHeight="0">
      <c r="A10304" s="3" t="s">
        <v>2</v>
      </c>
      <c r="B10304" s="3" t="s">
        <v>638</v>
      </c>
    </row>
    <row r="10305" spans="1:7">
      <c r="A10305" t="s">
        <v>4</v>
      </c>
      <c r="B10305" s="4" t="s">
        <v>5</v>
      </c>
      <c r="C10305" s="4" t="s">
        <v>16</v>
      </c>
      <c r="D10305" s="4" t="s">
        <v>9</v>
      </c>
      <c r="E10305" s="4" t="s">
        <v>16</v>
      </c>
      <c r="F10305" s="4" t="s">
        <v>25</v>
      </c>
    </row>
    <row r="10306" spans="1:7">
      <c r="A10306" t="n">
        <v>80564</v>
      </c>
      <c r="B10306" s="10" t="n">
        <v>5</v>
      </c>
      <c r="C10306" s="7" t="n">
        <v>0</v>
      </c>
      <c r="D10306" s="7" t="n">
        <v>1</v>
      </c>
      <c r="E10306" s="7" t="n">
        <v>1</v>
      </c>
      <c r="F10306" s="11" t="n">
        <f t="normal" ca="1">A10314</f>
        <v>0</v>
      </c>
    </row>
    <row r="10307" spans="1:7">
      <c r="A10307" t="s">
        <v>4</v>
      </c>
      <c r="B10307" s="4" t="s">
        <v>5</v>
      </c>
      <c r="C10307" s="4" t="s">
        <v>10</v>
      </c>
      <c r="D10307" s="4" t="s">
        <v>16</v>
      </c>
      <c r="E10307" s="4" t="s">
        <v>30</v>
      </c>
      <c r="F10307" s="4" t="s">
        <v>10</v>
      </c>
    </row>
    <row r="10308" spans="1:7">
      <c r="A10308" t="n">
        <v>80575</v>
      </c>
      <c r="B10308" s="53" t="n">
        <v>59</v>
      </c>
      <c r="C10308" s="7" t="n">
        <v>65534</v>
      </c>
      <c r="D10308" s="7" t="n">
        <v>12</v>
      </c>
      <c r="E10308" s="7" t="n">
        <v>0.150000005960464</v>
      </c>
      <c r="F10308" s="7" t="n">
        <v>0</v>
      </c>
    </row>
    <row r="10309" spans="1:7">
      <c r="A10309" t="s">
        <v>4</v>
      </c>
      <c r="B10309" s="4" t="s">
        <v>5</v>
      </c>
      <c r="C10309" s="4" t="s">
        <v>10</v>
      </c>
      <c r="D10309" s="4" t="s">
        <v>10</v>
      </c>
    </row>
    <row r="10310" spans="1:7">
      <c r="A10310" t="n">
        <v>80585</v>
      </c>
      <c r="B10310" s="52" t="n">
        <v>17</v>
      </c>
      <c r="C10310" s="7" t="n">
        <v>2000</v>
      </c>
      <c r="D10310" s="7" t="n">
        <v>3000</v>
      </c>
    </row>
    <row r="10311" spans="1:7">
      <c r="A10311" t="s">
        <v>4</v>
      </c>
      <c r="B10311" s="4" t="s">
        <v>5</v>
      </c>
      <c r="C10311" s="4" t="s">
        <v>25</v>
      </c>
    </row>
    <row r="10312" spans="1:7">
      <c r="A10312" t="n">
        <v>80590</v>
      </c>
      <c r="B10312" s="13" t="n">
        <v>3</v>
      </c>
      <c r="C10312" s="11" t="n">
        <f t="normal" ca="1">A10306</f>
        <v>0</v>
      </c>
    </row>
    <row r="10313" spans="1:7">
      <c r="A10313" t="s">
        <v>4</v>
      </c>
      <c r="B10313" s="4" t="s">
        <v>5</v>
      </c>
    </row>
    <row r="10314" spans="1:7">
      <c r="A10314" t="n">
        <v>80595</v>
      </c>
      <c r="B10314" s="5" t="n">
        <v>1</v>
      </c>
    </row>
    <row r="10315" spans="1:7" s="3" customFormat="1" customHeight="0">
      <c r="A10315" s="3" t="s">
        <v>2</v>
      </c>
      <c r="B10315" s="3" t="s">
        <v>639</v>
      </c>
    </row>
    <row r="10316" spans="1:7">
      <c r="A10316" t="s">
        <v>4</v>
      </c>
      <c r="B10316" s="4" t="s">
        <v>5</v>
      </c>
      <c r="C10316" s="4" t="s">
        <v>16</v>
      </c>
      <c r="D10316" s="4" t="s">
        <v>16</v>
      </c>
      <c r="E10316" s="4" t="s">
        <v>16</v>
      </c>
      <c r="F10316" s="4" t="s">
        <v>16</v>
      </c>
    </row>
    <row r="10317" spans="1:7">
      <c r="A10317" t="n">
        <v>80596</v>
      </c>
      <c r="B10317" s="15" t="n">
        <v>14</v>
      </c>
      <c r="C10317" s="7" t="n">
        <v>2</v>
      </c>
      <c r="D10317" s="7" t="n">
        <v>0</v>
      </c>
      <c r="E10317" s="7" t="n">
        <v>0</v>
      </c>
      <c r="F10317" s="7" t="n">
        <v>0</v>
      </c>
    </row>
    <row r="10318" spans="1:7">
      <c r="A10318" t="s">
        <v>4</v>
      </c>
      <c r="B10318" s="4" t="s">
        <v>5</v>
      </c>
      <c r="C10318" s="4" t="s">
        <v>16</v>
      </c>
      <c r="D10318" s="14" t="s">
        <v>26</v>
      </c>
      <c r="E10318" s="4" t="s">
        <v>5</v>
      </c>
      <c r="F10318" s="4" t="s">
        <v>16</v>
      </c>
      <c r="G10318" s="4" t="s">
        <v>10</v>
      </c>
      <c r="H10318" s="14" t="s">
        <v>27</v>
      </c>
      <c r="I10318" s="4" t="s">
        <v>16</v>
      </c>
      <c r="J10318" s="4" t="s">
        <v>9</v>
      </c>
      <c r="K10318" s="4" t="s">
        <v>16</v>
      </c>
      <c r="L10318" s="4" t="s">
        <v>16</v>
      </c>
      <c r="M10318" s="14" t="s">
        <v>26</v>
      </c>
      <c r="N10318" s="4" t="s">
        <v>5</v>
      </c>
      <c r="O10318" s="4" t="s">
        <v>16</v>
      </c>
      <c r="P10318" s="4" t="s">
        <v>10</v>
      </c>
      <c r="Q10318" s="14" t="s">
        <v>27</v>
      </c>
      <c r="R10318" s="4" t="s">
        <v>16</v>
      </c>
      <c r="S10318" s="4" t="s">
        <v>9</v>
      </c>
      <c r="T10318" s="4" t="s">
        <v>16</v>
      </c>
      <c r="U10318" s="4" t="s">
        <v>16</v>
      </c>
      <c r="V10318" s="4" t="s">
        <v>16</v>
      </c>
      <c r="W10318" s="4" t="s">
        <v>25</v>
      </c>
    </row>
    <row r="10319" spans="1:7">
      <c r="A10319" t="n">
        <v>80601</v>
      </c>
      <c r="B10319" s="10" t="n">
        <v>5</v>
      </c>
      <c r="C10319" s="7" t="n">
        <v>28</v>
      </c>
      <c r="D10319" s="14" t="s">
        <v>3</v>
      </c>
      <c r="E10319" s="9" t="n">
        <v>162</v>
      </c>
      <c r="F10319" s="7" t="n">
        <v>3</v>
      </c>
      <c r="G10319" s="7" t="n">
        <v>16387</v>
      </c>
      <c r="H10319" s="14" t="s">
        <v>3</v>
      </c>
      <c r="I10319" s="7" t="n">
        <v>0</v>
      </c>
      <c r="J10319" s="7" t="n">
        <v>1</v>
      </c>
      <c r="K10319" s="7" t="n">
        <v>2</v>
      </c>
      <c r="L10319" s="7" t="n">
        <v>28</v>
      </c>
      <c r="M10319" s="14" t="s">
        <v>3</v>
      </c>
      <c r="N10319" s="9" t="n">
        <v>162</v>
      </c>
      <c r="O10319" s="7" t="n">
        <v>3</v>
      </c>
      <c r="P10319" s="7" t="n">
        <v>16387</v>
      </c>
      <c r="Q10319" s="14" t="s">
        <v>3</v>
      </c>
      <c r="R10319" s="7" t="n">
        <v>0</v>
      </c>
      <c r="S10319" s="7" t="n">
        <v>2</v>
      </c>
      <c r="T10319" s="7" t="n">
        <v>2</v>
      </c>
      <c r="U10319" s="7" t="n">
        <v>11</v>
      </c>
      <c r="V10319" s="7" t="n">
        <v>1</v>
      </c>
      <c r="W10319" s="11" t="n">
        <f t="normal" ca="1">A10323</f>
        <v>0</v>
      </c>
    </row>
    <row r="10320" spans="1:7">
      <c r="A10320" t="s">
        <v>4</v>
      </c>
      <c r="B10320" s="4" t="s">
        <v>5</v>
      </c>
      <c r="C10320" s="4" t="s">
        <v>16</v>
      </c>
      <c r="D10320" s="4" t="s">
        <v>10</v>
      </c>
      <c r="E10320" s="4" t="s">
        <v>30</v>
      </c>
    </row>
    <row r="10321" spans="1:23">
      <c r="A10321" t="n">
        <v>80630</v>
      </c>
      <c r="B10321" s="37" t="n">
        <v>58</v>
      </c>
      <c r="C10321" s="7" t="n">
        <v>0</v>
      </c>
      <c r="D10321" s="7" t="n">
        <v>0</v>
      </c>
      <c r="E10321" s="7" t="n">
        <v>1</v>
      </c>
    </row>
    <row r="10322" spans="1:23">
      <c r="A10322" t="s">
        <v>4</v>
      </c>
      <c r="B10322" s="4" t="s">
        <v>5</v>
      </c>
      <c r="C10322" s="4" t="s">
        <v>16</v>
      </c>
      <c r="D10322" s="14" t="s">
        <v>26</v>
      </c>
      <c r="E10322" s="4" t="s">
        <v>5</v>
      </c>
      <c r="F10322" s="4" t="s">
        <v>16</v>
      </c>
      <c r="G10322" s="4" t="s">
        <v>10</v>
      </c>
      <c r="H10322" s="14" t="s">
        <v>27</v>
      </c>
      <c r="I10322" s="4" t="s">
        <v>16</v>
      </c>
      <c r="J10322" s="4" t="s">
        <v>9</v>
      </c>
      <c r="K10322" s="4" t="s">
        <v>16</v>
      </c>
      <c r="L10322" s="4" t="s">
        <v>16</v>
      </c>
      <c r="M10322" s="14" t="s">
        <v>26</v>
      </c>
      <c r="N10322" s="4" t="s">
        <v>5</v>
      </c>
      <c r="O10322" s="4" t="s">
        <v>16</v>
      </c>
      <c r="P10322" s="4" t="s">
        <v>10</v>
      </c>
      <c r="Q10322" s="14" t="s">
        <v>27</v>
      </c>
      <c r="R10322" s="4" t="s">
        <v>16</v>
      </c>
      <c r="S10322" s="4" t="s">
        <v>9</v>
      </c>
      <c r="T10322" s="4" t="s">
        <v>16</v>
      </c>
      <c r="U10322" s="4" t="s">
        <v>16</v>
      </c>
      <c r="V10322" s="4" t="s">
        <v>16</v>
      </c>
      <c r="W10322" s="4" t="s">
        <v>25</v>
      </c>
    </row>
    <row r="10323" spans="1:23">
      <c r="A10323" t="n">
        <v>80638</v>
      </c>
      <c r="B10323" s="10" t="n">
        <v>5</v>
      </c>
      <c r="C10323" s="7" t="n">
        <v>28</v>
      </c>
      <c r="D10323" s="14" t="s">
        <v>3</v>
      </c>
      <c r="E10323" s="9" t="n">
        <v>162</v>
      </c>
      <c r="F10323" s="7" t="n">
        <v>3</v>
      </c>
      <c r="G10323" s="7" t="n">
        <v>16387</v>
      </c>
      <c r="H10323" s="14" t="s">
        <v>3</v>
      </c>
      <c r="I10323" s="7" t="n">
        <v>0</v>
      </c>
      <c r="J10323" s="7" t="n">
        <v>1</v>
      </c>
      <c r="K10323" s="7" t="n">
        <v>3</v>
      </c>
      <c r="L10323" s="7" t="n">
        <v>28</v>
      </c>
      <c r="M10323" s="14" t="s">
        <v>3</v>
      </c>
      <c r="N10323" s="9" t="n">
        <v>162</v>
      </c>
      <c r="O10323" s="7" t="n">
        <v>3</v>
      </c>
      <c r="P10323" s="7" t="n">
        <v>16387</v>
      </c>
      <c r="Q10323" s="14" t="s">
        <v>3</v>
      </c>
      <c r="R10323" s="7" t="n">
        <v>0</v>
      </c>
      <c r="S10323" s="7" t="n">
        <v>2</v>
      </c>
      <c r="T10323" s="7" t="n">
        <v>3</v>
      </c>
      <c r="U10323" s="7" t="n">
        <v>9</v>
      </c>
      <c r="V10323" s="7" t="n">
        <v>1</v>
      </c>
      <c r="W10323" s="11" t="n">
        <f t="normal" ca="1">A10333</f>
        <v>0</v>
      </c>
    </row>
    <row r="10324" spans="1:23">
      <c r="A10324" t="s">
        <v>4</v>
      </c>
      <c r="B10324" s="4" t="s">
        <v>5</v>
      </c>
      <c r="C10324" s="4" t="s">
        <v>16</v>
      </c>
      <c r="D10324" s="14" t="s">
        <v>26</v>
      </c>
      <c r="E10324" s="4" t="s">
        <v>5</v>
      </c>
      <c r="F10324" s="4" t="s">
        <v>10</v>
      </c>
      <c r="G10324" s="4" t="s">
        <v>16</v>
      </c>
      <c r="H10324" s="4" t="s">
        <v>16</v>
      </c>
      <c r="I10324" s="4" t="s">
        <v>6</v>
      </c>
      <c r="J10324" s="14" t="s">
        <v>27</v>
      </c>
      <c r="K10324" s="4" t="s">
        <v>16</v>
      </c>
      <c r="L10324" s="4" t="s">
        <v>16</v>
      </c>
      <c r="M10324" s="14" t="s">
        <v>26</v>
      </c>
      <c r="N10324" s="4" t="s">
        <v>5</v>
      </c>
      <c r="O10324" s="4" t="s">
        <v>16</v>
      </c>
      <c r="P10324" s="14" t="s">
        <v>27</v>
      </c>
      <c r="Q10324" s="4" t="s">
        <v>16</v>
      </c>
      <c r="R10324" s="4" t="s">
        <v>9</v>
      </c>
      <c r="S10324" s="4" t="s">
        <v>16</v>
      </c>
      <c r="T10324" s="4" t="s">
        <v>16</v>
      </c>
      <c r="U10324" s="4" t="s">
        <v>16</v>
      </c>
      <c r="V10324" s="14" t="s">
        <v>26</v>
      </c>
      <c r="W10324" s="4" t="s">
        <v>5</v>
      </c>
      <c r="X10324" s="4" t="s">
        <v>16</v>
      </c>
      <c r="Y10324" s="14" t="s">
        <v>27</v>
      </c>
      <c r="Z10324" s="4" t="s">
        <v>16</v>
      </c>
      <c r="AA10324" s="4" t="s">
        <v>9</v>
      </c>
      <c r="AB10324" s="4" t="s">
        <v>16</v>
      </c>
      <c r="AC10324" s="4" t="s">
        <v>16</v>
      </c>
      <c r="AD10324" s="4" t="s">
        <v>16</v>
      </c>
      <c r="AE10324" s="4" t="s">
        <v>25</v>
      </c>
    </row>
    <row r="10325" spans="1:23">
      <c r="A10325" t="n">
        <v>80667</v>
      </c>
      <c r="B10325" s="10" t="n">
        <v>5</v>
      </c>
      <c r="C10325" s="7" t="n">
        <v>28</v>
      </c>
      <c r="D10325" s="14" t="s">
        <v>3</v>
      </c>
      <c r="E10325" s="48" t="n">
        <v>47</v>
      </c>
      <c r="F10325" s="7" t="n">
        <v>61456</v>
      </c>
      <c r="G10325" s="7" t="n">
        <v>2</v>
      </c>
      <c r="H10325" s="7" t="n">
        <v>0</v>
      </c>
      <c r="I10325" s="7" t="s">
        <v>164</v>
      </c>
      <c r="J10325" s="14" t="s">
        <v>3</v>
      </c>
      <c r="K10325" s="7" t="n">
        <v>8</v>
      </c>
      <c r="L10325" s="7" t="n">
        <v>28</v>
      </c>
      <c r="M10325" s="14" t="s">
        <v>3</v>
      </c>
      <c r="N10325" s="17" t="n">
        <v>74</v>
      </c>
      <c r="O10325" s="7" t="n">
        <v>65</v>
      </c>
      <c r="P10325" s="14" t="s">
        <v>3</v>
      </c>
      <c r="Q10325" s="7" t="n">
        <v>0</v>
      </c>
      <c r="R10325" s="7" t="n">
        <v>1</v>
      </c>
      <c r="S10325" s="7" t="n">
        <v>3</v>
      </c>
      <c r="T10325" s="7" t="n">
        <v>9</v>
      </c>
      <c r="U10325" s="7" t="n">
        <v>28</v>
      </c>
      <c r="V10325" s="14" t="s">
        <v>3</v>
      </c>
      <c r="W10325" s="17" t="n">
        <v>74</v>
      </c>
      <c r="X10325" s="7" t="n">
        <v>65</v>
      </c>
      <c r="Y10325" s="14" t="s">
        <v>3</v>
      </c>
      <c r="Z10325" s="7" t="n">
        <v>0</v>
      </c>
      <c r="AA10325" s="7" t="n">
        <v>2</v>
      </c>
      <c r="AB10325" s="7" t="n">
        <v>3</v>
      </c>
      <c r="AC10325" s="7" t="n">
        <v>9</v>
      </c>
      <c r="AD10325" s="7" t="n">
        <v>1</v>
      </c>
      <c r="AE10325" s="11" t="n">
        <f t="normal" ca="1">A10329</f>
        <v>0</v>
      </c>
    </row>
    <row r="10326" spans="1:23">
      <c r="A10326" t="s">
        <v>4</v>
      </c>
      <c r="B10326" s="4" t="s">
        <v>5</v>
      </c>
      <c r="C10326" s="4" t="s">
        <v>10</v>
      </c>
      <c r="D10326" s="4" t="s">
        <v>16</v>
      </c>
      <c r="E10326" s="4" t="s">
        <v>16</v>
      </c>
      <c r="F10326" s="4" t="s">
        <v>6</v>
      </c>
    </row>
    <row r="10327" spans="1:23">
      <c r="A10327" t="n">
        <v>80715</v>
      </c>
      <c r="B10327" s="48" t="n">
        <v>47</v>
      </c>
      <c r="C10327" s="7" t="n">
        <v>61456</v>
      </c>
      <c r="D10327" s="7" t="n">
        <v>0</v>
      </c>
      <c r="E10327" s="7" t="n">
        <v>0</v>
      </c>
      <c r="F10327" s="7" t="s">
        <v>143</v>
      </c>
    </row>
    <row r="10328" spans="1:23">
      <c r="A10328" t="s">
        <v>4</v>
      </c>
      <c r="B10328" s="4" t="s">
        <v>5</v>
      </c>
      <c r="C10328" s="4" t="s">
        <v>16</v>
      </c>
      <c r="D10328" s="4" t="s">
        <v>10</v>
      </c>
      <c r="E10328" s="4" t="s">
        <v>30</v>
      </c>
    </row>
    <row r="10329" spans="1:23">
      <c r="A10329" t="n">
        <v>80728</v>
      </c>
      <c r="B10329" s="37" t="n">
        <v>58</v>
      </c>
      <c r="C10329" s="7" t="n">
        <v>0</v>
      </c>
      <c r="D10329" s="7" t="n">
        <v>300</v>
      </c>
      <c r="E10329" s="7" t="n">
        <v>1</v>
      </c>
    </row>
    <row r="10330" spans="1:23">
      <c r="A10330" t="s">
        <v>4</v>
      </c>
      <c r="B10330" s="4" t="s">
        <v>5</v>
      </c>
      <c r="C10330" s="4" t="s">
        <v>16</v>
      </c>
      <c r="D10330" s="4" t="s">
        <v>10</v>
      </c>
    </row>
    <row r="10331" spans="1:23">
      <c r="A10331" t="n">
        <v>80736</v>
      </c>
      <c r="B10331" s="37" t="n">
        <v>58</v>
      </c>
      <c r="C10331" s="7" t="n">
        <v>255</v>
      </c>
      <c r="D10331" s="7" t="n">
        <v>0</v>
      </c>
    </row>
    <row r="10332" spans="1:23">
      <c r="A10332" t="s">
        <v>4</v>
      </c>
      <c r="B10332" s="4" t="s">
        <v>5</v>
      </c>
      <c r="C10332" s="4" t="s">
        <v>16</v>
      </c>
      <c r="D10332" s="4" t="s">
        <v>16</v>
      </c>
      <c r="E10332" s="4" t="s">
        <v>16</v>
      </c>
      <c r="F10332" s="4" t="s">
        <v>16</v>
      </c>
    </row>
    <row r="10333" spans="1:23">
      <c r="A10333" t="n">
        <v>80740</v>
      </c>
      <c r="B10333" s="15" t="n">
        <v>14</v>
      </c>
      <c r="C10333" s="7" t="n">
        <v>0</v>
      </c>
      <c r="D10333" s="7" t="n">
        <v>0</v>
      </c>
      <c r="E10333" s="7" t="n">
        <v>0</v>
      </c>
      <c r="F10333" s="7" t="n">
        <v>64</v>
      </c>
    </row>
    <row r="10334" spans="1:23">
      <c r="A10334" t="s">
        <v>4</v>
      </c>
      <c r="B10334" s="4" t="s">
        <v>5</v>
      </c>
      <c r="C10334" s="4" t="s">
        <v>16</v>
      </c>
      <c r="D10334" s="4" t="s">
        <v>10</v>
      </c>
    </row>
    <row r="10335" spans="1:23">
      <c r="A10335" t="n">
        <v>80745</v>
      </c>
      <c r="B10335" s="26" t="n">
        <v>22</v>
      </c>
      <c r="C10335" s="7" t="n">
        <v>0</v>
      </c>
      <c r="D10335" s="7" t="n">
        <v>16387</v>
      </c>
    </row>
    <row r="10336" spans="1:23">
      <c r="A10336" t="s">
        <v>4</v>
      </c>
      <c r="B10336" s="4" t="s">
        <v>5</v>
      </c>
      <c r="C10336" s="4" t="s">
        <v>16</v>
      </c>
      <c r="D10336" s="4" t="s">
        <v>10</v>
      </c>
    </row>
    <row r="10337" spans="1:31">
      <c r="A10337" t="n">
        <v>80749</v>
      </c>
      <c r="B10337" s="37" t="n">
        <v>58</v>
      </c>
      <c r="C10337" s="7" t="n">
        <v>5</v>
      </c>
      <c r="D10337" s="7" t="n">
        <v>300</v>
      </c>
    </row>
    <row r="10338" spans="1:31">
      <c r="A10338" t="s">
        <v>4</v>
      </c>
      <c r="B10338" s="4" t="s">
        <v>5</v>
      </c>
      <c r="C10338" s="4" t="s">
        <v>30</v>
      </c>
      <c r="D10338" s="4" t="s">
        <v>10</v>
      </c>
    </row>
    <row r="10339" spans="1:31">
      <c r="A10339" t="n">
        <v>80753</v>
      </c>
      <c r="B10339" s="57" t="n">
        <v>103</v>
      </c>
      <c r="C10339" s="7" t="n">
        <v>0</v>
      </c>
      <c r="D10339" s="7" t="n">
        <v>300</v>
      </c>
    </row>
    <row r="10340" spans="1:31">
      <c r="A10340" t="s">
        <v>4</v>
      </c>
      <c r="B10340" s="4" t="s">
        <v>5</v>
      </c>
      <c r="C10340" s="4" t="s">
        <v>16</v>
      </c>
    </row>
    <row r="10341" spans="1:31">
      <c r="A10341" t="n">
        <v>80760</v>
      </c>
      <c r="B10341" s="58" t="n">
        <v>64</v>
      </c>
      <c r="C10341" s="7" t="n">
        <v>7</v>
      </c>
    </row>
    <row r="10342" spans="1:31">
      <c r="A10342" t="s">
        <v>4</v>
      </c>
      <c r="B10342" s="4" t="s">
        <v>5</v>
      </c>
      <c r="C10342" s="4" t="s">
        <v>16</v>
      </c>
      <c r="D10342" s="4" t="s">
        <v>10</v>
      </c>
    </row>
    <row r="10343" spans="1:31">
      <c r="A10343" t="n">
        <v>80762</v>
      </c>
      <c r="B10343" s="59" t="n">
        <v>72</v>
      </c>
      <c r="C10343" s="7" t="n">
        <v>5</v>
      </c>
      <c r="D10343" s="7" t="n">
        <v>0</v>
      </c>
    </row>
    <row r="10344" spans="1:31">
      <c r="A10344" t="s">
        <v>4</v>
      </c>
      <c r="B10344" s="4" t="s">
        <v>5</v>
      </c>
      <c r="C10344" s="4" t="s">
        <v>16</v>
      </c>
      <c r="D10344" s="14" t="s">
        <v>26</v>
      </c>
      <c r="E10344" s="4" t="s">
        <v>5</v>
      </c>
      <c r="F10344" s="4" t="s">
        <v>16</v>
      </c>
      <c r="G10344" s="4" t="s">
        <v>10</v>
      </c>
      <c r="H10344" s="14" t="s">
        <v>27</v>
      </c>
      <c r="I10344" s="4" t="s">
        <v>16</v>
      </c>
      <c r="J10344" s="4" t="s">
        <v>9</v>
      </c>
      <c r="K10344" s="4" t="s">
        <v>16</v>
      </c>
      <c r="L10344" s="4" t="s">
        <v>16</v>
      </c>
      <c r="M10344" s="4" t="s">
        <v>25</v>
      </c>
    </row>
    <row r="10345" spans="1:31">
      <c r="A10345" t="n">
        <v>80766</v>
      </c>
      <c r="B10345" s="10" t="n">
        <v>5</v>
      </c>
      <c r="C10345" s="7" t="n">
        <v>28</v>
      </c>
      <c r="D10345" s="14" t="s">
        <v>3</v>
      </c>
      <c r="E10345" s="9" t="n">
        <v>162</v>
      </c>
      <c r="F10345" s="7" t="n">
        <v>4</v>
      </c>
      <c r="G10345" s="7" t="n">
        <v>16387</v>
      </c>
      <c r="H10345" s="14" t="s">
        <v>3</v>
      </c>
      <c r="I10345" s="7" t="n">
        <v>0</v>
      </c>
      <c r="J10345" s="7" t="n">
        <v>1</v>
      </c>
      <c r="K10345" s="7" t="n">
        <v>2</v>
      </c>
      <c r="L10345" s="7" t="n">
        <v>1</v>
      </c>
      <c r="M10345" s="11" t="n">
        <f t="normal" ca="1">A10351</f>
        <v>0</v>
      </c>
    </row>
    <row r="10346" spans="1:31">
      <c r="A10346" t="s">
        <v>4</v>
      </c>
      <c r="B10346" s="4" t="s">
        <v>5</v>
      </c>
      <c r="C10346" s="4" t="s">
        <v>16</v>
      </c>
      <c r="D10346" s="4" t="s">
        <v>6</v>
      </c>
    </row>
    <row r="10347" spans="1:31">
      <c r="A10347" t="n">
        <v>80783</v>
      </c>
      <c r="B10347" s="8" t="n">
        <v>2</v>
      </c>
      <c r="C10347" s="7" t="n">
        <v>10</v>
      </c>
      <c r="D10347" s="7" t="s">
        <v>165</v>
      </c>
    </row>
    <row r="10348" spans="1:31">
      <c r="A10348" t="s">
        <v>4</v>
      </c>
      <c r="B10348" s="4" t="s">
        <v>5</v>
      </c>
      <c r="C10348" s="4" t="s">
        <v>10</v>
      </c>
    </row>
    <row r="10349" spans="1:31">
      <c r="A10349" t="n">
        <v>80800</v>
      </c>
      <c r="B10349" s="31" t="n">
        <v>16</v>
      </c>
      <c r="C10349" s="7" t="n">
        <v>0</v>
      </c>
    </row>
    <row r="10350" spans="1:31">
      <c r="A10350" t="s">
        <v>4</v>
      </c>
      <c r="B10350" s="4" t="s">
        <v>5</v>
      </c>
      <c r="C10350" s="4" t="s">
        <v>16</v>
      </c>
      <c r="D10350" s="14" t="s">
        <v>26</v>
      </c>
      <c r="E10350" s="4" t="s">
        <v>5</v>
      </c>
      <c r="F10350" s="4" t="s">
        <v>16</v>
      </c>
      <c r="G10350" s="4" t="s">
        <v>10</v>
      </c>
      <c r="H10350" s="14" t="s">
        <v>27</v>
      </c>
      <c r="I10350" s="4" t="s">
        <v>16</v>
      </c>
      <c r="J10350" s="4" t="s">
        <v>16</v>
      </c>
      <c r="K10350" s="4" t="s">
        <v>25</v>
      </c>
    </row>
    <row r="10351" spans="1:31">
      <c r="A10351" t="n">
        <v>80803</v>
      </c>
      <c r="B10351" s="10" t="n">
        <v>5</v>
      </c>
      <c r="C10351" s="7" t="n">
        <v>28</v>
      </c>
      <c r="D10351" s="14" t="s">
        <v>3</v>
      </c>
      <c r="E10351" s="58" t="n">
        <v>64</v>
      </c>
      <c r="F10351" s="7" t="n">
        <v>5</v>
      </c>
      <c r="G10351" s="7" t="n">
        <v>1</v>
      </c>
      <c r="H10351" s="14" t="s">
        <v>3</v>
      </c>
      <c r="I10351" s="7" t="n">
        <v>8</v>
      </c>
      <c r="J10351" s="7" t="n">
        <v>1</v>
      </c>
      <c r="K10351" s="11" t="n">
        <f t="normal" ca="1">A10355</f>
        <v>0</v>
      </c>
    </row>
    <row r="10352" spans="1:31">
      <c r="A10352" t="s">
        <v>4</v>
      </c>
      <c r="B10352" s="4" t="s">
        <v>5</v>
      </c>
      <c r="C10352" s="4" t="s">
        <v>10</v>
      </c>
      <c r="D10352" s="4" t="s">
        <v>6</v>
      </c>
      <c r="E10352" s="4" t="s">
        <v>6</v>
      </c>
      <c r="F10352" s="4" t="s">
        <v>6</v>
      </c>
      <c r="G10352" s="4" t="s">
        <v>16</v>
      </c>
      <c r="H10352" s="4" t="s">
        <v>9</v>
      </c>
      <c r="I10352" s="4" t="s">
        <v>30</v>
      </c>
      <c r="J10352" s="4" t="s">
        <v>30</v>
      </c>
      <c r="K10352" s="4" t="s">
        <v>30</v>
      </c>
      <c r="L10352" s="4" t="s">
        <v>30</v>
      </c>
      <c r="M10352" s="4" t="s">
        <v>30</v>
      </c>
      <c r="N10352" s="4" t="s">
        <v>30</v>
      </c>
      <c r="O10352" s="4" t="s">
        <v>30</v>
      </c>
      <c r="P10352" s="4" t="s">
        <v>6</v>
      </c>
      <c r="Q10352" s="4" t="s">
        <v>6</v>
      </c>
      <c r="R10352" s="4" t="s">
        <v>9</v>
      </c>
      <c r="S10352" s="4" t="s">
        <v>16</v>
      </c>
      <c r="T10352" s="4" t="s">
        <v>9</v>
      </c>
      <c r="U10352" s="4" t="s">
        <v>9</v>
      </c>
      <c r="V10352" s="4" t="s">
        <v>10</v>
      </c>
    </row>
    <row r="10353" spans="1:22">
      <c r="A10353" t="n">
        <v>80815</v>
      </c>
      <c r="B10353" s="61" t="n">
        <v>19</v>
      </c>
      <c r="C10353" s="7" t="n">
        <v>1</v>
      </c>
      <c r="D10353" s="7" t="s">
        <v>168</v>
      </c>
      <c r="E10353" s="7" t="s">
        <v>169</v>
      </c>
      <c r="F10353" s="7" t="s">
        <v>15</v>
      </c>
      <c r="G10353" s="7" t="n">
        <v>0</v>
      </c>
      <c r="H10353" s="7" t="n">
        <v>1</v>
      </c>
      <c r="I10353" s="7" t="n">
        <v>0</v>
      </c>
      <c r="J10353" s="7" t="n">
        <v>0</v>
      </c>
      <c r="K10353" s="7" t="n">
        <v>0</v>
      </c>
      <c r="L10353" s="7" t="n">
        <v>0</v>
      </c>
      <c r="M10353" s="7" t="n">
        <v>1</v>
      </c>
      <c r="N10353" s="7" t="n">
        <v>1.60000002384186</v>
      </c>
      <c r="O10353" s="7" t="n">
        <v>0.0900000035762787</v>
      </c>
      <c r="P10353" s="7" t="s">
        <v>15</v>
      </c>
      <c r="Q10353" s="7" t="s">
        <v>15</v>
      </c>
      <c r="R10353" s="7" t="n">
        <v>-1</v>
      </c>
      <c r="S10353" s="7" t="n">
        <v>0</v>
      </c>
      <c r="T10353" s="7" t="n">
        <v>0</v>
      </c>
      <c r="U10353" s="7" t="n">
        <v>0</v>
      </c>
      <c r="V10353" s="7" t="n">
        <v>0</v>
      </c>
    </row>
    <row r="10354" spans="1:22">
      <c r="A10354" t="s">
        <v>4</v>
      </c>
      <c r="B10354" s="4" t="s">
        <v>5</v>
      </c>
      <c r="C10354" s="4" t="s">
        <v>10</v>
      </c>
      <c r="D10354" s="4" t="s">
        <v>6</v>
      </c>
      <c r="E10354" s="4" t="s">
        <v>6</v>
      </c>
      <c r="F10354" s="4" t="s">
        <v>6</v>
      </c>
      <c r="G10354" s="4" t="s">
        <v>16</v>
      </c>
      <c r="H10354" s="4" t="s">
        <v>9</v>
      </c>
      <c r="I10354" s="4" t="s">
        <v>30</v>
      </c>
      <c r="J10354" s="4" t="s">
        <v>30</v>
      </c>
      <c r="K10354" s="4" t="s">
        <v>30</v>
      </c>
      <c r="L10354" s="4" t="s">
        <v>30</v>
      </c>
      <c r="M10354" s="4" t="s">
        <v>30</v>
      </c>
      <c r="N10354" s="4" t="s">
        <v>30</v>
      </c>
      <c r="O10354" s="4" t="s">
        <v>30</v>
      </c>
      <c r="P10354" s="4" t="s">
        <v>6</v>
      </c>
      <c r="Q10354" s="4" t="s">
        <v>6</v>
      </c>
      <c r="R10354" s="4" t="s">
        <v>9</v>
      </c>
      <c r="S10354" s="4" t="s">
        <v>16</v>
      </c>
      <c r="T10354" s="4" t="s">
        <v>9</v>
      </c>
      <c r="U10354" s="4" t="s">
        <v>9</v>
      </c>
      <c r="V10354" s="4" t="s">
        <v>10</v>
      </c>
    </row>
    <row r="10355" spans="1:22">
      <c r="A10355" t="n">
        <v>80888</v>
      </c>
      <c r="B10355" s="61" t="n">
        <v>19</v>
      </c>
      <c r="C10355" s="7" t="n">
        <v>119</v>
      </c>
      <c r="D10355" s="7" t="s">
        <v>610</v>
      </c>
      <c r="E10355" s="7" t="s">
        <v>611</v>
      </c>
      <c r="F10355" s="7" t="s">
        <v>15</v>
      </c>
      <c r="G10355" s="7" t="n">
        <v>0</v>
      </c>
      <c r="H10355" s="7" t="n">
        <v>1</v>
      </c>
      <c r="I10355" s="7" t="n">
        <v>0</v>
      </c>
      <c r="J10355" s="7" t="n">
        <v>0</v>
      </c>
      <c r="K10355" s="7" t="n">
        <v>0</v>
      </c>
      <c r="L10355" s="7" t="n">
        <v>0</v>
      </c>
      <c r="M10355" s="7" t="n">
        <v>1</v>
      </c>
      <c r="N10355" s="7" t="n">
        <v>1.60000002384186</v>
      </c>
      <c r="O10355" s="7" t="n">
        <v>0.0900000035762787</v>
      </c>
      <c r="P10355" s="7" t="s">
        <v>15</v>
      </c>
      <c r="Q10355" s="7" t="s">
        <v>15</v>
      </c>
      <c r="R10355" s="7" t="n">
        <v>-1</v>
      </c>
      <c r="S10355" s="7" t="n">
        <v>0</v>
      </c>
      <c r="T10355" s="7" t="n">
        <v>0</v>
      </c>
      <c r="U10355" s="7" t="n">
        <v>0</v>
      </c>
      <c r="V10355" s="7" t="n">
        <v>0</v>
      </c>
    </row>
    <row r="10356" spans="1:22">
      <c r="A10356" t="s">
        <v>4</v>
      </c>
      <c r="B10356" s="4" t="s">
        <v>5</v>
      </c>
      <c r="C10356" s="4" t="s">
        <v>10</v>
      </c>
      <c r="D10356" s="4" t="s">
        <v>6</v>
      </c>
      <c r="E10356" s="4" t="s">
        <v>6</v>
      </c>
      <c r="F10356" s="4" t="s">
        <v>6</v>
      </c>
      <c r="G10356" s="4" t="s">
        <v>16</v>
      </c>
      <c r="H10356" s="4" t="s">
        <v>9</v>
      </c>
      <c r="I10356" s="4" t="s">
        <v>30</v>
      </c>
      <c r="J10356" s="4" t="s">
        <v>30</v>
      </c>
      <c r="K10356" s="4" t="s">
        <v>30</v>
      </c>
      <c r="L10356" s="4" t="s">
        <v>30</v>
      </c>
      <c r="M10356" s="4" t="s">
        <v>30</v>
      </c>
      <c r="N10356" s="4" t="s">
        <v>30</v>
      </c>
      <c r="O10356" s="4" t="s">
        <v>30</v>
      </c>
      <c r="P10356" s="4" t="s">
        <v>6</v>
      </c>
      <c r="Q10356" s="4" t="s">
        <v>6</v>
      </c>
      <c r="R10356" s="4" t="s">
        <v>9</v>
      </c>
      <c r="S10356" s="4" t="s">
        <v>16</v>
      </c>
      <c r="T10356" s="4" t="s">
        <v>9</v>
      </c>
      <c r="U10356" s="4" t="s">
        <v>9</v>
      </c>
      <c r="V10356" s="4" t="s">
        <v>10</v>
      </c>
    </row>
    <row r="10357" spans="1:22">
      <c r="A10357" t="n">
        <v>80960</v>
      </c>
      <c r="B10357" s="61" t="n">
        <v>19</v>
      </c>
      <c r="C10357" s="7" t="n">
        <v>110</v>
      </c>
      <c r="D10357" s="7" t="s">
        <v>612</v>
      </c>
      <c r="E10357" s="7" t="s">
        <v>613</v>
      </c>
      <c r="F10357" s="7" t="s">
        <v>15</v>
      </c>
      <c r="G10357" s="7" t="n">
        <v>0</v>
      </c>
      <c r="H10357" s="7" t="n">
        <v>1</v>
      </c>
      <c r="I10357" s="7" t="n">
        <v>0</v>
      </c>
      <c r="J10357" s="7" t="n">
        <v>0</v>
      </c>
      <c r="K10357" s="7" t="n">
        <v>0</v>
      </c>
      <c r="L10357" s="7" t="n">
        <v>0</v>
      </c>
      <c r="M10357" s="7" t="n">
        <v>1</v>
      </c>
      <c r="N10357" s="7" t="n">
        <v>1.60000002384186</v>
      </c>
      <c r="O10357" s="7" t="n">
        <v>0.0900000035762787</v>
      </c>
      <c r="P10357" s="7" t="s">
        <v>15</v>
      </c>
      <c r="Q10357" s="7" t="s">
        <v>15</v>
      </c>
      <c r="R10357" s="7" t="n">
        <v>-1</v>
      </c>
      <c r="S10357" s="7" t="n">
        <v>0</v>
      </c>
      <c r="T10357" s="7" t="n">
        <v>0</v>
      </c>
      <c r="U10357" s="7" t="n">
        <v>0</v>
      </c>
      <c r="V10357" s="7" t="n">
        <v>0</v>
      </c>
    </row>
    <row r="10358" spans="1:22">
      <c r="A10358" t="s">
        <v>4</v>
      </c>
      <c r="B10358" s="4" t="s">
        <v>5</v>
      </c>
      <c r="C10358" s="4" t="s">
        <v>10</v>
      </c>
      <c r="D10358" s="4" t="s">
        <v>6</v>
      </c>
      <c r="E10358" s="4" t="s">
        <v>6</v>
      </c>
      <c r="F10358" s="4" t="s">
        <v>6</v>
      </c>
      <c r="G10358" s="4" t="s">
        <v>16</v>
      </c>
      <c r="H10358" s="4" t="s">
        <v>9</v>
      </c>
      <c r="I10358" s="4" t="s">
        <v>30</v>
      </c>
      <c r="J10358" s="4" t="s">
        <v>30</v>
      </c>
      <c r="K10358" s="4" t="s">
        <v>30</v>
      </c>
      <c r="L10358" s="4" t="s">
        <v>30</v>
      </c>
      <c r="M10358" s="4" t="s">
        <v>30</v>
      </c>
      <c r="N10358" s="4" t="s">
        <v>30</v>
      </c>
      <c r="O10358" s="4" t="s">
        <v>30</v>
      </c>
      <c r="P10358" s="4" t="s">
        <v>6</v>
      </c>
      <c r="Q10358" s="4" t="s">
        <v>6</v>
      </c>
      <c r="R10358" s="4" t="s">
        <v>9</v>
      </c>
      <c r="S10358" s="4" t="s">
        <v>16</v>
      </c>
      <c r="T10358" s="4" t="s">
        <v>9</v>
      </c>
      <c r="U10358" s="4" t="s">
        <v>9</v>
      </c>
      <c r="V10358" s="4" t="s">
        <v>10</v>
      </c>
    </row>
    <row r="10359" spans="1:22">
      <c r="A10359" t="n">
        <v>81029</v>
      </c>
      <c r="B10359" s="61" t="n">
        <v>19</v>
      </c>
      <c r="C10359" s="7" t="n">
        <v>116</v>
      </c>
      <c r="D10359" s="7" t="s">
        <v>198</v>
      </c>
      <c r="E10359" s="7" t="s">
        <v>199</v>
      </c>
      <c r="F10359" s="7" t="s">
        <v>15</v>
      </c>
      <c r="G10359" s="7" t="n">
        <v>0</v>
      </c>
      <c r="H10359" s="7" t="n">
        <v>1</v>
      </c>
      <c r="I10359" s="7" t="n">
        <v>0</v>
      </c>
      <c r="J10359" s="7" t="n">
        <v>0</v>
      </c>
      <c r="K10359" s="7" t="n">
        <v>0</v>
      </c>
      <c r="L10359" s="7" t="n">
        <v>0</v>
      </c>
      <c r="M10359" s="7" t="n">
        <v>1</v>
      </c>
      <c r="N10359" s="7" t="n">
        <v>1.60000002384186</v>
      </c>
      <c r="O10359" s="7" t="n">
        <v>0.0900000035762787</v>
      </c>
      <c r="P10359" s="7" t="s">
        <v>15</v>
      </c>
      <c r="Q10359" s="7" t="s">
        <v>15</v>
      </c>
      <c r="R10359" s="7" t="n">
        <v>-1</v>
      </c>
      <c r="S10359" s="7" t="n">
        <v>0</v>
      </c>
      <c r="T10359" s="7" t="n">
        <v>0</v>
      </c>
      <c r="U10359" s="7" t="n">
        <v>0</v>
      </c>
      <c r="V10359" s="7" t="n">
        <v>0</v>
      </c>
    </row>
    <row r="10360" spans="1:22">
      <c r="A10360" t="s">
        <v>4</v>
      </c>
      <c r="B10360" s="4" t="s">
        <v>5</v>
      </c>
      <c r="C10360" s="4" t="s">
        <v>10</v>
      </c>
      <c r="D10360" s="4" t="s">
        <v>6</v>
      </c>
      <c r="E10360" s="4" t="s">
        <v>6</v>
      </c>
      <c r="F10360" s="4" t="s">
        <v>6</v>
      </c>
      <c r="G10360" s="4" t="s">
        <v>16</v>
      </c>
      <c r="H10360" s="4" t="s">
        <v>9</v>
      </c>
      <c r="I10360" s="4" t="s">
        <v>30</v>
      </c>
      <c r="J10360" s="4" t="s">
        <v>30</v>
      </c>
      <c r="K10360" s="4" t="s">
        <v>30</v>
      </c>
      <c r="L10360" s="4" t="s">
        <v>30</v>
      </c>
      <c r="M10360" s="4" t="s">
        <v>30</v>
      </c>
      <c r="N10360" s="4" t="s">
        <v>30</v>
      </c>
      <c r="O10360" s="4" t="s">
        <v>30</v>
      </c>
      <c r="P10360" s="4" t="s">
        <v>6</v>
      </c>
      <c r="Q10360" s="4" t="s">
        <v>6</v>
      </c>
      <c r="R10360" s="4" t="s">
        <v>9</v>
      </c>
      <c r="S10360" s="4" t="s">
        <v>16</v>
      </c>
      <c r="T10360" s="4" t="s">
        <v>9</v>
      </c>
      <c r="U10360" s="4" t="s">
        <v>9</v>
      </c>
      <c r="V10360" s="4" t="s">
        <v>10</v>
      </c>
    </row>
    <row r="10361" spans="1:22">
      <c r="A10361" t="n">
        <v>81099</v>
      </c>
      <c r="B10361" s="61" t="n">
        <v>19</v>
      </c>
      <c r="C10361" s="7" t="n">
        <v>96</v>
      </c>
      <c r="D10361" s="7" t="s">
        <v>431</v>
      </c>
      <c r="E10361" s="7" t="s">
        <v>432</v>
      </c>
      <c r="F10361" s="7" t="s">
        <v>15</v>
      </c>
      <c r="G10361" s="7" t="n">
        <v>0</v>
      </c>
      <c r="H10361" s="7" t="n">
        <v>1</v>
      </c>
      <c r="I10361" s="7" t="n">
        <v>0</v>
      </c>
      <c r="J10361" s="7" t="n">
        <v>0</v>
      </c>
      <c r="K10361" s="7" t="n">
        <v>0</v>
      </c>
      <c r="L10361" s="7" t="n">
        <v>0</v>
      </c>
      <c r="M10361" s="7" t="n">
        <v>1</v>
      </c>
      <c r="N10361" s="7" t="n">
        <v>1.60000002384186</v>
      </c>
      <c r="O10361" s="7" t="n">
        <v>0.0900000035762787</v>
      </c>
      <c r="P10361" s="7" t="s">
        <v>15</v>
      </c>
      <c r="Q10361" s="7" t="s">
        <v>15</v>
      </c>
      <c r="R10361" s="7" t="n">
        <v>-1</v>
      </c>
      <c r="S10361" s="7" t="n">
        <v>0</v>
      </c>
      <c r="T10361" s="7" t="n">
        <v>0</v>
      </c>
      <c r="U10361" s="7" t="n">
        <v>0</v>
      </c>
      <c r="V10361" s="7" t="n">
        <v>0</v>
      </c>
    </row>
    <row r="10362" spans="1:22">
      <c r="A10362" t="s">
        <v>4</v>
      </c>
      <c r="B10362" s="4" t="s">
        <v>5</v>
      </c>
      <c r="C10362" s="4" t="s">
        <v>10</v>
      </c>
      <c r="D10362" s="4" t="s">
        <v>6</v>
      </c>
      <c r="E10362" s="4" t="s">
        <v>6</v>
      </c>
      <c r="F10362" s="4" t="s">
        <v>6</v>
      </c>
      <c r="G10362" s="4" t="s">
        <v>16</v>
      </c>
      <c r="H10362" s="4" t="s">
        <v>9</v>
      </c>
      <c r="I10362" s="4" t="s">
        <v>30</v>
      </c>
      <c r="J10362" s="4" t="s">
        <v>30</v>
      </c>
      <c r="K10362" s="4" t="s">
        <v>30</v>
      </c>
      <c r="L10362" s="4" t="s">
        <v>30</v>
      </c>
      <c r="M10362" s="4" t="s">
        <v>30</v>
      </c>
      <c r="N10362" s="4" t="s">
        <v>30</v>
      </c>
      <c r="O10362" s="4" t="s">
        <v>30</v>
      </c>
      <c r="P10362" s="4" t="s">
        <v>6</v>
      </c>
      <c r="Q10362" s="4" t="s">
        <v>6</v>
      </c>
      <c r="R10362" s="4" t="s">
        <v>9</v>
      </c>
      <c r="S10362" s="4" t="s">
        <v>16</v>
      </c>
      <c r="T10362" s="4" t="s">
        <v>9</v>
      </c>
      <c r="U10362" s="4" t="s">
        <v>9</v>
      </c>
      <c r="V10362" s="4" t="s">
        <v>10</v>
      </c>
    </row>
    <row r="10363" spans="1:22">
      <c r="A10363" t="n">
        <v>81166</v>
      </c>
      <c r="B10363" s="61" t="n">
        <v>19</v>
      </c>
      <c r="C10363" s="7" t="n">
        <v>30</v>
      </c>
      <c r="D10363" s="7" t="s">
        <v>190</v>
      </c>
      <c r="E10363" s="7" t="s">
        <v>191</v>
      </c>
      <c r="F10363" s="7" t="s">
        <v>15</v>
      </c>
      <c r="G10363" s="7" t="n">
        <v>0</v>
      </c>
      <c r="H10363" s="7" t="n">
        <v>1</v>
      </c>
      <c r="I10363" s="7" t="n">
        <v>0</v>
      </c>
      <c r="J10363" s="7" t="n">
        <v>0</v>
      </c>
      <c r="K10363" s="7" t="n">
        <v>0</v>
      </c>
      <c r="L10363" s="7" t="n">
        <v>0</v>
      </c>
      <c r="M10363" s="7" t="n">
        <v>1</v>
      </c>
      <c r="N10363" s="7" t="n">
        <v>1.60000002384186</v>
      </c>
      <c r="O10363" s="7" t="n">
        <v>0.0900000035762787</v>
      </c>
      <c r="P10363" s="7" t="s">
        <v>15</v>
      </c>
      <c r="Q10363" s="7" t="s">
        <v>15</v>
      </c>
      <c r="R10363" s="7" t="n">
        <v>-1</v>
      </c>
      <c r="S10363" s="7" t="n">
        <v>0</v>
      </c>
      <c r="T10363" s="7" t="n">
        <v>0</v>
      </c>
      <c r="U10363" s="7" t="n">
        <v>0</v>
      </c>
      <c r="V10363" s="7" t="n">
        <v>0</v>
      </c>
    </row>
    <row r="10364" spans="1:22">
      <c r="A10364" t="s">
        <v>4</v>
      </c>
      <c r="B10364" s="4" t="s">
        <v>5</v>
      </c>
      <c r="C10364" s="4" t="s">
        <v>10</v>
      </c>
      <c r="D10364" s="4" t="s">
        <v>6</v>
      </c>
      <c r="E10364" s="4" t="s">
        <v>6</v>
      </c>
      <c r="F10364" s="4" t="s">
        <v>6</v>
      </c>
      <c r="G10364" s="4" t="s">
        <v>16</v>
      </c>
      <c r="H10364" s="4" t="s">
        <v>9</v>
      </c>
      <c r="I10364" s="4" t="s">
        <v>30</v>
      </c>
      <c r="J10364" s="4" t="s">
        <v>30</v>
      </c>
      <c r="K10364" s="4" t="s">
        <v>30</v>
      </c>
      <c r="L10364" s="4" t="s">
        <v>30</v>
      </c>
      <c r="M10364" s="4" t="s">
        <v>30</v>
      </c>
      <c r="N10364" s="4" t="s">
        <v>30</v>
      </c>
      <c r="O10364" s="4" t="s">
        <v>30</v>
      </c>
      <c r="P10364" s="4" t="s">
        <v>6</v>
      </c>
      <c r="Q10364" s="4" t="s">
        <v>6</v>
      </c>
      <c r="R10364" s="4" t="s">
        <v>9</v>
      </c>
      <c r="S10364" s="4" t="s">
        <v>16</v>
      </c>
      <c r="T10364" s="4" t="s">
        <v>9</v>
      </c>
      <c r="U10364" s="4" t="s">
        <v>9</v>
      </c>
      <c r="V10364" s="4" t="s">
        <v>10</v>
      </c>
    </row>
    <row r="10365" spans="1:22">
      <c r="A10365" t="n">
        <v>81237</v>
      </c>
      <c r="B10365" s="61" t="n">
        <v>19</v>
      </c>
      <c r="C10365" s="7" t="n">
        <v>6482</v>
      </c>
      <c r="D10365" s="7" t="s">
        <v>416</v>
      </c>
      <c r="E10365" s="7" t="s">
        <v>618</v>
      </c>
      <c r="F10365" s="7" t="s">
        <v>15</v>
      </c>
      <c r="G10365" s="7" t="n">
        <v>0</v>
      </c>
      <c r="H10365" s="7" t="n">
        <v>1</v>
      </c>
      <c r="I10365" s="7" t="n">
        <v>0</v>
      </c>
      <c r="J10365" s="7" t="n">
        <v>0</v>
      </c>
      <c r="K10365" s="7" t="n">
        <v>0</v>
      </c>
      <c r="L10365" s="7" t="n">
        <v>0</v>
      </c>
      <c r="M10365" s="7" t="n">
        <v>1</v>
      </c>
      <c r="N10365" s="7" t="n">
        <v>1.60000002384186</v>
      </c>
      <c r="O10365" s="7" t="n">
        <v>0.0900000035762787</v>
      </c>
      <c r="P10365" s="7" t="s">
        <v>15</v>
      </c>
      <c r="Q10365" s="7" t="s">
        <v>15</v>
      </c>
      <c r="R10365" s="7" t="n">
        <v>-1</v>
      </c>
      <c r="S10365" s="7" t="n">
        <v>0</v>
      </c>
      <c r="T10365" s="7" t="n">
        <v>0</v>
      </c>
      <c r="U10365" s="7" t="n">
        <v>0</v>
      </c>
      <c r="V10365" s="7" t="n">
        <v>0</v>
      </c>
    </row>
    <row r="10366" spans="1:22">
      <c r="A10366" t="s">
        <v>4</v>
      </c>
      <c r="B10366" s="4" t="s">
        <v>5</v>
      </c>
      <c r="C10366" s="4" t="s">
        <v>10</v>
      </c>
      <c r="D10366" s="4" t="s">
        <v>6</v>
      </c>
      <c r="E10366" s="4" t="s">
        <v>6</v>
      </c>
      <c r="F10366" s="4" t="s">
        <v>6</v>
      </c>
      <c r="G10366" s="4" t="s">
        <v>16</v>
      </c>
      <c r="H10366" s="4" t="s">
        <v>9</v>
      </c>
      <c r="I10366" s="4" t="s">
        <v>30</v>
      </c>
      <c r="J10366" s="4" t="s">
        <v>30</v>
      </c>
      <c r="K10366" s="4" t="s">
        <v>30</v>
      </c>
      <c r="L10366" s="4" t="s">
        <v>30</v>
      </c>
      <c r="M10366" s="4" t="s">
        <v>30</v>
      </c>
      <c r="N10366" s="4" t="s">
        <v>30</v>
      </c>
      <c r="O10366" s="4" t="s">
        <v>30</v>
      </c>
      <c r="P10366" s="4" t="s">
        <v>6</v>
      </c>
      <c r="Q10366" s="4" t="s">
        <v>6</v>
      </c>
      <c r="R10366" s="4" t="s">
        <v>9</v>
      </c>
      <c r="S10366" s="4" t="s">
        <v>16</v>
      </c>
      <c r="T10366" s="4" t="s">
        <v>9</v>
      </c>
      <c r="U10366" s="4" t="s">
        <v>9</v>
      </c>
      <c r="V10366" s="4" t="s">
        <v>10</v>
      </c>
    </row>
    <row r="10367" spans="1:22">
      <c r="A10367" t="n">
        <v>81320</v>
      </c>
      <c r="B10367" s="61" t="n">
        <v>19</v>
      </c>
      <c r="C10367" s="7" t="n">
        <v>6483</v>
      </c>
      <c r="D10367" s="7" t="s">
        <v>417</v>
      </c>
      <c r="E10367" s="7" t="s">
        <v>618</v>
      </c>
      <c r="F10367" s="7" t="s">
        <v>15</v>
      </c>
      <c r="G10367" s="7" t="n">
        <v>0</v>
      </c>
      <c r="H10367" s="7" t="n">
        <v>1</v>
      </c>
      <c r="I10367" s="7" t="n">
        <v>0</v>
      </c>
      <c r="J10367" s="7" t="n">
        <v>0</v>
      </c>
      <c r="K10367" s="7" t="n">
        <v>0</v>
      </c>
      <c r="L10367" s="7" t="n">
        <v>0</v>
      </c>
      <c r="M10367" s="7" t="n">
        <v>1</v>
      </c>
      <c r="N10367" s="7" t="n">
        <v>1.60000002384186</v>
      </c>
      <c r="O10367" s="7" t="n">
        <v>0.0900000035762787</v>
      </c>
      <c r="P10367" s="7" t="s">
        <v>15</v>
      </c>
      <c r="Q10367" s="7" t="s">
        <v>15</v>
      </c>
      <c r="R10367" s="7" t="n">
        <v>-1</v>
      </c>
      <c r="S10367" s="7" t="n">
        <v>0</v>
      </c>
      <c r="T10367" s="7" t="n">
        <v>0</v>
      </c>
      <c r="U10367" s="7" t="n">
        <v>0</v>
      </c>
      <c r="V10367" s="7" t="n">
        <v>0</v>
      </c>
    </row>
    <row r="10368" spans="1:22">
      <c r="A10368" t="s">
        <v>4</v>
      </c>
      <c r="B10368" s="4" t="s">
        <v>5</v>
      </c>
      <c r="C10368" s="4" t="s">
        <v>10</v>
      </c>
      <c r="D10368" s="4" t="s">
        <v>6</v>
      </c>
      <c r="E10368" s="4" t="s">
        <v>6</v>
      </c>
      <c r="F10368" s="4" t="s">
        <v>6</v>
      </c>
      <c r="G10368" s="4" t="s">
        <v>16</v>
      </c>
      <c r="H10368" s="4" t="s">
        <v>9</v>
      </c>
      <c r="I10368" s="4" t="s">
        <v>30</v>
      </c>
      <c r="J10368" s="4" t="s">
        <v>30</v>
      </c>
      <c r="K10368" s="4" t="s">
        <v>30</v>
      </c>
      <c r="L10368" s="4" t="s">
        <v>30</v>
      </c>
      <c r="M10368" s="4" t="s">
        <v>30</v>
      </c>
      <c r="N10368" s="4" t="s">
        <v>30</v>
      </c>
      <c r="O10368" s="4" t="s">
        <v>30</v>
      </c>
      <c r="P10368" s="4" t="s">
        <v>6</v>
      </c>
      <c r="Q10368" s="4" t="s">
        <v>6</v>
      </c>
      <c r="R10368" s="4" t="s">
        <v>9</v>
      </c>
      <c r="S10368" s="4" t="s">
        <v>16</v>
      </c>
      <c r="T10368" s="4" t="s">
        <v>9</v>
      </c>
      <c r="U10368" s="4" t="s">
        <v>9</v>
      </c>
      <c r="V10368" s="4" t="s">
        <v>10</v>
      </c>
    </row>
    <row r="10369" spans="1:22">
      <c r="A10369" t="n">
        <v>81403</v>
      </c>
      <c r="B10369" s="61" t="n">
        <v>19</v>
      </c>
      <c r="C10369" s="7" t="n">
        <v>89</v>
      </c>
      <c r="D10369" s="7" t="s">
        <v>206</v>
      </c>
      <c r="E10369" s="7" t="s">
        <v>207</v>
      </c>
      <c r="F10369" s="7" t="s">
        <v>15</v>
      </c>
      <c r="G10369" s="7" t="n">
        <v>0</v>
      </c>
      <c r="H10369" s="7" t="n">
        <v>1</v>
      </c>
      <c r="I10369" s="7" t="n">
        <v>0</v>
      </c>
      <c r="J10369" s="7" t="n">
        <v>0</v>
      </c>
      <c r="K10369" s="7" t="n">
        <v>0</v>
      </c>
      <c r="L10369" s="7" t="n">
        <v>0</v>
      </c>
      <c r="M10369" s="7" t="n">
        <v>1</v>
      </c>
      <c r="N10369" s="7" t="n">
        <v>1.60000002384186</v>
      </c>
      <c r="O10369" s="7" t="n">
        <v>0.0900000035762787</v>
      </c>
      <c r="P10369" s="7" t="s">
        <v>15</v>
      </c>
      <c r="Q10369" s="7" t="s">
        <v>15</v>
      </c>
      <c r="R10369" s="7" t="n">
        <v>-1</v>
      </c>
      <c r="S10369" s="7" t="n">
        <v>0</v>
      </c>
      <c r="T10369" s="7" t="n">
        <v>0</v>
      </c>
      <c r="U10369" s="7" t="n">
        <v>0</v>
      </c>
      <c r="V10369" s="7" t="n">
        <v>0</v>
      </c>
    </row>
    <row r="10370" spans="1:22">
      <c r="A10370" t="s">
        <v>4</v>
      </c>
      <c r="B10370" s="4" t="s">
        <v>5</v>
      </c>
      <c r="C10370" s="4" t="s">
        <v>10</v>
      </c>
      <c r="D10370" s="4" t="s">
        <v>16</v>
      </c>
      <c r="E10370" s="4" t="s">
        <v>16</v>
      </c>
      <c r="F10370" s="4" t="s">
        <v>6</v>
      </c>
    </row>
    <row r="10371" spans="1:22">
      <c r="A10371" t="n">
        <v>81482</v>
      </c>
      <c r="B10371" s="25" t="n">
        <v>20</v>
      </c>
      <c r="C10371" s="7" t="n">
        <v>0</v>
      </c>
      <c r="D10371" s="7" t="n">
        <v>3</v>
      </c>
      <c r="E10371" s="7" t="n">
        <v>10</v>
      </c>
      <c r="F10371" s="7" t="s">
        <v>211</v>
      </c>
    </row>
    <row r="10372" spans="1:22">
      <c r="A10372" t="s">
        <v>4</v>
      </c>
      <c r="B10372" s="4" t="s">
        <v>5</v>
      </c>
      <c r="C10372" s="4" t="s">
        <v>10</v>
      </c>
    </row>
    <row r="10373" spans="1:22">
      <c r="A10373" t="n">
        <v>81500</v>
      </c>
      <c r="B10373" s="31" t="n">
        <v>16</v>
      </c>
      <c r="C10373" s="7" t="n">
        <v>0</v>
      </c>
    </row>
    <row r="10374" spans="1:22">
      <c r="A10374" t="s">
        <v>4</v>
      </c>
      <c r="B10374" s="4" t="s">
        <v>5</v>
      </c>
      <c r="C10374" s="4" t="s">
        <v>10</v>
      </c>
      <c r="D10374" s="4" t="s">
        <v>16</v>
      </c>
      <c r="E10374" s="4" t="s">
        <v>16</v>
      </c>
      <c r="F10374" s="4" t="s">
        <v>6</v>
      </c>
    </row>
    <row r="10375" spans="1:22">
      <c r="A10375" t="n">
        <v>81503</v>
      </c>
      <c r="B10375" s="25" t="n">
        <v>20</v>
      </c>
      <c r="C10375" s="7" t="n">
        <v>1</v>
      </c>
      <c r="D10375" s="7" t="n">
        <v>3</v>
      </c>
      <c r="E10375" s="7" t="n">
        <v>10</v>
      </c>
      <c r="F10375" s="7" t="s">
        <v>211</v>
      </c>
    </row>
    <row r="10376" spans="1:22">
      <c r="A10376" t="s">
        <v>4</v>
      </c>
      <c r="B10376" s="4" t="s">
        <v>5</v>
      </c>
      <c r="C10376" s="4" t="s">
        <v>10</v>
      </c>
    </row>
    <row r="10377" spans="1:22">
      <c r="A10377" t="n">
        <v>81521</v>
      </c>
      <c r="B10377" s="31" t="n">
        <v>16</v>
      </c>
      <c r="C10377" s="7" t="n">
        <v>0</v>
      </c>
    </row>
    <row r="10378" spans="1:22">
      <c r="A10378" t="s">
        <v>4</v>
      </c>
      <c r="B10378" s="4" t="s">
        <v>5</v>
      </c>
      <c r="C10378" s="4" t="s">
        <v>10</v>
      </c>
      <c r="D10378" s="4" t="s">
        <v>16</v>
      </c>
      <c r="E10378" s="4" t="s">
        <v>16</v>
      </c>
      <c r="F10378" s="4" t="s">
        <v>6</v>
      </c>
    </row>
    <row r="10379" spans="1:22">
      <c r="A10379" t="n">
        <v>81524</v>
      </c>
      <c r="B10379" s="25" t="n">
        <v>20</v>
      </c>
      <c r="C10379" s="7" t="n">
        <v>119</v>
      </c>
      <c r="D10379" s="7" t="n">
        <v>3</v>
      </c>
      <c r="E10379" s="7" t="n">
        <v>10</v>
      </c>
      <c r="F10379" s="7" t="s">
        <v>211</v>
      </c>
    </row>
    <row r="10380" spans="1:22">
      <c r="A10380" t="s">
        <v>4</v>
      </c>
      <c r="B10380" s="4" t="s">
        <v>5</v>
      </c>
      <c r="C10380" s="4" t="s">
        <v>10</v>
      </c>
    </row>
    <row r="10381" spans="1:22">
      <c r="A10381" t="n">
        <v>81542</v>
      </c>
      <c r="B10381" s="31" t="n">
        <v>16</v>
      </c>
      <c r="C10381" s="7" t="n">
        <v>0</v>
      </c>
    </row>
    <row r="10382" spans="1:22">
      <c r="A10382" t="s">
        <v>4</v>
      </c>
      <c r="B10382" s="4" t="s">
        <v>5</v>
      </c>
      <c r="C10382" s="4" t="s">
        <v>10</v>
      </c>
      <c r="D10382" s="4" t="s">
        <v>16</v>
      </c>
      <c r="E10382" s="4" t="s">
        <v>16</v>
      </c>
      <c r="F10382" s="4" t="s">
        <v>6</v>
      </c>
    </row>
    <row r="10383" spans="1:22">
      <c r="A10383" t="n">
        <v>81545</v>
      </c>
      <c r="B10383" s="25" t="n">
        <v>20</v>
      </c>
      <c r="C10383" s="7" t="n">
        <v>110</v>
      </c>
      <c r="D10383" s="7" t="n">
        <v>3</v>
      </c>
      <c r="E10383" s="7" t="n">
        <v>10</v>
      </c>
      <c r="F10383" s="7" t="s">
        <v>211</v>
      </c>
    </row>
    <row r="10384" spans="1:22">
      <c r="A10384" t="s">
        <v>4</v>
      </c>
      <c r="B10384" s="4" t="s">
        <v>5</v>
      </c>
      <c r="C10384" s="4" t="s">
        <v>10</v>
      </c>
    </row>
    <row r="10385" spans="1:22">
      <c r="A10385" t="n">
        <v>81563</v>
      </c>
      <c r="B10385" s="31" t="n">
        <v>16</v>
      </c>
      <c r="C10385" s="7" t="n">
        <v>0</v>
      </c>
    </row>
    <row r="10386" spans="1:22">
      <c r="A10386" t="s">
        <v>4</v>
      </c>
      <c r="B10386" s="4" t="s">
        <v>5</v>
      </c>
      <c r="C10386" s="4" t="s">
        <v>10</v>
      </c>
      <c r="D10386" s="4" t="s">
        <v>16</v>
      </c>
      <c r="E10386" s="4" t="s">
        <v>16</v>
      </c>
      <c r="F10386" s="4" t="s">
        <v>6</v>
      </c>
    </row>
    <row r="10387" spans="1:22">
      <c r="A10387" t="n">
        <v>81566</v>
      </c>
      <c r="B10387" s="25" t="n">
        <v>20</v>
      </c>
      <c r="C10387" s="7" t="n">
        <v>116</v>
      </c>
      <c r="D10387" s="7" t="n">
        <v>3</v>
      </c>
      <c r="E10387" s="7" t="n">
        <v>10</v>
      </c>
      <c r="F10387" s="7" t="s">
        <v>211</v>
      </c>
    </row>
    <row r="10388" spans="1:22">
      <c r="A10388" t="s">
        <v>4</v>
      </c>
      <c r="B10388" s="4" t="s">
        <v>5</v>
      </c>
      <c r="C10388" s="4" t="s">
        <v>10</v>
      </c>
    </row>
    <row r="10389" spans="1:22">
      <c r="A10389" t="n">
        <v>81584</v>
      </c>
      <c r="B10389" s="31" t="n">
        <v>16</v>
      </c>
      <c r="C10389" s="7" t="n">
        <v>0</v>
      </c>
    </row>
    <row r="10390" spans="1:22">
      <c r="A10390" t="s">
        <v>4</v>
      </c>
      <c r="B10390" s="4" t="s">
        <v>5</v>
      </c>
      <c r="C10390" s="4" t="s">
        <v>10</v>
      </c>
      <c r="D10390" s="4" t="s">
        <v>16</v>
      </c>
      <c r="E10390" s="4" t="s">
        <v>16</v>
      </c>
      <c r="F10390" s="4" t="s">
        <v>6</v>
      </c>
    </row>
    <row r="10391" spans="1:22">
      <c r="A10391" t="n">
        <v>81587</v>
      </c>
      <c r="B10391" s="25" t="n">
        <v>20</v>
      </c>
      <c r="C10391" s="7" t="n">
        <v>96</v>
      </c>
      <c r="D10391" s="7" t="n">
        <v>3</v>
      </c>
      <c r="E10391" s="7" t="n">
        <v>10</v>
      </c>
      <c r="F10391" s="7" t="s">
        <v>211</v>
      </c>
    </row>
    <row r="10392" spans="1:22">
      <c r="A10392" t="s">
        <v>4</v>
      </c>
      <c r="B10392" s="4" t="s">
        <v>5</v>
      </c>
      <c r="C10392" s="4" t="s">
        <v>10</v>
      </c>
    </row>
    <row r="10393" spans="1:22">
      <c r="A10393" t="n">
        <v>81605</v>
      </c>
      <c r="B10393" s="31" t="n">
        <v>16</v>
      </c>
      <c r="C10393" s="7" t="n">
        <v>0</v>
      </c>
    </row>
    <row r="10394" spans="1:22">
      <c r="A10394" t="s">
        <v>4</v>
      </c>
      <c r="B10394" s="4" t="s">
        <v>5</v>
      </c>
      <c r="C10394" s="4" t="s">
        <v>10</v>
      </c>
      <c r="D10394" s="4" t="s">
        <v>16</v>
      </c>
      <c r="E10394" s="4" t="s">
        <v>16</v>
      </c>
      <c r="F10394" s="4" t="s">
        <v>6</v>
      </c>
    </row>
    <row r="10395" spans="1:22">
      <c r="A10395" t="n">
        <v>81608</v>
      </c>
      <c r="B10395" s="25" t="n">
        <v>20</v>
      </c>
      <c r="C10395" s="7" t="n">
        <v>30</v>
      </c>
      <c r="D10395" s="7" t="n">
        <v>3</v>
      </c>
      <c r="E10395" s="7" t="n">
        <v>10</v>
      </c>
      <c r="F10395" s="7" t="s">
        <v>211</v>
      </c>
    </row>
    <row r="10396" spans="1:22">
      <c r="A10396" t="s">
        <v>4</v>
      </c>
      <c r="B10396" s="4" t="s">
        <v>5</v>
      </c>
      <c r="C10396" s="4" t="s">
        <v>10</v>
      </c>
    </row>
    <row r="10397" spans="1:22">
      <c r="A10397" t="n">
        <v>81626</v>
      </c>
      <c r="B10397" s="31" t="n">
        <v>16</v>
      </c>
      <c r="C10397" s="7" t="n">
        <v>0</v>
      </c>
    </row>
    <row r="10398" spans="1:22">
      <c r="A10398" t="s">
        <v>4</v>
      </c>
      <c r="B10398" s="4" t="s">
        <v>5</v>
      </c>
      <c r="C10398" s="4" t="s">
        <v>10</v>
      </c>
      <c r="D10398" s="4" t="s">
        <v>16</v>
      </c>
      <c r="E10398" s="4" t="s">
        <v>16</v>
      </c>
      <c r="F10398" s="4" t="s">
        <v>6</v>
      </c>
    </row>
    <row r="10399" spans="1:22">
      <c r="A10399" t="n">
        <v>81629</v>
      </c>
      <c r="B10399" s="25" t="n">
        <v>20</v>
      </c>
      <c r="C10399" s="7" t="n">
        <v>6482</v>
      </c>
      <c r="D10399" s="7" t="n">
        <v>3</v>
      </c>
      <c r="E10399" s="7" t="n">
        <v>10</v>
      </c>
      <c r="F10399" s="7" t="s">
        <v>211</v>
      </c>
    </row>
    <row r="10400" spans="1:22">
      <c r="A10400" t="s">
        <v>4</v>
      </c>
      <c r="B10400" s="4" t="s">
        <v>5</v>
      </c>
      <c r="C10400" s="4" t="s">
        <v>10</v>
      </c>
    </row>
    <row r="10401" spans="1:6">
      <c r="A10401" t="n">
        <v>81647</v>
      </c>
      <c r="B10401" s="31" t="n">
        <v>16</v>
      </c>
      <c r="C10401" s="7" t="n">
        <v>0</v>
      </c>
    </row>
    <row r="10402" spans="1:6">
      <c r="A10402" t="s">
        <v>4</v>
      </c>
      <c r="B10402" s="4" t="s">
        <v>5</v>
      </c>
      <c r="C10402" s="4" t="s">
        <v>10</v>
      </c>
      <c r="D10402" s="4" t="s">
        <v>16</v>
      </c>
      <c r="E10402" s="4" t="s">
        <v>16</v>
      </c>
      <c r="F10402" s="4" t="s">
        <v>6</v>
      </c>
    </row>
    <row r="10403" spans="1:6">
      <c r="A10403" t="n">
        <v>81650</v>
      </c>
      <c r="B10403" s="25" t="n">
        <v>20</v>
      </c>
      <c r="C10403" s="7" t="n">
        <v>6483</v>
      </c>
      <c r="D10403" s="7" t="n">
        <v>3</v>
      </c>
      <c r="E10403" s="7" t="n">
        <v>10</v>
      </c>
      <c r="F10403" s="7" t="s">
        <v>211</v>
      </c>
    </row>
    <row r="10404" spans="1:6">
      <c r="A10404" t="s">
        <v>4</v>
      </c>
      <c r="B10404" s="4" t="s">
        <v>5</v>
      </c>
      <c r="C10404" s="4" t="s">
        <v>10</v>
      </c>
    </row>
    <row r="10405" spans="1:6">
      <c r="A10405" t="n">
        <v>81668</v>
      </c>
      <c r="B10405" s="31" t="n">
        <v>16</v>
      </c>
      <c r="C10405" s="7" t="n">
        <v>0</v>
      </c>
    </row>
    <row r="10406" spans="1:6">
      <c r="A10406" t="s">
        <v>4</v>
      </c>
      <c r="B10406" s="4" t="s">
        <v>5</v>
      </c>
      <c r="C10406" s="4" t="s">
        <v>10</v>
      </c>
      <c r="D10406" s="4" t="s">
        <v>16</v>
      </c>
      <c r="E10406" s="4" t="s">
        <v>16</v>
      </c>
      <c r="F10406" s="4" t="s">
        <v>6</v>
      </c>
    </row>
    <row r="10407" spans="1:6">
      <c r="A10407" t="n">
        <v>81671</v>
      </c>
      <c r="B10407" s="25" t="n">
        <v>20</v>
      </c>
      <c r="C10407" s="7" t="n">
        <v>89</v>
      </c>
      <c r="D10407" s="7" t="n">
        <v>3</v>
      </c>
      <c r="E10407" s="7" t="n">
        <v>10</v>
      </c>
      <c r="F10407" s="7" t="s">
        <v>211</v>
      </c>
    </row>
    <row r="10408" spans="1:6">
      <c r="A10408" t="s">
        <v>4</v>
      </c>
      <c r="B10408" s="4" t="s">
        <v>5</v>
      </c>
      <c r="C10408" s="4" t="s">
        <v>10</v>
      </c>
    </row>
    <row r="10409" spans="1:6">
      <c r="A10409" t="n">
        <v>81689</v>
      </c>
      <c r="B10409" s="31" t="n">
        <v>16</v>
      </c>
      <c r="C10409" s="7" t="n">
        <v>0</v>
      </c>
    </row>
    <row r="10410" spans="1:6">
      <c r="A10410" t="s">
        <v>4</v>
      </c>
      <c r="B10410" s="4" t="s">
        <v>5</v>
      </c>
      <c r="C10410" s="4" t="s">
        <v>16</v>
      </c>
      <c r="D10410" s="4" t="s">
        <v>10</v>
      </c>
      <c r="E10410" s="4" t="s">
        <v>16</v>
      </c>
      <c r="F10410" s="4" t="s">
        <v>6</v>
      </c>
      <c r="G10410" s="4" t="s">
        <v>6</v>
      </c>
      <c r="H10410" s="4" t="s">
        <v>6</v>
      </c>
      <c r="I10410" s="4" t="s">
        <v>6</v>
      </c>
      <c r="J10410" s="4" t="s">
        <v>6</v>
      </c>
      <c r="K10410" s="4" t="s">
        <v>6</v>
      </c>
      <c r="L10410" s="4" t="s">
        <v>6</v>
      </c>
      <c r="M10410" s="4" t="s">
        <v>6</v>
      </c>
      <c r="N10410" s="4" t="s">
        <v>6</v>
      </c>
      <c r="O10410" s="4" t="s">
        <v>6</v>
      </c>
      <c r="P10410" s="4" t="s">
        <v>6</v>
      </c>
      <c r="Q10410" s="4" t="s">
        <v>6</v>
      </c>
      <c r="R10410" s="4" t="s">
        <v>6</v>
      </c>
      <c r="S10410" s="4" t="s">
        <v>6</v>
      </c>
      <c r="T10410" s="4" t="s">
        <v>6</v>
      </c>
      <c r="U10410" s="4" t="s">
        <v>6</v>
      </c>
    </row>
    <row r="10411" spans="1:6">
      <c r="A10411" t="n">
        <v>81692</v>
      </c>
      <c r="B10411" s="44" t="n">
        <v>36</v>
      </c>
      <c r="C10411" s="7" t="n">
        <v>8</v>
      </c>
      <c r="D10411" s="7" t="n">
        <v>110</v>
      </c>
      <c r="E10411" s="7" t="n">
        <v>0</v>
      </c>
      <c r="F10411" s="7" t="s">
        <v>217</v>
      </c>
      <c r="G10411" s="7" t="s">
        <v>15</v>
      </c>
      <c r="H10411" s="7" t="s">
        <v>15</v>
      </c>
      <c r="I10411" s="7" t="s">
        <v>15</v>
      </c>
      <c r="J10411" s="7" t="s">
        <v>15</v>
      </c>
      <c r="K10411" s="7" t="s">
        <v>15</v>
      </c>
      <c r="L10411" s="7" t="s">
        <v>15</v>
      </c>
      <c r="M10411" s="7" t="s">
        <v>15</v>
      </c>
      <c r="N10411" s="7" t="s">
        <v>15</v>
      </c>
      <c r="O10411" s="7" t="s">
        <v>15</v>
      </c>
      <c r="P10411" s="7" t="s">
        <v>15</v>
      </c>
      <c r="Q10411" s="7" t="s">
        <v>15</v>
      </c>
      <c r="R10411" s="7" t="s">
        <v>15</v>
      </c>
      <c r="S10411" s="7" t="s">
        <v>15</v>
      </c>
      <c r="T10411" s="7" t="s">
        <v>15</v>
      </c>
      <c r="U10411" s="7" t="s">
        <v>15</v>
      </c>
    </row>
    <row r="10412" spans="1:6">
      <c r="A10412" t="s">
        <v>4</v>
      </c>
      <c r="B10412" s="4" t="s">
        <v>5</v>
      </c>
      <c r="C10412" s="4" t="s">
        <v>16</v>
      </c>
      <c r="D10412" s="4" t="s">
        <v>10</v>
      </c>
      <c r="E10412" s="4" t="s">
        <v>16</v>
      </c>
      <c r="F10412" s="4" t="s">
        <v>6</v>
      </c>
      <c r="G10412" s="4" t="s">
        <v>6</v>
      </c>
      <c r="H10412" s="4" t="s">
        <v>6</v>
      </c>
      <c r="I10412" s="4" t="s">
        <v>6</v>
      </c>
      <c r="J10412" s="4" t="s">
        <v>6</v>
      </c>
      <c r="K10412" s="4" t="s">
        <v>6</v>
      </c>
      <c r="L10412" s="4" t="s">
        <v>6</v>
      </c>
      <c r="M10412" s="4" t="s">
        <v>6</v>
      </c>
      <c r="N10412" s="4" t="s">
        <v>6</v>
      </c>
      <c r="O10412" s="4" t="s">
        <v>6</v>
      </c>
      <c r="P10412" s="4" t="s">
        <v>6</v>
      </c>
      <c r="Q10412" s="4" t="s">
        <v>6</v>
      </c>
      <c r="R10412" s="4" t="s">
        <v>6</v>
      </c>
      <c r="S10412" s="4" t="s">
        <v>6</v>
      </c>
      <c r="T10412" s="4" t="s">
        <v>6</v>
      </c>
      <c r="U10412" s="4" t="s">
        <v>6</v>
      </c>
    </row>
    <row r="10413" spans="1:6">
      <c r="A10413" t="n">
        <v>81727</v>
      </c>
      <c r="B10413" s="44" t="n">
        <v>36</v>
      </c>
      <c r="C10413" s="7" t="n">
        <v>8</v>
      </c>
      <c r="D10413" s="7" t="n">
        <v>116</v>
      </c>
      <c r="E10413" s="7" t="n">
        <v>0</v>
      </c>
      <c r="F10413" s="7" t="s">
        <v>91</v>
      </c>
      <c r="G10413" s="7" t="s">
        <v>15</v>
      </c>
      <c r="H10413" s="7" t="s">
        <v>15</v>
      </c>
      <c r="I10413" s="7" t="s">
        <v>15</v>
      </c>
      <c r="J10413" s="7" t="s">
        <v>15</v>
      </c>
      <c r="K10413" s="7" t="s">
        <v>15</v>
      </c>
      <c r="L10413" s="7" t="s">
        <v>15</v>
      </c>
      <c r="M10413" s="7" t="s">
        <v>15</v>
      </c>
      <c r="N10413" s="7" t="s">
        <v>15</v>
      </c>
      <c r="O10413" s="7" t="s">
        <v>15</v>
      </c>
      <c r="P10413" s="7" t="s">
        <v>15</v>
      </c>
      <c r="Q10413" s="7" t="s">
        <v>15</v>
      </c>
      <c r="R10413" s="7" t="s">
        <v>15</v>
      </c>
      <c r="S10413" s="7" t="s">
        <v>15</v>
      </c>
      <c r="T10413" s="7" t="s">
        <v>15</v>
      </c>
      <c r="U10413" s="7" t="s">
        <v>15</v>
      </c>
    </row>
    <row r="10414" spans="1:6">
      <c r="A10414" t="s">
        <v>4</v>
      </c>
      <c r="B10414" s="4" t="s">
        <v>5</v>
      </c>
      <c r="C10414" s="4" t="s">
        <v>16</v>
      </c>
      <c r="D10414" s="4" t="s">
        <v>10</v>
      </c>
      <c r="E10414" s="4" t="s">
        <v>16</v>
      </c>
      <c r="F10414" s="4" t="s">
        <v>6</v>
      </c>
      <c r="G10414" s="4" t="s">
        <v>6</v>
      </c>
      <c r="H10414" s="4" t="s">
        <v>6</v>
      </c>
      <c r="I10414" s="4" t="s">
        <v>6</v>
      </c>
      <c r="J10414" s="4" t="s">
        <v>6</v>
      </c>
      <c r="K10414" s="4" t="s">
        <v>6</v>
      </c>
      <c r="L10414" s="4" t="s">
        <v>6</v>
      </c>
      <c r="M10414" s="4" t="s">
        <v>6</v>
      </c>
      <c r="N10414" s="4" t="s">
        <v>6</v>
      </c>
      <c r="O10414" s="4" t="s">
        <v>6</v>
      </c>
      <c r="P10414" s="4" t="s">
        <v>6</v>
      </c>
      <c r="Q10414" s="4" t="s">
        <v>6</v>
      </c>
      <c r="R10414" s="4" t="s">
        <v>6</v>
      </c>
      <c r="S10414" s="4" t="s">
        <v>6</v>
      </c>
      <c r="T10414" s="4" t="s">
        <v>6</v>
      </c>
      <c r="U10414" s="4" t="s">
        <v>6</v>
      </c>
    </row>
    <row r="10415" spans="1:6">
      <c r="A10415" t="n">
        <v>81761</v>
      </c>
      <c r="B10415" s="44" t="n">
        <v>36</v>
      </c>
      <c r="C10415" s="7" t="n">
        <v>8</v>
      </c>
      <c r="D10415" s="7" t="n">
        <v>96</v>
      </c>
      <c r="E10415" s="7" t="n">
        <v>0</v>
      </c>
      <c r="F10415" s="7" t="s">
        <v>105</v>
      </c>
      <c r="G10415" s="7" t="s">
        <v>15</v>
      </c>
      <c r="H10415" s="7" t="s">
        <v>15</v>
      </c>
      <c r="I10415" s="7" t="s">
        <v>15</v>
      </c>
      <c r="J10415" s="7" t="s">
        <v>15</v>
      </c>
      <c r="K10415" s="7" t="s">
        <v>15</v>
      </c>
      <c r="L10415" s="7" t="s">
        <v>15</v>
      </c>
      <c r="M10415" s="7" t="s">
        <v>15</v>
      </c>
      <c r="N10415" s="7" t="s">
        <v>15</v>
      </c>
      <c r="O10415" s="7" t="s">
        <v>15</v>
      </c>
      <c r="P10415" s="7" t="s">
        <v>15</v>
      </c>
      <c r="Q10415" s="7" t="s">
        <v>15</v>
      </c>
      <c r="R10415" s="7" t="s">
        <v>15</v>
      </c>
      <c r="S10415" s="7" t="s">
        <v>15</v>
      </c>
      <c r="T10415" s="7" t="s">
        <v>15</v>
      </c>
      <c r="U10415" s="7" t="s">
        <v>15</v>
      </c>
    </row>
    <row r="10416" spans="1:6">
      <c r="A10416" t="s">
        <v>4</v>
      </c>
      <c r="B10416" s="4" t="s">
        <v>5</v>
      </c>
      <c r="C10416" s="4" t="s">
        <v>16</v>
      </c>
      <c r="D10416" s="4" t="s">
        <v>10</v>
      </c>
      <c r="E10416" s="4" t="s">
        <v>16</v>
      </c>
      <c r="F10416" s="4" t="s">
        <v>6</v>
      </c>
      <c r="G10416" s="4" t="s">
        <v>6</v>
      </c>
      <c r="H10416" s="4" t="s">
        <v>6</v>
      </c>
      <c r="I10416" s="4" t="s">
        <v>6</v>
      </c>
      <c r="J10416" s="4" t="s">
        <v>6</v>
      </c>
      <c r="K10416" s="4" t="s">
        <v>6</v>
      </c>
      <c r="L10416" s="4" t="s">
        <v>6</v>
      </c>
      <c r="M10416" s="4" t="s">
        <v>6</v>
      </c>
      <c r="N10416" s="4" t="s">
        <v>6</v>
      </c>
      <c r="O10416" s="4" t="s">
        <v>6</v>
      </c>
      <c r="P10416" s="4" t="s">
        <v>6</v>
      </c>
      <c r="Q10416" s="4" t="s">
        <v>6</v>
      </c>
      <c r="R10416" s="4" t="s">
        <v>6</v>
      </c>
      <c r="S10416" s="4" t="s">
        <v>6</v>
      </c>
      <c r="T10416" s="4" t="s">
        <v>6</v>
      </c>
      <c r="U10416" s="4" t="s">
        <v>6</v>
      </c>
    </row>
    <row r="10417" spans="1:21">
      <c r="A10417" t="n">
        <v>81791</v>
      </c>
      <c r="B10417" s="44" t="n">
        <v>36</v>
      </c>
      <c r="C10417" s="7" t="n">
        <v>8</v>
      </c>
      <c r="D10417" s="7" t="n">
        <v>30</v>
      </c>
      <c r="E10417" s="7" t="n">
        <v>0</v>
      </c>
      <c r="F10417" s="7" t="s">
        <v>100</v>
      </c>
      <c r="G10417" s="7" t="s">
        <v>15</v>
      </c>
      <c r="H10417" s="7" t="s">
        <v>15</v>
      </c>
      <c r="I10417" s="7" t="s">
        <v>15</v>
      </c>
      <c r="J10417" s="7" t="s">
        <v>15</v>
      </c>
      <c r="K10417" s="7" t="s">
        <v>15</v>
      </c>
      <c r="L10417" s="7" t="s">
        <v>15</v>
      </c>
      <c r="M10417" s="7" t="s">
        <v>15</v>
      </c>
      <c r="N10417" s="7" t="s">
        <v>15</v>
      </c>
      <c r="O10417" s="7" t="s">
        <v>15</v>
      </c>
      <c r="P10417" s="7" t="s">
        <v>15</v>
      </c>
      <c r="Q10417" s="7" t="s">
        <v>15</v>
      </c>
      <c r="R10417" s="7" t="s">
        <v>15</v>
      </c>
      <c r="S10417" s="7" t="s">
        <v>15</v>
      </c>
      <c r="T10417" s="7" t="s">
        <v>15</v>
      </c>
      <c r="U10417" s="7" t="s">
        <v>15</v>
      </c>
    </row>
    <row r="10418" spans="1:21">
      <c r="A10418" t="s">
        <v>4</v>
      </c>
      <c r="B10418" s="4" t="s">
        <v>5</v>
      </c>
      <c r="C10418" s="4" t="s">
        <v>16</v>
      </c>
      <c r="D10418" s="4" t="s">
        <v>10</v>
      </c>
      <c r="E10418" s="4" t="s">
        <v>16</v>
      </c>
      <c r="F10418" s="4" t="s">
        <v>6</v>
      </c>
      <c r="G10418" s="4" t="s">
        <v>6</v>
      </c>
      <c r="H10418" s="4" t="s">
        <v>6</v>
      </c>
      <c r="I10418" s="4" t="s">
        <v>6</v>
      </c>
      <c r="J10418" s="4" t="s">
        <v>6</v>
      </c>
      <c r="K10418" s="4" t="s">
        <v>6</v>
      </c>
      <c r="L10418" s="4" t="s">
        <v>6</v>
      </c>
      <c r="M10418" s="4" t="s">
        <v>6</v>
      </c>
      <c r="N10418" s="4" t="s">
        <v>6</v>
      </c>
      <c r="O10418" s="4" t="s">
        <v>6</v>
      </c>
      <c r="P10418" s="4" t="s">
        <v>6</v>
      </c>
      <c r="Q10418" s="4" t="s">
        <v>6</v>
      </c>
      <c r="R10418" s="4" t="s">
        <v>6</v>
      </c>
      <c r="S10418" s="4" t="s">
        <v>6</v>
      </c>
      <c r="T10418" s="4" t="s">
        <v>6</v>
      </c>
      <c r="U10418" s="4" t="s">
        <v>6</v>
      </c>
    </row>
    <row r="10419" spans="1:21">
      <c r="A10419" t="n">
        <v>81827</v>
      </c>
      <c r="B10419" s="44" t="n">
        <v>36</v>
      </c>
      <c r="C10419" s="7" t="n">
        <v>8</v>
      </c>
      <c r="D10419" s="7" t="n">
        <v>0</v>
      </c>
      <c r="E10419" s="7" t="n">
        <v>0</v>
      </c>
      <c r="F10419" s="7" t="s">
        <v>113</v>
      </c>
      <c r="G10419" s="7" t="s">
        <v>15</v>
      </c>
      <c r="H10419" s="7" t="s">
        <v>15</v>
      </c>
      <c r="I10419" s="7" t="s">
        <v>15</v>
      </c>
      <c r="J10419" s="7" t="s">
        <v>15</v>
      </c>
      <c r="K10419" s="7" t="s">
        <v>15</v>
      </c>
      <c r="L10419" s="7" t="s">
        <v>15</v>
      </c>
      <c r="M10419" s="7" t="s">
        <v>15</v>
      </c>
      <c r="N10419" s="7" t="s">
        <v>15</v>
      </c>
      <c r="O10419" s="7" t="s">
        <v>15</v>
      </c>
      <c r="P10419" s="7" t="s">
        <v>15</v>
      </c>
      <c r="Q10419" s="7" t="s">
        <v>15</v>
      </c>
      <c r="R10419" s="7" t="s">
        <v>15</v>
      </c>
      <c r="S10419" s="7" t="s">
        <v>15</v>
      </c>
      <c r="T10419" s="7" t="s">
        <v>15</v>
      </c>
      <c r="U10419" s="7" t="s">
        <v>15</v>
      </c>
    </row>
    <row r="10420" spans="1:21">
      <c r="A10420" t="s">
        <v>4</v>
      </c>
      <c r="B10420" s="4" t="s">
        <v>5</v>
      </c>
      <c r="C10420" s="4" t="s">
        <v>16</v>
      </c>
      <c r="D10420" s="4" t="s">
        <v>10</v>
      </c>
      <c r="E10420" s="4" t="s">
        <v>9</v>
      </c>
      <c r="F10420" s="4" t="s">
        <v>10</v>
      </c>
      <c r="G10420" s="4" t="s">
        <v>9</v>
      </c>
      <c r="H10420" s="4" t="s">
        <v>16</v>
      </c>
    </row>
    <row r="10421" spans="1:21">
      <c r="A10421" t="n">
        <v>81860</v>
      </c>
      <c r="B10421" s="20" t="n">
        <v>49</v>
      </c>
      <c r="C10421" s="7" t="n">
        <v>0</v>
      </c>
      <c r="D10421" s="7" t="n">
        <v>523</v>
      </c>
      <c r="E10421" s="7" t="n">
        <v>1065353216</v>
      </c>
      <c r="F10421" s="7" t="n">
        <v>0</v>
      </c>
      <c r="G10421" s="7" t="n">
        <v>0</v>
      </c>
      <c r="H10421" s="7" t="n">
        <v>0</v>
      </c>
    </row>
    <row r="10422" spans="1:21">
      <c r="A10422" t="s">
        <v>4</v>
      </c>
      <c r="B10422" s="4" t="s">
        <v>5</v>
      </c>
      <c r="C10422" s="4" t="s">
        <v>16</v>
      </c>
      <c r="D10422" s="4" t="s">
        <v>10</v>
      </c>
    </row>
    <row r="10423" spans="1:21">
      <c r="A10423" t="n">
        <v>81875</v>
      </c>
      <c r="B10423" s="20" t="n">
        <v>49</v>
      </c>
      <c r="C10423" s="7" t="n">
        <v>6</v>
      </c>
      <c r="D10423" s="7" t="n">
        <v>523</v>
      </c>
    </row>
    <row r="10424" spans="1:21">
      <c r="A10424" t="s">
        <v>4</v>
      </c>
      <c r="B10424" s="4" t="s">
        <v>5</v>
      </c>
      <c r="C10424" s="4" t="s">
        <v>10</v>
      </c>
      <c r="D10424" s="4" t="s">
        <v>30</v>
      </c>
      <c r="E10424" s="4" t="s">
        <v>30</v>
      </c>
      <c r="F10424" s="4" t="s">
        <v>30</v>
      </c>
      <c r="G10424" s="4" t="s">
        <v>30</v>
      </c>
    </row>
    <row r="10425" spans="1:21">
      <c r="A10425" t="n">
        <v>81879</v>
      </c>
      <c r="B10425" s="43" t="n">
        <v>46</v>
      </c>
      <c r="C10425" s="7" t="n">
        <v>0</v>
      </c>
      <c r="D10425" s="7" t="n">
        <v>-96.8099975585938</v>
      </c>
      <c r="E10425" s="7" t="n">
        <v>6.40999984741211</v>
      </c>
      <c r="F10425" s="7" t="n">
        <v>-66.7699966430664</v>
      </c>
      <c r="G10425" s="7" t="n">
        <v>90</v>
      </c>
    </row>
    <row r="10426" spans="1:21">
      <c r="A10426" t="s">
        <v>4</v>
      </c>
      <c r="B10426" s="4" t="s">
        <v>5</v>
      </c>
      <c r="C10426" s="4" t="s">
        <v>10</v>
      </c>
      <c r="D10426" s="4" t="s">
        <v>9</v>
      </c>
    </row>
    <row r="10427" spans="1:21">
      <c r="A10427" t="n">
        <v>81898</v>
      </c>
      <c r="B10427" s="46" t="n">
        <v>43</v>
      </c>
      <c r="C10427" s="7" t="n">
        <v>0</v>
      </c>
      <c r="D10427" s="7" t="n">
        <v>512</v>
      </c>
    </row>
    <row r="10428" spans="1:21">
      <c r="A10428" t="s">
        <v>4</v>
      </c>
      <c r="B10428" s="4" t="s">
        <v>5</v>
      </c>
      <c r="C10428" s="4" t="s">
        <v>10</v>
      </c>
      <c r="D10428" s="4" t="s">
        <v>30</v>
      </c>
      <c r="E10428" s="4" t="s">
        <v>30</v>
      </c>
      <c r="F10428" s="4" t="s">
        <v>30</v>
      </c>
      <c r="G10428" s="4" t="s">
        <v>30</v>
      </c>
    </row>
    <row r="10429" spans="1:21">
      <c r="A10429" t="n">
        <v>81905</v>
      </c>
      <c r="B10429" s="43" t="n">
        <v>46</v>
      </c>
      <c r="C10429" s="7" t="n">
        <v>1</v>
      </c>
      <c r="D10429" s="7" t="n">
        <v>-0.620000004768372</v>
      </c>
      <c r="E10429" s="7" t="n">
        <v>-0.25</v>
      </c>
      <c r="F10429" s="7" t="n">
        <v>-15.3599996566772</v>
      </c>
      <c r="G10429" s="7" t="n">
        <v>230.899993896484</v>
      </c>
    </row>
    <row r="10430" spans="1:21">
      <c r="A10430" t="s">
        <v>4</v>
      </c>
      <c r="B10430" s="4" t="s">
        <v>5</v>
      </c>
      <c r="C10430" s="4" t="s">
        <v>10</v>
      </c>
      <c r="D10430" s="4" t="s">
        <v>30</v>
      </c>
      <c r="E10430" s="4" t="s">
        <v>30</v>
      </c>
      <c r="F10430" s="4" t="s">
        <v>30</v>
      </c>
      <c r="G10430" s="4" t="s">
        <v>30</v>
      </c>
    </row>
    <row r="10431" spans="1:21">
      <c r="A10431" t="n">
        <v>81924</v>
      </c>
      <c r="B10431" s="43" t="n">
        <v>46</v>
      </c>
      <c r="C10431" s="7" t="n">
        <v>119</v>
      </c>
      <c r="D10431" s="7" t="n">
        <v>-2.40000009536743</v>
      </c>
      <c r="E10431" s="7" t="n">
        <v>-0.25</v>
      </c>
      <c r="F10431" s="7" t="n">
        <v>-14.6499996185303</v>
      </c>
      <c r="G10431" s="7" t="n">
        <v>133.100006103516</v>
      </c>
    </row>
    <row r="10432" spans="1:21">
      <c r="A10432" t="s">
        <v>4</v>
      </c>
      <c r="B10432" s="4" t="s">
        <v>5</v>
      </c>
      <c r="C10432" s="4" t="s">
        <v>10</v>
      </c>
      <c r="D10432" s="4" t="s">
        <v>30</v>
      </c>
      <c r="E10432" s="4" t="s">
        <v>30</v>
      </c>
      <c r="F10432" s="4" t="s">
        <v>30</v>
      </c>
      <c r="G10432" s="4" t="s">
        <v>30</v>
      </c>
    </row>
    <row r="10433" spans="1:21">
      <c r="A10433" t="n">
        <v>81943</v>
      </c>
      <c r="B10433" s="43" t="n">
        <v>46</v>
      </c>
      <c r="C10433" s="7" t="n">
        <v>110</v>
      </c>
      <c r="D10433" s="7" t="n">
        <v>-0.910000026226044</v>
      </c>
      <c r="E10433" s="7" t="n">
        <v>-0.25</v>
      </c>
      <c r="F10433" s="7" t="n">
        <v>-17.9099998474121</v>
      </c>
      <c r="G10433" s="7" t="n">
        <v>314.299987792969</v>
      </c>
    </row>
    <row r="10434" spans="1:21">
      <c r="A10434" t="s">
        <v>4</v>
      </c>
      <c r="B10434" s="4" t="s">
        <v>5</v>
      </c>
      <c r="C10434" s="4" t="s">
        <v>10</v>
      </c>
      <c r="D10434" s="4" t="s">
        <v>30</v>
      </c>
      <c r="E10434" s="4" t="s">
        <v>30</v>
      </c>
      <c r="F10434" s="4" t="s">
        <v>30</v>
      </c>
      <c r="G10434" s="4" t="s">
        <v>30</v>
      </c>
    </row>
    <row r="10435" spans="1:21">
      <c r="A10435" t="n">
        <v>81962</v>
      </c>
      <c r="B10435" s="43" t="n">
        <v>46</v>
      </c>
      <c r="C10435" s="7" t="n">
        <v>116</v>
      </c>
      <c r="D10435" s="7" t="n">
        <v>-2.84999990463257</v>
      </c>
      <c r="E10435" s="7" t="n">
        <v>-0.25</v>
      </c>
      <c r="F10435" s="7" t="n">
        <v>-17.3099994659424</v>
      </c>
      <c r="G10435" s="7" t="n">
        <v>48.4000015258789</v>
      </c>
    </row>
    <row r="10436" spans="1:21">
      <c r="A10436" t="s">
        <v>4</v>
      </c>
      <c r="B10436" s="4" t="s">
        <v>5</v>
      </c>
      <c r="C10436" s="4" t="s">
        <v>10</v>
      </c>
      <c r="D10436" s="4" t="s">
        <v>30</v>
      </c>
      <c r="E10436" s="4" t="s">
        <v>30</v>
      </c>
      <c r="F10436" s="4" t="s">
        <v>30</v>
      </c>
      <c r="G10436" s="4" t="s">
        <v>30</v>
      </c>
    </row>
    <row r="10437" spans="1:21">
      <c r="A10437" t="n">
        <v>81981</v>
      </c>
      <c r="B10437" s="43" t="n">
        <v>46</v>
      </c>
      <c r="C10437" s="7" t="n">
        <v>96</v>
      </c>
      <c r="D10437" s="7" t="n">
        <v>1.37999999523163</v>
      </c>
      <c r="E10437" s="7" t="n">
        <v>-0.25</v>
      </c>
      <c r="F10437" s="7" t="n">
        <v>-1.87999999523163</v>
      </c>
      <c r="G10437" s="7" t="n">
        <v>187.300003051758</v>
      </c>
    </row>
    <row r="10438" spans="1:21">
      <c r="A10438" t="s">
        <v>4</v>
      </c>
      <c r="B10438" s="4" t="s">
        <v>5</v>
      </c>
      <c r="C10438" s="4" t="s">
        <v>10</v>
      </c>
      <c r="D10438" s="4" t="s">
        <v>30</v>
      </c>
      <c r="E10438" s="4" t="s">
        <v>30</v>
      </c>
      <c r="F10438" s="4" t="s">
        <v>30</v>
      </c>
      <c r="G10438" s="4" t="s">
        <v>30</v>
      </c>
    </row>
    <row r="10439" spans="1:21">
      <c r="A10439" t="n">
        <v>82000</v>
      </c>
      <c r="B10439" s="43" t="n">
        <v>46</v>
      </c>
      <c r="C10439" s="7" t="n">
        <v>30</v>
      </c>
      <c r="D10439" s="7" t="n">
        <v>-5.38000011444092</v>
      </c>
      <c r="E10439" s="7" t="n">
        <v>-0.25</v>
      </c>
      <c r="F10439" s="7" t="n">
        <v>-3.33999991416931</v>
      </c>
      <c r="G10439" s="7" t="n">
        <v>338.700012207031</v>
      </c>
    </row>
    <row r="10440" spans="1:21">
      <c r="A10440" t="s">
        <v>4</v>
      </c>
      <c r="B10440" s="4" t="s">
        <v>5</v>
      </c>
      <c r="C10440" s="4" t="s">
        <v>10</v>
      </c>
      <c r="D10440" s="4" t="s">
        <v>30</v>
      </c>
      <c r="E10440" s="4" t="s">
        <v>30</v>
      </c>
      <c r="F10440" s="4" t="s">
        <v>30</v>
      </c>
      <c r="G10440" s="4" t="s">
        <v>30</v>
      </c>
    </row>
    <row r="10441" spans="1:21">
      <c r="A10441" t="n">
        <v>82019</v>
      </c>
      <c r="B10441" s="43" t="n">
        <v>46</v>
      </c>
      <c r="C10441" s="7" t="n">
        <v>6482</v>
      </c>
      <c r="D10441" s="7" t="n">
        <v>-7.05999994277954</v>
      </c>
      <c r="E10441" s="7" t="n">
        <v>-0.25</v>
      </c>
      <c r="F10441" s="7" t="n">
        <v>-2.92000007629395</v>
      </c>
      <c r="G10441" s="7" t="n">
        <v>132.699996948242</v>
      </c>
    </row>
    <row r="10442" spans="1:21">
      <c r="A10442" t="s">
        <v>4</v>
      </c>
      <c r="B10442" s="4" t="s">
        <v>5</v>
      </c>
      <c r="C10442" s="4" t="s">
        <v>10</v>
      </c>
      <c r="D10442" s="4" t="s">
        <v>30</v>
      </c>
      <c r="E10442" s="4" t="s">
        <v>30</v>
      </c>
      <c r="F10442" s="4" t="s">
        <v>30</v>
      </c>
      <c r="G10442" s="4" t="s">
        <v>30</v>
      </c>
    </row>
    <row r="10443" spans="1:21">
      <c r="A10443" t="n">
        <v>82038</v>
      </c>
      <c r="B10443" s="43" t="n">
        <v>46</v>
      </c>
      <c r="C10443" s="7" t="n">
        <v>6483</v>
      </c>
      <c r="D10443" s="7" t="n">
        <v>-5.67000007629395</v>
      </c>
      <c r="E10443" s="7" t="n">
        <v>-0.25</v>
      </c>
      <c r="F10443" s="7" t="n">
        <v>-2.07999992370605</v>
      </c>
      <c r="G10443" s="7" t="n">
        <v>192.600006103516</v>
      </c>
    </row>
    <row r="10444" spans="1:21">
      <c r="A10444" t="s">
        <v>4</v>
      </c>
      <c r="B10444" s="4" t="s">
        <v>5</v>
      </c>
      <c r="C10444" s="4" t="s">
        <v>10</v>
      </c>
      <c r="D10444" s="4" t="s">
        <v>30</v>
      </c>
      <c r="E10444" s="4" t="s">
        <v>30</v>
      </c>
      <c r="F10444" s="4" t="s">
        <v>30</v>
      </c>
      <c r="G10444" s="4" t="s">
        <v>30</v>
      </c>
    </row>
    <row r="10445" spans="1:21">
      <c r="A10445" t="n">
        <v>82057</v>
      </c>
      <c r="B10445" s="43" t="n">
        <v>46</v>
      </c>
      <c r="C10445" s="7" t="n">
        <v>89</v>
      </c>
      <c r="D10445" s="7" t="n">
        <v>10.1899995803833</v>
      </c>
      <c r="E10445" s="7" t="n">
        <v>-0.25</v>
      </c>
      <c r="F10445" s="7" t="n">
        <v>-12.7399997711182</v>
      </c>
      <c r="G10445" s="7" t="n">
        <v>315.600006103516</v>
      </c>
    </row>
    <row r="10446" spans="1:21">
      <c r="A10446" t="s">
        <v>4</v>
      </c>
      <c r="B10446" s="4" t="s">
        <v>5</v>
      </c>
      <c r="C10446" s="4" t="s">
        <v>10</v>
      </c>
      <c r="D10446" s="4" t="s">
        <v>16</v>
      </c>
      <c r="E10446" s="4" t="s">
        <v>6</v>
      </c>
      <c r="F10446" s="4" t="s">
        <v>30</v>
      </c>
      <c r="G10446" s="4" t="s">
        <v>30</v>
      </c>
      <c r="H10446" s="4" t="s">
        <v>30</v>
      </c>
    </row>
    <row r="10447" spans="1:21">
      <c r="A10447" t="n">
        <v>82076</v>
      </c>
      <c r="B10447" s="45" t="n">
        <v>48</v>
      </c>
      <c r="C10447" s="7" t="n">
        <v>0</v>
      </c>
      <c r="D10447" s="7" t="n">
        <v>0</v>
      </c>
      <c r="E10447" s="7" t="s">
        <v>637</v>
      </c>
      <c r="F10447" s="7" t="n">
        <v>0</v>
      </c>
      <c r="G10447" s="7" t="n">
        <v>1</v>
      </c>
      <c r="H10447" s="7" t="n">
        <v>0</v>
      </c>
    </row>
    <row r="10448" spans="1:21">
      <c r="A10448" t="s">
        <v>4</v>
      </c>
      <c r="B10448" s="4" t="s">
        <v>5</v>
      </c>
      <c r="C10448" s="4" t="s">
        <v>10</v>
      </c>
      <c r="D10448" s="4" t="s">
        <v>16</v>
      </c>
      <c r="E10448" s="4" t="s">
        <v>6</v>
      </c>
      <c r="F10448" s="4" t="s">
        <v>30</v>
      </c>
      <c r="G10448" s="4" t="s">
        <v>30</v>
      </c>
      <c r="H10448" s="4" t="s">
        <v>30</v>
      </c>
    </row>
    <row r="10449" spans="1:8">
      <c r="A10449" t="n">
        <v>82101</v>
      </c>
      <c r="B10449" s="45" t="n">
        <v>48</v>
      </c>
      <c r="C10449" s="7" t="n">
        <v>110</v>
      </c>
      <c r="D10449" s="7" t="n">
        <v>0</v>
      </c>
      <c r="E10449" s="7" t="s">
        <v>217</v>
      </c>
      <c r="F10449" s="7" t="n">
        <v>-1</v>
      </c>
      <c r="G10449" s="7" t="n">
        <v>1</v>
      </c>
      <c r="H10449" s="7" t="n">
        <v>1.40129846432482e-45</v>
      </c>
    </row>
    <row r="10450" spans="1:8">
      <c r="A10450" t="s">
        <v>4</v>
      </c>
      <c r="B10450" s="4" t="s">
        <v>5</v>
      </c>
      <c r="C10450" s="4" t="s">
        <v>10</v>
      </c>
      <c r="D10450" s="4" t="s">
        <v>16</v>
      </c>
      <c r="E10450" s="4" t="s">
        <v>6</v>
      </c>
      <c r="F10450" s="4" t="s">
        <v>30</v>
      </c>
      <c r="G10450" s="4" t="s">
        <v>30</v>
      </c>
      <c r="H10450" s="4" t="s">
        <v>30</v>
      </c>
    </row>
    <row r="10451" spans="1:8">
      <c r="A10451" t="n">
        <v>82132</v>
      </c>
      <c r="B10451" s="45" t="n">
        <v>48</v>
      </c>
      <c r="C10451" s="7" t="n">
        <v>116</v>
      </c>
      <c r="D10451" s="7" t="n">
        <v>0</v>
      </c>
      <c r="E10451" s="7" t="s">
        <v>91</v>
      </c>
      <c r="F10451" s="7" t="n">
        <v>-1</v>
      </c>
      <c r="G10451" s="7" t="n">
        <v>1</v>
      </c>
      <c r="H10451" s="7" t="n">
        <v>1.40129846432482e-45</v>
      </c>
    </row>
    <row r="10452" spans="1:8">
      <c r="A10452" t="s">
        <v>4</v>
      </c>
      <c r="B10452" s="4" t="s">
        <v>5</v>
      </c>
      <c r="C10452" s="4" t="s">
        <v>10</v>
      </c>
      <c r="D10452" s="4" t="s">
        <v>16</v>
      </c>
      <c r="E10452" s="4" t="s">
        <v>16</v>
      </c>
      <c r="F10452" s="4" t="s">
        <v>6</v>
      </c>
    </row>
    <row r="10453" spans="1:8">
      <c r="A10453" t="n">
        <v>82162</v>
      </c>
      <c r="B10453" s="48" t="n">
        <v>47</v>
      </c>
      <c r="C10453" s="7" t="n">
        <v>96</v>
      </c>
      <c r="D10453" s="7" t="n">
        <v>0</v>
      </c>
      <c r="E10453" s="7" t="n">
        <v>0</v>
      </c>
      <c r="F10453" s="7" t="s">
        <v>107</v>
      </c>
    </row>
    <row r="10454" spans="1:8">
      <c r="A10454" t="s">
        <v>4</v>
      </c>
      <c r="B10454" s="4" t="s">
        <v>5</v>
      </c>
      <c r="C10454" s="4" t="s">
        <v>10</v>
      </c>
      <c r="D10454" s="4" t="s">
        <v>16</v>
      </c>
      <c r="E10454" s="4" t="s">
        <v>16</v>
      </c>
      <c r="F10454" s="4" t="s">
        <v>6</v>
      </c>
    </row>
    <row r="10455" spans="1:8">
      <c r="A10455" t="n">
        <v>82183</v>
      </c>
      <c r="B10455" s="48" t="n">
        <v>47</v>
      </c>
      <c r="C10455" s="7" t="n">
        <v>96</v>
      </c>
      <c r="D10455" s="7" t="n">
        <v>0</v>
      </c>
      <c r="E10455" s="7" t="n">
        <v>0</v>
      </c>
      <c r="F10455" s="7" t="s">
        <v>105</v>
      </c>
    </row>
    <row r="10456" spans="1:8">
      <c r="A10456" t="s">
        <v>4</v>
      </c>
      <c r="B10456" s="4" t="s">
        <v>5</v>
      </c>
      <c r="C10456" s="4" t="s">
        <v>10</v>
      </c>
      <c r="D10456" s="4" t="s">
        <v>16</v>
      </c>
      <c r="E10456" s="4" t="s">
        <v>6</v>
      </c>
      <c r="F10456" s="4" t="s">
        <v>30</v>
      </c>
      <c r="G10456" s="4" t="s">
        <v>30</v>
      </c>
      <c r="H10456" s="4" t="s">
        <v>30</v>
      </c>
    </row>
    <row r="10457" spans="1:8">
      <c r="A10457" t="n">
        <v>82198</v>
      </c>
      <c r="B10457" s="45" t="n">
        <v>48</v>
      </c>
      <c r="C10457" s="7" t="n">
        <v>30</v>
      </c>
      <c r="D10457" s="7" t="n">
        <v>0</v>
      </c>
      <c r="E10457" s="7" t="s">
        <v>100</v>
      </c>
      <c r="F10457" s="7" t="n">
        <v>-1</v>
      </c>
      <c r="G10457" s="7" t="n">
        <v>1</v>
      </c>
      <c r="H10457" s="7" t="n">
        <v>0</v>
      </c>
    </row>
    <row r="10458" spans="1:8">
      <c r="A10458" t="s">
        <v>4</v>
      </c>
      <c r="B10458" s="4" t="s">
        <v>5</v>
      </c>
      <c r="C10458" s="4" t="s">
        <v>16</v>
      </c>
      <c r="D10458" s="4" t="s">
        <v>6</v>
      </c>
      <c r="E10458" s="4" t="s">
        <v>10</v>
      </c>
    </row>
    <row r="10459" spans="1:8">
      <c r="A10459" t="n">
        <v>82230</v>
      </c>
      <c r="B10459" s="22" t="n">
        <v>94</v>
      </c>
      <c r="C10459" s="7" t="n">
        <v>0</v>
      </c>
      <c r="D10459" s="7" t="s">
        <v>36</v>
      </c>
      <c r="E10459" s="7" t="n">
        <v>1</v>
      </c>
    </row>
    <row r="10460" spans="1:8">
      <c r="A10460" t="s">
        <v>4</v>
      </c>
      <c r="B10460" s="4" t="s">
        <v>5</v>
      </c>
      <c r="C10460" s="4" t="s">
        <v>16</v>
      </c>
      <c r="D10460" s="4" t="s">
        <v>6</v>
      </c>
      <c r="E10460" s="4" t="s">
        <v>10</v>
      </c>
    </row>
    <row r="10461" spans="1:8">
      <c r="A10461" t="n">
        <v>82242</v>
      </c>
      <c r="B10461" s="22" t="n">
        <v>94</v>
      </c>
      <c r="C10461" s="7" t="n">
        <v>0</v>
      </c>
      <c r="D10461" s="7" t="s">
        <v>36</v>
      </c>
      <c r="E10461" s="7" t="n">
        <v>2</v>
      </c>
    </row>
    <row r="10462" spans="1:8">
      <c r="A10462" t="s">
        <v>4</v>
      </c>
      <c r="B10462" s="4" t="s">
        <v>5</v>
      </c>
      <c r="C10462" s="4" t="s">
        <v>16</v>
      </c>
      <c r="D10462" s="4" t="s">
        <v>6</v>
      </c>
      <c r="E10462" s="4" t="s">
        <v>10</v>
      </c>
    </row>
    <row r="10463" spans="1:8">
      <c r="A10463" t="n">
        <v>82254</v>
      </c>
      <c r="B10463" s="22" t="n">
        <v>94</v>
      </c>
      <c r="C10463" s="7" t="n">
        <v>1</v>
      </c>
      <c r="D10463" s="7" t="s">
        <v>36</v>
      </c>
      <c r="E10463" s="7" t="n">
        <v>4</v>
      </c>
    </row>
    <row r="10464" spans="1:8">
      <c r="A10464" t="s">
        <v>4</v>
      </c>
      <c r="B10464" s="4" t="s">
        <v>5</v>
      </c>
      <c r="C10464" s="4" t="s">
        <v>16</v>
      </c>
      <c r="D10464" s="4" t="s">
        <v>6</v>
      </c>
    </row>
    <row r="10465" spans="1:8">
      <c r="A10465" t="n">
        <v>82266</v>
      </c>
      <c r="B10465" s="22" t="n">
        <v>94</v>
      </c>
      <c r="C10465" s="7" t="n">
        <v>5</v>
      </c>
      <c r="D10465" s="7" t="s">
        <v>36</v>
      </c>
    </row>
    <row r="10466" spans="1:8">
      <c r="A10466" t="s">
        <v>4</v>
      </c>
      <c r="B10466" s="4" t="s">
        <v>5</v>
      </c>
      <c r="C10466" s="4" t="s">
        <v>16</v>
      </c>
      <c r="D10466" s="4" t="s">
        <v>6</v>
      </c>
      <c r="E10466" s="4" t="s">
        <v>10</v>
      </c>
    </row>
    <row r="10467" spans="1:8">
      <c r="A10467" t="n">
        <v>82276</v>
      </c>
      <c r="B10467" s="22" t="n">
        <v>94</v>
      </c>
      <c r="C10467" s="7" t="n">
        <v>0</v>
      </c>
      <c r="D10467" s="7" t="s">
        <v>37</v>
      </c>
      <c r="E10467" s="7" t="n">
        <v>1</v>
      </c>
    </row>
    <row r="10468" spans="1:8">
      <c r="A10468" t="s">
        <v>4</v>
      </c>
      <c r="B10468" s="4" t="s">
        <v>5</v>
      </c>
      <c r="C10468" s="4" t="s">
        <v>16</v>
      </c>
      <c r="D10468" s="4" t="s">
        <v>6</v>
      </c>
      <c r="E10468" s="4" t="s">
        <v>10</v>
      </c>
    </row>
    <row r="10469" spans="1:8">
      <c r="A10469" t="n">
        <v>82288</v>
      </c>
      <c r="B10469" s="22" t="n">
        <v>94</v>
      </c>
      <c r="C10469" s="7" t="n">
        <v>0</v>
      </c>
      <c r="D10469" s="7" t="s">
        <v>37</v>
      </c>
      <c r="E10469" s="7" t="n">
        <v>2</v>
      </c>
    </row>
    <row r="10470" spans="1:8">
      <c r="A10470" t="s">
        <v>4</v>
      </c>
      <c r="B10470" s="4" t="s">
        <v>5</v>
      </c>
      <c r="C10470" s="4" t="s">
        <v>16</v>
      </c>
      <c r="D10470" s="4" t="s">
        <v>6</v>
      </c>
      <c r="E10470" s="4" t="s">
        <v>10</v>
      </c>
    </row>
    <row r="10471" spans="1:8">
      <c r="A10471" t="n">
        <v>82300</v>
      </c>
      <c r="B10471" s="22" t="n">
        <v>94</v>
      </c>
      <c r="C10471" s="7" t="n">
        <v>1</v>
      </c>
      <c r="D10471" s="7" t="s">
        <v>37</v>
      </c>
      <c r="E10471" s="7" t="n">
        <v>4</v>
      </c>
    </row>
    <row r="10472" spans="1:8">
      <c r="A10472" t="s">
        <v>4</v>
      </c>
      <c r="B10472" s="4" t="s">
        <v>5</v>
      </c>
      <c r="C10472" s="4" t="s">
        <v>16</v>
      </c>
      <c r="D10472" s="4" t="s">
        <v>6</v>
      </c>
    </row>
    <row r="10473" spans="1:8">
      <c r="A10473" t="n">
        <v>82312</v>
      </c>
      <c r="B10473" s="22" t="n">
        <v>94</v>
      </c>
      <c r="C10473" s="7" t="n">
        <v>5</v>
      </c>
      <c r="D10473" s="7" t="s">
        <v>37</v>
      </c>
    </row>
    <row r="10474" spans="1:8">
      <c r="A10474" t="s">
        <v>4</v>
      </c>
      <c r="B10474" s="4" t="s">
        <v>5</v>
      </c>
      <c r="C10474" s="4" t="s">
        <v>16</v>
      </c>
      <c r="D10474" s="4" t="s">
        <v>6</v>
      </c>
      <c r="E10474" s="4" t="s">
        <v>10</v>
      </c>
    </row>
    <row r="10475" spans="1:8">
      <c r="A10475" t="n">
        <v>82322</v>
      </c>
      <c r="B10475" s="22" t="n">
        <v>94</v>
      </c>
      <c r="C10475" s="7" t="n">
        <v>0</v>
      </c>
      <c r="D10475" s="7" t="s">
        <v>38</v>
      </c>
      <c r="E10475" s="7" t="n">
        <v>1</v>
      </c>
    </row>
    <row r="10476" spans="1:8">
      <c r="A10476" t="s">
        <v>4</v>
      </c>
      <c r="B10476" s="4" t="s">
        <v>5</v>
      </c>
      <c r="C10476" s="4" t="s">
        <v>16</v>
      </c>
      <c r="D10476" s="4" t="s">
        <v>6</v>
      </c>
      <c r="E10476" s="4" t="s">
        <v>10</v>
      </c>
    </row>
    <row r="10477" spans="1:8">
      <c r="A10477" t="n">
        <v>82334</v>
      </c>
      <c r="B10477" s="22" t="n">
        <v>94</v>
      </c>
      <c r="C10477" s="7" t="n">
        <v>0</v>
      </c>
      <c r="D10477" s="7" t="s">
        <v>38</v>
      </c>
      <c r="E10477" s="7" t="n">
        <v>2</v>
      </c>
    </row>
    <row r="10478" spans="1:8">
      <c r="A10478" t="s">
        <v>4</v>
      </c>
      <c r="B10478" s="4" t="s">
        <v>5</v>
      </c>
      <c r="C10478" s="4" t="s">
        <v>16</v>
      </c>
      <c r="D10478" s="4" t="s">
        <v>6</v>
      </c>
      <c r="E10478" s="4" t="s">
        <v>10</v>
      </c>
    </row>
    <row r="10479" spans="1:8">
      <c r="A10479" t="n">
        <v>82346</v>
      </c>
      <c r="B10479" s="22" t="n">
        <v>94</v>
      </c>
      <c r="C10479" s="7" t="n">
        <v>1</v>
      </c>
      <c r="D10479" s="7" t="s">
        <v>38</v>
      </c>
      <c r="E10479" s="7" t="n">
        <v>4</v>
      </c>
    </row>
    <row r="10480" spans="1:8">
      <c r="A10480" t="s">
        <v>4</v>
      </c>
      <c r="B10480" s="4" t="s">
        <v>5</v>
      </c>
      <c r="C10480" s="4" t="s">
        <v>16</v>
      </c>
      <c r="D10480" s="4" t="s">
        <v>6</v>
      </c>
    </row>
    <row r="10481" spans="1:5">
      <c r="A10481" t="n">
        <v>82358</v>
      </c>
      <c r="B10481" s="22" t="n">
        <v>94</v>
      </c>
      <c r="C10481" s="7" t="n">
        <v>5</v>
      </c>
      <c r="D10481" s="7" t="s">
        <v>38</v>
      </c>
    </row>
    <row r="10482" spans="1:5">
      <c r="A10482" t="s">
        <v>4</v>
      </c>
      <c r="B10482" s="4" t="s">
        <v>5</v>
      </c>
      <c r="C10482" s="4" t="s">
        <v>16</v>
      </c>
      <c r="D10482" s="4" t="s">
        <v>6</v>
      </c>
      <c r="E10482" s="4" t="s">
        <v>10</v>
      </c>
    </row>
    <row r="10483" spans="1:5">
      <c r="A10483" t="n">
        <v>82368</v>
      </c>
      <c r="B10483" s="22" t="n">
        <v>94</v>
      </c>
      <c r="C10483" s="7" t="n">
        <v>0</v>
      </c>
      <c r="D10483" s="7" t="s">
        <v>39</v>
      </c>
      <c r="E10483" s="7" t="n">
        <v>1</v>
      </c>
    </row>
    <row r="10484" spans="1:5">
      <c r="A10484" t="s">
        <v>4</v>
      </c>
      <c r="B10484" s="4" t="s">
        <v>5</v>
      </c>
      <c r="C10484" s="4" t="s">
        <v>16</v>
      </c>
      <c r="D10484" s="4" t="s">
        <v>6</v>
      </c>
      <c r="E10484" s="4" t="s">
        <v>10</v>
      </c>
    </row>
    <row r="10485" spans="1:5">
      <c r="A10485" t="n">
        <v>82380</v>
      </c>
      <c r="B10485" s="22" t="n">
        <v>94</v>
      </c>
      <c r="C10485" s="7" t="n">
        <v>0</v>
      </c>
      <c r="D10485" s="7" t="s">
        <v>39</v>
      </c>
      <c r="E10485" s="7" t="n">
        <v>2</v>
      </c>
    </row>
    <row r="10486" spans="1:5">
      <c r="A10486" t="s">
        <v>4</v>
      </c>
      <c r="B10486" s="4" t="s">
        <v>5</v>
      </c>
      <c r="C10486" s="4" t="s">
        <v>16</v>
      </c>
      <c r="D10486" s="4" t="s">
        <v>6</v>
      </c>
      <c r="E10486" s="4" t="s">
        <v>10</v>
      </c>
    </row>
    <row r="10487" spans="1:5">
      <c r="A10487" t="n">
        <v>82392</v>
      </c>
      <c r="B10487" s="22" t="n">
        <v>94</v>
      </c>
      <c r="C10487" s="7" t="n">
        <v>1</v>
      </c>
      <c r="D10487" s="7" t="s">
        <v>39</v>
      </c>
      <c r="E10487" s="7" t="n">
        <v>4</v>
      </c>
    </row>
    <row r="10488" spans="1:5">
      <c r="A10488" t="s">
        <v>4</v>
      </c>
      <c r="B10488" s="4" t="s">
        <v>5</v>
      </c>
      <c r="C10488" s="4" t="s">
        <v>16</v>
      </c>
      <c r="D10488" s="4" t="s">
        <v>6</v>
      </c>
    </row>
    <row r="10489" spans="1:5">
      <c r="A10489" t="n">
        <v>82404</v>
      </c>
      <c r="B10489" s="22" t="n">
        <v>94</v>
      </c>
      <c r="C10489" s="7" t="n">
        <v>5</v>
      </c>
      <c r="D10489" s="7" t="s">
        <v>39</v>
      </c>
    </row>
    <row r="10490" spans="1:5">
      <c r="A10490" t="s">
        <v>4</v>
      </c>
      <c r="B10490" s="4" t="s">
        <v>5</v>
      </c>
      <c r="C10490" s="4" t="s">
        <v>16</v>
      </c>
      <c r="D10490" s="4" t="s">
        <v>6</v>
      </c>
      <c r="E10490" s="4" t="s">
        <v>10</v>
      </c>
    </row>
    <row r="10491" spans="1:5">
      <c r="A10491" t="n">
        <v>82414</v>
      </c>
      <c r="B10491" s="22" t="n">
        <v>94</v>
      </c>
      <c r="C10491" s="7" t="n">
        <v>0</v>
      </c>
      <c r="D10491" s="7" t="s">
        <v>40</v>
      </c>
      <c r="E10491" s="7" t="n">
        <v>1</v>
      </c>
    </row>
    <row r="10492" spans="1:5">
      <c r="A10492" t="s">
        <v>4</v>
      </c>
      <c r="B10492" s="4" t="s">
        <v>5</v>
      </c>
      <c r="C10492" s="4" t="s">
        <v>16</v>
      </c>
      <c r="D10492" s="4" t="s">
        <v>6</v>
      </c>
      <c r="E10492" s="4" t="s">
        <v>10</v>
      </c>
    </row>
    <row r="10493" spans="1:5">
      <c r="A10493" t="n">
        <v>82426</v>
      </c>
      <c r="B10493" s="22" t="n">
        <v>94</v>
      </c>
      <c r="C10493" s="7" t="n">
        <v>0</v>
      </c>
      <c r="D10493" s="7" t="s">
        <v>40</v>
      </c>
      <c r="E10493" s="7" t="n">
        <v>2</v>
      </c>
    </row>
    <row r="10494" spans="1:5">
      <c r="A10494" t="s">
        <v>4</v>
      </c>
      <c r="B10494" s="4" t="s">
        <v>5</v>
      </c>
      <c r="C10494" s="4" t="s">
        <v>16</v>
      </c>
      <c r="D10494" s="4" t="s">
        <v>6</v>
      </c>
      <c r="E10494" s="4" t="s">
        <v>10</v>
      </c>
    </row>
    <row r="10495" spans="1:5">
      <c r="A10495" t="n">
        <v>82438</v>
      </c>
      <c r="B10495" s="22" t="n">
        <v>94</v>
      </c>
      <c r="C10495" s="7" t="n">
        <v>1</v>
      </c>
      <c r="D10495" s="7" t="s">
        <v>40</v>
      </c>
      <c r="E10495" s="7" t="n">
        <v>4</v>
      </c>
    </row>
    <row r="10496" spans="1:5">
      <c r="A10496" t="s">
        <v>4</v>
      </c>
      <c r="B10496" s="4" t="s">
        <v>5</v>
      </c>
      <c r="C10496" s="4" t="s">
        <v>16</v>
      </c>
      <c r="D10496" s="4" t="s">
        <v>6</v>
      </c>
    </row>
    <row r="10497" spans="1:5">
      <c r="A10497" t="n">
        <v>82450</v>
      </c>
      <c r="B10497" s="22" t="n">
        <v>94</v>
      </c>
      <c r="C10497" s="7" t="n">
        <v>5</v>
      </c>
      <c r="D10497" s="7" t="s">
        <v>40</v>
      </c>
    </row>
    <row r="10498" spans="1:5">
      <c r="A10498" t="s">
        <v>4</v>
      </c>
      <c r="B10498" s="4" t="s">
        <v>5</v>
      </c>
      <c r="C10498" s="4" t="s">
        <v>16</v>
      </c>
      <c r="D10498" s="4" t="s">
        <v>6</v>
      </c>
      <c r="E10498" s="4" t="s">
        <v>10</v>
      </c>
    </row>
    <row r="10499" spans="1:5">
      <c r="A10499" t="n">
        <v>82460</v>
      </c>
      <c r="B10499" s="22" t="n">
        <v>94</v>
      </c>
      <c r="C10499" s="7" t="n">
        <v>0</v>
      </c>
      <c r="D10499" s="7" t="s">
        <v>41</v>
      </c>
      <c r="E10499" s="7" t="n">
        <v>1</v>
      </c>
    </row>
    <row r="10500" spans="1:5">
      <c r="A10500" t="s">
        <v>4</v>
      </c>
      <c r="B10500" s="4" t="s">
        <v>5</v>
      </c>
      <c r="C10500" s="4" t="s">
        <v>16</v>
      </c>
      <c r="D10500" s="4" t="s">
        <v>6</v>
      </c>
      <c r="E10500" s="4" t="s">
        <v>10</v>
      </c>
    </row>
    <row r="10501" spans="1:5">
      <c r="A10501" t="n">
        <v>82472</v>
      </c>
      <c r="B10501" s="22" t="n">
        <v>94</v>
      </c>
      <c r="C10501" s="7" t="n">
        <v>0</v>
      </c>
      <c r="D10501" s="7" t="s">
        <v>41</v>
      </c>
      <c r="E10501" s="7" t="n">
        <v>2</v>
      </c>
    </row>
    <row r="10502" spans="1:5">
      <c r="A10502" t="s">
        <v>4</v>
      </c>
      <c r="B10502" s="4" t="s">
        <v>5</v>
      </c>
      <c r="C10502" s="4" t="s">
        <v>16</v>
      </c>
      <c r="D10502" s="4" t="s">
        <v>6</v>
      </c>
      <c r="E10502" s="4" t="s">
        <v>10</v>
      </c>
    </row>
    <row r="10503" spans="1:5">
      <c r="A10503" t="n">
        <v>82484</v>
      </c>
      <c r="B10503" s="22" t="n">
        <v>94</v>
      </c>
      <c r="C10503" s="7" t="n">
        <v>1</v>
      </c>
      <c r="D10503" s="7" t="s">
        <v>41</v>
      </c>
      <c r="E10503" s="7" t="n">
        <v>4</v>
      </c>
    </row>
    <row r="10504" spans="1:5">
      <c r="A10504" t="s">
        <v>4</v>
      </c>
      <c r="B10504" s="4" t="s">
        <v>5</v>
      </c>
      <c r="C10504" s="4" t="s">
        <v>16</v>
      </c>
      <c r="D10504" s="4" t="s">
        <v>6</v>
      </c>
    </row>
    <row r="10505" spans="1:5">
      <c r="A10505" t="n">
        <v>82496</v>
      </c>
      <c r="B10505" s="22" t="n">
        <v>94</v>
      </c>
      <c r="C10505" s="7" t="n">
        <v>5</v>
      </c>
      <c r="D10505" s="7" t="s">
        <v>41</v>
      </c>
    </row>
    <row r="10506" spans="1:5">
      <c r="A10506" t="s">
        <v>4</v>
      </c>
      <c r="B10506" s="4" t="s">
        <v>5</v>
      </c>
      <c r="C10506" s="4" t="s">
        <v>16</v>
      </c>
      <c r="D10506" s="4" t="s">
        <v>6</v>
      </c>
      <c r="E10506" s="4" t="s">
        <v>10</v>
      </c>
    </row>
    <row r="10507" spans="1:5">
      <c r="A10507" t="n">
        <v>82506</v>
      </c>
      <c r="B10507" s="22" t="n">
        <v>94</v>
      </c>
      <c r="C10507" s="7" t="n">
        <v>0</v>
      </c>
      <c r="D10507" s="7" t="s">
        <v>42</v>
      </c>
      <c r="E10507" s="7" t="n">
        <v>1</v>
      </c>
    </row>
    <row r="10508" spans="1:5">
      <c r="A10508" t="s">
        <v>4</v>
      </c>
      <c r="B10508" s="4" t="s">
        <v>5</v>
      </c>
      <c r="C10508" s="4" t="s">
        <v>16</v>
      </c>
      <c r="D10508" s="4" t="s">
        <v>6</v>
      </c>
      <c r="E10508" s="4" t="s">
        <v>10</v>
      </c>
    </row>
    <row r="10509" spans="1:5">
      <c r="A10509" t="n">
        <v>82518</v>
      </c>
      <c r="B10509" s="22" t="n">
        <v>94</v>
      </c>
      <c r="C10509" s="7" t="n">
        <v>0</v>
      </c>
      <c r="D10509" s="7" t="s">
        <v>42</v>
      </c>
      <c r="E10509" s="7" t="n">
        <v>2</v>
      </c>
    </row>
    <row r="10510" spans="1:5">
      <c r="A10510" t="s">
        <v>4</v>
      </c>
      <c r="B10510" s="4" t="s">
        <v>5</v>
      </c>
      <c r="C10510" s="4" t="s">
        <v>16</v>
      </c>
      <c r="D10510" s="4" t="s">
        <v>6</v>
      </c>
      <c r="E10510" s="4" t="s">
        <v>10</v>
      </c>
    </row>
    <row r="10511" spans="1:5">
      <c r="A10511" t="n">
        <v>82530</v>
      </c>
      <c r="B10511" s="22" t="n">
        <v>94</v>
      </c>
      <c r="C10511" s="7" t="n">
        <v>1</v>
      </c>
      <c r="D10511" s="7" t="s">
        <v>42</v>
      </c>
      <c r="E10511" s="7" t="n">
        <v>4</v>
      </c>
    </row>
    <row r="10512" spans="1:5">
      <c r="A10512" t="s">
        <v>4</v>
      </c>
      <c r="B10512" s="4" t="s">
        <v>5</v>
      </c>
      <c r="C10512" s="4" t="s">
        <v>16</v>
      </c>
      <c r="D10512" s="4" t="s">
        <v>6</v>
      </c>
    </row>
    <row r="10513" spans="1:5">
      <c r="A10513" t="n">
        <v>82542</v>
      </c>
      <c r="B10513" s="22" t="n">
        <v>94</v>
      </c>
      <c r="C10513" s="7" t="n">
        <v>5</v>
      </c>
      <c r="D10513" s="7" t="s">
        <v>42</v>
      </c>
    </row>
    <row r="10514" spans="1:5">
      <c r="A10514" t="s">
        <v>4</v>
      </c>
      <c r="B10514" s="4" t="s">
        <v>5</v>
      </c>
      <c r="C10514" s="4" t="s">
        <v>16</v>
      </c>
      <c r="D10514" s="4" t="s">
        <v>6</v>
      </c>
      <c r="E10514" s="4" t="s">
        <v>10</v>
      </c>
    </row>
    <row r="10515" spans="1:5">
      <c r="A10515" t="n">
        <v>82552</v>
      </c>
      <c r="B10515" s="22" t="n">
        <v>94</v>
      </c>
      <c r="C10515" s="7" t="n">
        <v>0</v>
      </c>
      <c r="D10515" s="7" t="s">
        <v>43</v>
      </c>
      <c r="E10515" s="7" t="n">
        <v>1</v>
      </c>
    </row>
    <row r="10516" spans="1:5">
      <c r="A10516" t="s">
        <v>4</v>
      </c>
      <c r="B10516" s="4" t="s">
        <v>5</v>
      </c>
      <c r="C10516" s="4" t="s">
        <v>16</v>
      </c>
      <c r="D10516" s="4" t="s">
        <v>6</v>
      </c>
      <c r="E10516" s="4" t="s">
        <v>10</v>
      </c>
    </row>
    <row r="10517" spans="1:5">
      <c r="A10517" t="n">
        <v>82564</v>
      </c>
      <c r="B10517" s="22" t="n">
        <v>94</v>
      </c>
      <c r="C10517" s="7" t="n">
        <v>0</v>
      </c>
      <c r="D10517" s="7" t="s">
        <v>43</v>
      </c>
      <c r="E10517" s="7" t="n">
        <v>2</v>
      </c>
    </row>
    <row r="10518" spans="1:5">
      <c r="A10518" t="s">
        <v>4</v>
      </c>
      <c r="B10518" s="4" t="s">
        <v>5</v>
      </c>
      <c r="C10518" s="4" t="s">
        <v>16</v>
      </c>
      <c r="D10518" s="4" t="s">
        <v>6</v>
      </c>
      <c r="E10518" s="4" t="s">
        <v>10</v>
      </c>
    </row>
    <row r="10519" spans="1:5">
      <c r="A10519" t="n">
        <v>82576</v>
      </c>
      <c r="B10519" s="22" t="n">
        <v>94</v>
      </c>
      <c r="C10519" s="7" t="n">
        <v>1</v>
      </c>
      <c r="D10519" s="7" t="s">
        <v>43</v>
      </c>
      <c r="E10519" s="7" t="n">
        <v>4</v>
      </c>
    </row>
    <row r="10520" spans="1:5">
      <c r="A10520" t="s">
        <v>4</v>
      </c>
      <c r="B10520" s="4" t="s">
        <v>5</v>
      </c>
      <c r="C10520" s="4" t="s">
        <v>16</v>
      </c>
      <c r="D10520" s="4" t="s">
        <v>6</v>
      </c>
    </row>
    <row r="10521" spans="1:5">
      <c r="A10521" t="n">
        <v>82588</v>
      </c>
      <c r="B10521" s="22" t="n">
        <v>94</v>
      </c>
      <c r="C10521" s="7" t="n">
        <v>5</v>
      </c>
      <c r="D10521" s="7" t="s">
        <v>43</v>
      </c>
    </row>
    <row r="10522" spans="1:5">
      <c r="A10522" t="s">
        <v>4</v>
      </c>
      <c r="B10522" s="4" t="s">
        <v>5</v>
      </c>
      <c r="C10522" s="4" t="s">
        <v>16</v>
      </c>
      <c r="D10522" s="4" t="s">
        <v>6</v>
      </c>
      <c r="E10522" s="4" t="s">
        <v>10</v>
      </c>
    </row>
    <row r="10523" spans="1:5">
      <c r="A10523" t="n">
        <v>82598</v>
      </c>
      <c r="B10523" s="22" t="n">
        <v>94</v>
      </c>
      <c r="C10523" s="7" t="n">
        <v>0</v>
      </c>
      <c r="D10523" s="7" t="s">
        <v>44</v>
      </c>
      <c r="E10523" s="7" t="n">
        <v>1</v>
      </c>
    </row>
    <row r="10524" spans="1:5">
      <c r="A10524" t="s">
        <v>4</v>
      </c>
      <c r="B10524" s="4" t="s">
        <v>5</v>
      </c>
      <c r="C10524" s="4" t="s">
        <v>16</v>
      </c>
      <c r="D10524" s="4" t="s">
        <v>6</v>
      </c>
      <c r="E10524" s="4" t="s">
        <v>10</v>
      </c>
    </row>
    <row r="10525" spans="1:5">
      <c r="A10525" t="n">
        <v>82610</v>
      </c>
      <c r="B10525" s="22" t="n">
        <v>94</v>
      </c>
      <c r="C10525" s="7" t="n">
        <v>0</v>
      </c>
      <c r="D10525" s="7" t="s">
        <v>44</v>
      </c>
      <c r="E10525" s="7" t="n">
        <v>2</v>
      </c>
    </row>
    <row r="10526" spans="1:5">
      <c r="A10526" t="s">
        <v>4</v>
      </c>
      <c r="B10526" s="4" t="s">
        <v>5</v>
      </c>
      <c r="C10526" s="4" t="s">
        <v>16</v>
      </c>
      <c r="D10526" s="4" t="s">
        <v>6</v>
      </c>
      <c r="E10526" s="4" t="s">
        <v>10</v>
      </c>
    </row>
    <row r="10527" spans="1:5">
      <c r="A10527" t="n">
        <v>82622</v>
      </c>
      <c r="B10527" s="22" t="n">
        <v>94</v>
      </c>
      <c r="C10527" s="7" t="n">
        <v>1</v>
      </c>
      <c r="D10527" s="7" t="s">
        <v>44</v>
      </c>
      <c r="E10527" s="7" t="n">
        <v>4</v>
      </c>
    </row>
    <row r="10528" spans="1:5">
      <c r="A10528" t="s">
        <v>4</v>
      </c>
      <c r="B10528" s="4" t="s">
        <v>5</v>
      </c>
      <c r="C10528" s="4" t="s">
        <v>16</v>
      </c>
      <c r="D10528" s="4" t="s">
        <v>6</v>
      </c>
    </row>
    <row r="10529" spans="1:5">
      <c r="A10529" t="n">
        <v>82634</v>
      </c>
      <c r="B10529" s="22" t="n">
        <v>94</v>
      </c>
      <c r="C10529" s="7" t="n">
        <v>5</v>
      </c>
      <c r="D10529" s="7" t="s">
        <v>44</v>
      </c>
    </row>
    <row r="10530" spans="1:5">
      <c r="A10530" t="s">
        <v>4</v>
      </c>
      <c r="B10530" s="4" t="s">
        <v>5</v>
      </c>
      <c r="C10530" s="4" t="s">
        <v>16</v>
      </c>
      <c r="D10530" s="4" t="s">
        <v>6</v>
      </c>
      <c r="E10530" s="4" t="s">
        <v>10</v>
      </c>
    </row>
    <row r="10531" spans="1:5">
      <c r="A10531" t="n">
        <v>82644</v>
      </c>
      <c r="B10531" s="22" t="n">
        <v>94</v>
      </c>
      <c r="C10531" s="7" t="n">
        <v>0</v>
      </c>
      <c r="D10531" s="7" t="s">
        <v>45</v>
      </c>
      <c r="E10531" s="7" t="n">
        <v>1</v>
      </c>
    </row>
    <row r="10532" spans="1:5">
      <c r="A10532" t="s">
        <v>4</v>
      </c>
      <c r="B10532" s="4" t="s">
        <v>5</v>
      </c>
      <c r="C10532" s="4" t="s">
        <v>16</v>
      </c>
      <c r="D10532" s="4" t="s">
        <v>6</v>
      </c>
      <c r="E10532" s="4" t="s">
        <v>10</v>
      </c>
    </row>
    <row r="10533" spans="1:5">
      <c r="A10533" t="n">
        <v>82656</v>
      </c>
      <c r="B10533" s="22" t="n">
        <v>94</v>
      </c>
      <c r="C10533" s="7" t="n">
        <v>0</v>
      </c>
      <c r="D10533" s="7" t="s">
        <v>45</v>
      </c>
      <c r="E10533" s="7" t="n">
        <v>2</v>
      </c>
    </row>
    <row r="10534" spans="1:5">
      <c r="A10534" t="s">
        <v>4</v>
      </c>
      <c r="B10534" s="4" t="s">
        <v>5</v>
      </c>
      <c r="C10534" s="4" t="s">
        <v>16</v>
      </c>
      <c r="D10534" s="4" t="s">
        <v>6</v>
      </c>
      <c r="E10534" s="4" t="s">
        <v>10</v>
      </c>
    </row>
    <row r="10535" spans="1:5">
      <c r="A10535" t="n">
        <v>82668</v>
      </c>
      <c r="B10535" s="22" t="n">
        <v>94</v>
      </c>
      <c r="C10535" s="7" t="n">
        <v>1</v>
      </c>
      <c r="D10535" s="7" t="s">
        <v>45</v>
      </c>
      <c r="E10535" s="7" t="n">
        <v>4</v>
      </c>
    </row>
    <row r="10536" spans="1:5">
      <c r="A10536" t="s">
        <v>4</v>
      </c>
      <c r="B10536" s="4" t="s">
        <v>5</v>
      </c>
      <c r="C10536" s="4" t="s">
        <v>16</v>
      </c>
      <c r="D10536" s="4" t="s">
        <v>6</v>
      </c>
    </row>
    <row r="10537" spans="1:5">
      <c r="A10537" t="n">
        <v>82680</v>
      </c>
      <c r="B10537" s="22" t="n">
        <v>94</v>
      </c>
      <c r="C10537" s="7" t="n">
        <v>5</v>
      </c>
      <c r="D10537" s="7" t="s">
        <v>45</v>
      </c>
    </row>
    <row r="10538" spans="1:5">
      <c r="A10538" t="s">
        <v>4</v>
      </c>
      <c r="B10538" s="4" t="s">
        <v>5</v>
      </c>
      <c r="C10538" s="4" t="s">
        <v>16</v>
      </c>
      <c r="D10538" s="4" t="s">
        <v>6</v>
      </c>
      <c r="E10538" s="4" t="s">
        <v>10</v>
      </c>
    </row>
    <row r="10539" spans="1:5">
      <c r="A10539" t="n">
        <v>82690</v>
      </c>
      <c r="B10539" s="22" t="n">
        <v>94</v>
      </c>
      <c r="C10539" s="7" t="n">
        <v>0</v>
      </c>
      <c r="D10539" s="7" t="s">
        <v>46</v>
      </c>
      <c r="E10539" s="7" t="n">
        <v>1</v>
      </c>
    </row>
    <row r="10540" spans="1:5">
      <c r="A10540" t="s">
        <v>4</v>
      </c>
      <c r="B10540" s="4" t="s">
        <v>5</v>
      </c>
      <c r="C10540" s="4" t="s">
        <v>16</v>
      </c>
      <c r="D10540" s="4" t="s">
        <v>6</v>
      </c>
      <c r="E10540" s="4" t="s">
        <v>10</v>
      </c>
    </row>
    <row r="10541" spans="1:5">
      <c r="A10541" t="n">
        <v>82702</v>
      </c>
      <c r="B10541" s="22" t="n">
        <v>94</v>
      </c>
      <c r="C10541" s="7" t="n">
        <v>0</v>
      </c>
      <c r="D10541" s="7" t="s">
        <v>46</v>
      </c>
      <c r="E10541" s="7" t="n">
        <v>2</v>
      </c>
    </row>
    <row r="10542" spans="1:5">
      <c r="A10542" t="s">
        <v>4</v>
      </c>
      <c r="B10542" s="4" t="s">
        <v>5</v>
      </c>
      <c r="C10542" s="4" t="s">
        <v>16</v>
      </c>
      <c r="D10542" s="4" t="s">
        <v>6</v>
      </c>
      <c r="E10542" s="4" t="s">
        <v>10</v>
      </c>
    </row>
    <row r="10543" spans="1:5">
      <c r="A10543" t="n">
        <v>82714</v>
      </c>
      <c r="B10543" s="22" t="n">
        <v>94</v>
      </c>
      <c r="C10543" s="7" t="n">
        <v>1</v>
      </c>
      <c r="D10543" s="7" t="s">
        <v>46</v>
      </c>
      <c r="E10543" s="7" t="n">
        <v>4</v>
      </c>
    </row>
    <row r="10544" spans="1:5">
      <c r="A10544" t="s">
        <v>4</v>
      </c>
      <c r="B10544" s="4" t="s">
        <v>5</v>
      </c>
      <c r="C10544" s="4" t="s">
        <v>16</v>
      </c>
      <c r="D10544" s="4" t="s">
        <v>6</v>
      </c>
    </row>
    <row r="10545" spans="1:5">
      <c r="A10545" t="n">
        <v>82726</v>
      </c>
      <c r="B10545" s="22" t="n">
        <v>94</v>
      </c>
      <c r="C10545" s="7" t="n">
        <v>5</v>
      </c>
      <c r="D10545" s="7" t="s">
        <v>46</v>
      </c>
    </row>
    <row r="10546" spans="1:5">
      <c r="A10546" t="s">
        <v>4</v>
      </c>
      <c r="B10546" s="4" t="s">
        <v>5</v>
      </c>
      <c r="C10546" s="4" t="s">
        <v>16</v>
      </c>
      <c r="D10546" s="4" t="s">
        <v>6</v>
      </c>
      <c r="E10546" s="4" t="s">
        <v>10</v>
      </c>
    </row>
    <row r="10547" spans="1:5">
      <c r="A10547" t="n">
        <v>82736</v>
      </c>
      <c r="B10547" s="22" t="n">
        <v>94</v>
      </c>
      <c r="C10547" s="7" t="n">
        <v>0</v>
      </c>
      <c r="D10547" s="7" t="s">
        <v>627</v>
      </c>
      <c r="E10547" s="7" t="n">
        <v>1</v>
      </c>
    </row>
    <row r="10548" spans="1:5">
      <c r="A10548" t="s">
        <v>4</v>
      </c>
      <c r="B10548" s="4" t="s">
        <v>5</v>
      </c>
      <c r="C10548" s="4" t="s">
        <v>16</v>
      </c>
      <c r="D10548" s="4" t="s">
        <v>6</v>
      </c>
      <c r="E10548" s="4" t="s">
        <v>10</v>
      </c>
    </row>
    <row r="10549" spans="1:5">
      <c r="A10549" t="n">
        <v>82748</v>
      </c>
      <c r="B10549" s="22" t="n">
        <v>94</v>
      </c>
      <c r="C10549" s="7" t="n">
        <v>0</v>
      </c>
      <c r="D10549" s="7" t="s">
        <v>627</v>
      </c>
      <c r="E10549" s="7" t="n">
        <v>2</v>
      </c>
    </row>
    <row r="10550" spans="1:5">
      <c r="A10550" t="s">
        <v>4</v>
      </c>
      <c r="B10550" s="4" t="s">
        <v>5</v>
      </c>
      <c r="C10550" s="4" t="s">
        <v>16</v>
      </c>
      <c r="D10550" s="4" t="s">
        <v>6</v>
      </c>
      <c r="E10550" s="4" t="s">
        <v>10</v>
      </c>
    </row>
    <row r="10551" spans="1:5">
      <c r="A10551" t="n">
        <v>82760</v>
      </c>
      <c r="B10551" s="22" t="n">
        <v>94</v>
      </c>
      <c r="C10551" s="7" t="n">
        <v>1</v>
      </c>
      <c r="D10551" s="7" t="s">
        <v>627</v>
      </c>
      <c r="E10551" s="7" t="n">
        <v>4</v>
      </c>
    </row>
    <row r="10552" spans="1:5">
      <c r="A10552" t="s">
        <v>4</v>
      </c>
      <c r="B10552" s="4" t="s">
        <v>5</v>
      </c>
      <c r="C10552" s="4" t="s">
        <v>16</v>
      </c>
      <c r="D10552" s="4" t="s">
        <v>6</v>
      </c>
    </row>
    <row r="10553" spans="1:5">
      <c r="A10553" t="n">
        <v>82772</v>
      </c>
      <c r="B10553" s="22" t="n">
        <v>94</v>
      </c>
      <c r="C10553" s="7" t="n">
        <v>5</v>
      </c>
      <c r="D10553" s="7" t="s">
        <v>627</v>
      </c>
    </row>
    <row r="10554" spans="1:5">
      <c r="A10554" t="s">
        <v>4</v>
      </c>
      <c r="B10554" s="4" t="s">
        <v>5</v>
      </c>
      <c r="C10554" s="4" t="s">
        <v>16</v>
      </c>
      <c r="D10554" s="4" t="s">
        <v>6</v>
      </c>
      <c r="E10554" s="4" t="s">
        <v>10</v>
      </c>
    </row>
    <row r="10555" spans="1:5">
      <c r="A10555" t="n">
        <v>82782</v>
      </c>
      <c r="B10555" s="22" t="n">
        <v>94</v>
      </c>
      <c r="C10555" s="7" t="n">
        <v>0</v>
      </c>
      <c r="D10555" s="7" t="s">
        <v>628</v>
      </c>
      <c r="E10555" s="7" t="n">
        <v>1</v>
      </c>
    </row>
    <row r="10556" spans="1:5">
      <c r="A10556" t="s">
        <v>4</v>
      </c>
      <c r="B10556" s="4" t="s">
        <v>5</v>
      </c>
      <c r="C10556" s="4" t="s">
        <v>16</v>
      </c>
      <c r="D10556" s="4" t="s">
        <v>6</v>
      </c>
      <c r="E10556" s="4" t="s">
        <v>10</v>
      </c>
    </row>
    <row r="10557" spans="1:5">
      <c r="A10557" t="n">
        <v>82794</v>
      </c>
      <c r="B10557" s="22" t="n">
        <v>94</v>
      </c>
      <c r="C10557" s="7" t="n">
        <v>0</v>
      </c>
      <c r="D10557" s="7" t="s">
        <v>628</v>
      </c>
      <c r="E10557" s="7" t="n">
        <v>2</v>
      </c>
    </row>
    <row r="10558" spans="1:5">
      <c r="A10558" t="s">
        <v>4</v>
      </c>
      <c r="B10558" s="4" t="s">
        <v>5</v>
      </c>
      <c r="C10558" s="4" t="s">
        <v>16</v>
      </c>
      <c r="D10558" s="4" t="s">
        <v>6</v>
      </c>
      <c r="E10558" s="4" t="s">
        <v>10</v>
      </c>
    </row>
    <row r="10559" spans="1:5">
      <c r="A10559" t="n">
        <v>82806</v>
      </c>
      <c r="B10559" s="22" t="n">
        <v>94</v>
      </c>
      <c r="C10559" s="7" t="n">
        <v>1</v>
      </c>
      <c r="D10559" s="7" t="s">
        <v>628</v>
      </c>
      <c r="E10559" s="7" t="n">
        <v>4</v>
      </c>
    </row>
    <row r="10560" spans="1:5">
      <c r="A10560" t="s">
        <v>4</v>
      </c>
      <c r="B10560" s="4" t="s">
        <v>5</v>
      </c>
      <c r="C10560" s="4" t="s">
        <v>16</v>
      </c>
      <c r="D10560" s="4" t="s">
        <v>6</v>
      </c>
    </row>
    <row r="10561" spans="1:5">
      <c r="A10561" t="n">
        <v>82818</v>
      </c>
      <c r="B10561" s="22" t="n">
        <v>94</v>
      </c>
      <c r="C10561" s="7" t="n">
        <v>5</v>
      </c>
      <c r="D10561" s="7" t="s">
        <v>628</v>
      </c>
    </row>
    <row r="10562" spans="1:5">
      <c r="A10562" t="s">
        <v>4</v>
      </c>
      <c r="B10562" s="4" t="s">
        <v>5</v>
      </c>
      <c r="C10562" s="4" t="s">
        <v>16</v>
      </c>
      <c r="D10562" s="4" t="s">
        <v>6</v>
      </c>
      <c r="E10562" s="4" t="s">
        <v>10</v>
      </c>
    </row>
    <row r="10563" spans="1:5">
      <c r="A10563" t="n">
        <v>82828</v>
      </c>
      <c r="B10563" s="22" t="n">
        <v>94</v>
      </c>
      <c r="C10563" s="7" t="n">
        <v>0</v>
      </c>
      <c r="D10563" s="7" t="s">
        <v>629</v>
      </c>
      <c r="E10563" s="7" t="n">
        <v>1</v>
      </c>
    </row>
    <row r="10564" spans="1:5">
      <c r="A10564" t="s">
        <v>4</v>
      </c>
      <c r="B10564" s="4" t="s">
        <v>5</v>
      </c>
      <c r="C10564" s="4" t="s">
        <v>16</v>
      </c>
      <c r="D10564" s="4" t="s">
        <v>6</v>
      </c>
      <c r="E10564" s="4" t="s">
        <v>10</v>
      </c>
    </row>
    <row r="10565" spans="1:5">
      <c r="A10565" t="n">
        <v>82840</v>
      </c>
      <c r="B10565" s="22" t="n">
        <v>94</v>
      </c>
      <c r="C10565" s="7" t="n">
        <v>0</v>
      </c>
      <c r="D10565" s="7" t="s">
        <v>629</v>
      </c>
      <c r="E10565" s="7" t="n">
        <v>2</v>
      </c>
    </row>
    <row r="10566" spans="1:5">
      <c r="A10566" t="s">
        <v>4</v>
      </c>
      <c r="B10566" s="4" t="s">
        <v>5</v>
      </c>
      <c r="C10566" s="4" t="s">
        <v>16</v>
      </c>
      <c r="D10566" s="4" t="s">
        <v>6</v>
      </c>
      <c r="E10566" s="4" t="s">
        <v>10</v>
      </c>
    </row>
    <row r="10567" spans="1:5">
      <c r="A10567" t="n">
        <v>82852</v>
      </c>
      <c r="B10567" s="22" t="n">
        <v>94</v>
      </c>
      <c r="C10567" s="7" t="n">
        <v>1</v>
      </c>
      <c r="D10567" s="7" t="s">
        <v>629</v>
      </c>
      <c r="E10567" s="7" t="n">
        <v>4</v>
      </c>
    </row>
    <row r="10568" spans="1:5">
      <c r="A10568" t="s">
        <v>4</v>
      </c>
      <c r="B10568" s="4" t="s">
        <v>5</v>
      </c>
      <c r="C10568" s="4" t="s">
        <v>16</v>
      </c>
      <c r="D10568" s="4" t="s">
        <v>6</v>
      </c>
    </row>
    <row r="10569" spans="1:5">
      <c r="A10569" t="n">
        <v>82864</v>
      </c>
      <c r="B10569" s="22" t="n">
        <v>94</v>
      </c>
      <c r="C10569" s="7" t="n">
        <v>5</v>
      </c>
      <c r="D10569" s="7" t="s">
        <v>629</v>
      </c>
    </row>
    <row r="10570" spans="1:5">
      <c r="A10570" t="s">
        <v>4</v>
      </c>
      <c r="B10570" s="4" t="s">
        <v>5</v>
      </c>
      <c r="C10570" s="4" t="s">
        <v>16</v>
      </c>
      <c r="D10570" s="4" t="s">
        <v>6</v>
      </c>
      <c r="E10570" s="4" t="s">
        <v>10</v>
      </c>
    </row>
    <row r="10571" spans="1:5">
      <c r="A10571" t="n">
        <v>82874</v>
      </c>
      <c r="B10571" s="22" t="n">
        <v>94</v>
      </c>
      <c r="C10571" s="7" t="n">
        <v>0</v>
      </c>
      <c r="D10571" s="7" t="s">
        <v>630</v>
      </c>
      <c r="E10571" s="7" t="n">
        <v>1</v>
      </c>
    </row>
    <row r="10572" spans="1:5">
      <c r="A10572" t="s">
        <v>4</v>
      </c>
      <c r="B10572" s="4" t="s">
        <v>5</v>
      </c>
      <c r="C10572" s="4" t="s">
        <v>16</v>
      </c>
      <c r="D10572" s="4" t="s">
        <v>6</v>
      </c>
      <c r="E10572" s="4" t="s">
        <v>10</v>
      </c>
    </row>
    <row r="10573" spans="1:5">
      <c r="A10573" t="n">
        <v>82886</v>
      </c>
      <c r="B10573" s="22" t="n">
        <v>94</v>
      </c>
      <c r="C10573" s="7" t="n">
        <v>0</v>
      </c>
      <c r="D10573" s="7" t="s">
        <v>630</v>
      </c>
      <c r="E10573" s="7" t="n">
        <v>2</v>
      </c>
    </row>
    <row r="10574" spans="1:5">
      <c r="A10574" t="s">
        <v>4</v>
      </c>
      <c r="B10574" s="4" t="s">
        <v>5</v>
      </c>
      <c r="C10574" s="4" t="s">
        <v>16</v>
      </c>
      <c r="D10574" s="4" t="s">
        <v>6</v>
      </c>
      <c r="E10574" s="4" t="s">
        <v>10</v>
      </c>
    </row>
    <row r="10575" spans="1:5">
      <c r="A10575" t="n">
        <v>82898</v>
      </c>
      <c r="B10575" s="22" t="n">
        <v>94</v>
      </c>
      <c r="C10575" s="7" t="n">
        <v>1</v>
      </c>
      <c r="D10575" s="7" t="s">
        <v>630</v>
      </c>
      <c r="E10575" s="7" t="n">
        <v>4</v>
      </c>
    </row>
    <row r="10576" spans="1:5">
      <c r="A10576" t="s">
        <v>4</v>
      </c>
      <c r="B10576" s="4" t="s">
        <v>5</v>
      </c>
      <c r="C10576" s="4" t="s">
        <v>16</v>
      </c>
      <c r="D10576" s="4" t="s">
        <v>6</v>
      </c>
    </row>
    <row r="10577" spans="1:5">
      <c r="A10577" t="n">
        <v>82910</v>
      </c>
      <c r="B10577" s="22" t="n">
        <v>94</v>
      </c>
      <c r="C10577" s="7" t="n">
        <v>5</v>
      </c>
      <c r="D10577" s="7" t="s">
        <v>630</v>
      </c>
    </row>
    <row r="10578" spans="1:5">
      <c r="A10578" t="s">
        <v>4</v>
      </c>
      <c r="B10578" s="4" t="s">
        <v>5</v>
      </c>
      <c r="C10578" s="4" t="s">
        <v>16</v>
      </c>
      <c r="D10578" s="4" t="s">
        <v>6</v>
      </c>
      <c r="E10578" s="4" t="s">
        <v>10</v>
      </c>
    </row>
    <row r="10579" spans="1:5">
      <c r="A10579" t="n">
        <v>82920</v>
      </c>
      <c r="B10579" s="22" t="n">
        <v>94</v>
      </c>
      <c r="C10579" s="7" t="n">
        <v>0</v>
      </c>
      <c r="D10579" s="7" t="s">
        <v>631</v>
      </c>
      <c r="E10579" s="7" t="n">
        <v>1</v>
      </c>
    </row>
    <row r="10580" spans="1:5">
      <c r="A10580" t="s">
        <v>4</v>
      </c>
      <c r="B10580" s="4" t="s">
        <v>5</v>
      </c>
      <c r="C10580" s="4" t="s">
        <v>16</v>
      </c>
      <c r="D10580" s="4" t="s">
        <v>6</v>
      </c>
      <c r="E10580" s="4" t="s">
        <v>10</v>
      </c>
    </row>
    <row r="10581" spans="1:5">
      <c r="A10581" t="n">
        <v>82932</v>
      </c>
      <c r="B10581" s="22" t="n">
        <v>94</v>
      </c>
      <c r="C10581" s="7" t="n">
        <v>0</v>
      </c>
      <c r="D10581" s="7" t="s">
        <v>631</v>
      </c>
      <c r="E10581" s="7" t="n">
        <v>2</v>
      </c>
    </row>
    <row r="10582" spans="1:5">
      <c r="A10582" t="s">
        <v>4</v>
      </c>
      <c r="B10582" s="4" t="s">
        <v>5</v>
      </c>
      <c r="C10582" s="4" t="s">
        <v>16</v>
      </c>
      <c r="D10582" s="4" t="s">
        <v>6</v>
      </c>
      <c r="E10582" s="4" t="s">
        <v>10</v>
      </c>
    </row>
    <row r="10583" spans="1:5">
      <c r="A10583" t="n">
        <v>82944</v>
      </c>
      <c r="B10583" s="22" t="n">
        <v>94</v>
      </c>
      <c r="C10583" s="7" t="n">
        <v>1</v>
      </c>
      <c r="D10583" s="7" t="s">
        <v>631</v>
      </c>
      <c r="E10583" s="7" t="n">
        <v>4</v>
      </c>
    </row>
    <row r="10584" spans="1:5">
      <c r="A10584" t="s">
        <v>4</v>
      </c>
      <c r="B10584" s="4" t="s">
        <v>5</v>
      </c>
      <c r="C10584" s="4" t="s">
        <v>16</v>
      </c>
      <c r="D10584" s="4" t="s">
        <v>6</v>
      </c>
    </row>
    <row r="10585" spans="1:5">
      <c r="A10585" t="n">
        <v>82956</v>
      </c>
      <c r="B10585" s="22" t="n">
        <v>94</v>
      </c>
      <c r="C10585" s="7" t="n">
        <v>5</v>
      </c>
      <c r="D10585" s="7" t="s">
        <v>631</v>
      </c>
    </row>
    <row r="10586" spans="1:5">
      <c r="A10586" t="s">
        <v>4</v>
      </c>
      <c r="B10586" s="4" t="s">
        <v>5</v>
      </c>
      <c r="C10586" s="4" t="s">
        <v>16</v>
      </c>
      <c r="D10586" s="4" t="s">
        <v>6</v>
      </c>
      <c r="E10586" s="4" t="s">
        <v>10</v>
      </c>
    </row>
    <row r="10587" spans="1:5">
      <c r="A10587" t="n">
        <v>82966</v>
      </c>
      <c r="B10587" s="22" t="n">
        <v>94</v>
      </c>
      <c r="C10587" s="7" t="n">
        <v>0</v>
      </c>
      <c r="D10587" s="7" t="s">
        <v>632</v>
      </c>
      <c r="E10587" s="7" t="n">
        <v>1</v>
      </c>
    </row>
    <row r="10588" spans="1:5">
      <c r="A10588" t="s">
        <v>4</v>
      </c>
      <c r="B10588" s="4" t="s">
        <v>5</v>
      </c>
      <c r="C10588" s="4" t="s">
        <v>16</v>
      </c>
      <c r="D10588" s="4" t="s">
        <v>6</v>
      </c>
      <c r="E10588" s="4" t="s">
        <v>10</v>
      </c>
    </row>
    <row r="10589" spans="1:5">
      <c r="A10589" t="n">
        <v>82978</v>
      </c>
      <c r="B10589" s="22" t="n">
        <v>94</v>
      </c>
      <c r="C10589" s="7" t="n">
        <v>0</v>
      </c>
      <c r="D10589" s="7" t="s">
        <v>632</v>
      </c>
      <c r="E10589" s="7" t="n">
        <v>2</v>
      </c>
    </row>
    <row r="10590" spans="1:5">
      <c r="A10590" t="s">
        <v>4</v>
      </c>
      <c r="B10590" s="4" t="s">
        <v>5</v>
      </c>
      <c r="C10590" s="4" t="s">
        <v>16</v>
      </c>
      <c r="D10590" s="4" t="s">
        <v>6</v>
      </c>
      <c r="E10590" s="4" t="s">
        <v>10</v>
      </c>
    </row>
    <row r="10591" spans="1:5">
      <c r="A10591" t="n">
        <v>82990</v>
      </c>
      <c r="B10591" s="22" t="n">
        <v>94</v>
      </c>
      <c r="C10591" s="7" t="n">
        <v>1</v>
      </c>
      <c r="D10591" s="7" t="s">
        <v>632</v>
      </c>
      <c r="E10591" s="7" t="n">
        <v>4</v>
      </c>
    </row>
    <row r="10592" spans="1:5">
      <c r="A10592" t="s">
        <v>4</v>
      </c>
      <c r="B10592" s="4" t="s">
        <v>5</v>
      </c>
      <c r="C10592" s="4" t="s">
        <v>16</v>
      </c>
      <c r="D10592" s="4" t="s">
        <v>6</v>
      </c>
    </row>
    <row r="10593" spans="1:5">
      <c r="A10593" t="n">
        <v>83002</v>
      </c>
      <c r="B10593" s="22" t="n">
        <v>94</v>
      </c>
      <c r="C10593" s="7" t="n">
        <v>5</v>
      </c>
      <c r="D10593" s="7" t="s">
        <v>632</v>
      </c>
    </row>
    <row r="10594" spans="1:5">
      <c r="A10594" t="s">
        <v>4</v>
      </c>
      <c r="B10594" s="4" t="s">
        <v>5</v>
      </c>
      <c r="C10594" s="4" t="s">
        <v>16</v>
      </c>
      <c r="D10594" s="4" t="s">
        <v>6</v>
      </c>
      <c r="E10594" s="4" t="s">
        <v>10</v>
      </c>
    </row>
    <row r="10595" spans="1:5">
      <c r="A10595" t="n">
        <v>83012</v>
      </c>
      <c r="B10595" s="22" t="n">
        <v>94</v>
      </c>
      <c r="C10595" s="7" t="n">
        <v>0</v>
      </c>
      <c r="D10595" s="7" t="s">
        <v>633</v>
      </c>
      <c r="E10595" s="7" t="n">
        <v>1</v>
      </c>
    </row>
    <row r="10596" spans="1:5">
      <c r="A10596" t="s">
        <v>4</v>
      </c>
      <c r="B10596" s="4" t="s">
        <v>5</v>
      </c>
      <c r="C10596" s="4" t="s">
        <v>16</v>
      </c>
      <c r="D10596" s="4" t="s">
        <v>6</v>
      </c>
      <c r="E10596" s="4" t="s">
        <v>10</v>
      </c>
    </row>
    <row r="10597" spans="1:5">
      <c r="A10597" t="n">
        <v>83024</v>
      </c>
      <c r="B10597" s="22" t="n">
        <v>94</v>
      </c>
      <c r="C10597" s="7" t="n">
        <v>0</v>
      </c>
      <c r="D10597" s="7" t="s">
        <v>633</v>
      </c>
      <c r="E10597" s="7" t="n">
        <v>2</v>
      </c>
    </row>
    <row r="10598" spans="1:5">
      <c r="A10598" t="s">
        <v>4</v>
      </c>
      <c r="B10598" s="4" t="s">
        <v>5</v>
      </c>
      <c r="C10598" s="4" t="s">
        <v>16</v>
      </c>
      <c r="D10598" s="4" t="s">
        <v>6</v>
      </c>
      <c r="E10598" s="4" t="s">
        <v>10</v>
      </c>
    </row>
    <row r="10599" spans="1:5">
      <c r="A10599" t="n">
        <v>83036</v>
      </c>
      <c r="B10599" s="22" t="n">
        <v>94</v>
      </c>
      <c r="C10599" s="7" t="n">
        <v>1</v>
      </c>
      <c r="D10599" s="7" t="s">
        <v>633</v>
      </c>
      <c r="E10599" s="7" t="n">
        <v>4</v>
      </c>
    </row>
    <row r="10600" spans="1:5">
      <c r="A10600" t="s">
        <v>4</v>
      </c>
      <c r="B10600" s="4" t="s">
        <v>5</v>
      </c>
      <c r="C10600" s="4" t="s">
        <v>16</v>
      </c>
      <c r="D10600" s="4" t="s">
        <v>6</v>
      </c>
    </row>
    <row r="10601" spans="1:5">
      <c r="A10601" t="n">
        <v>83048</v>
      </c>
      <c r="B10601" s="22" t="n">
        <v>94</v>
      </c>
      <c r="C10601" s="7" t="n">
        <v>5</v>
      </c>
      <c r="D10601" s="7" t="s">
        <v>633</v>
      </c>
    </row>
    <row r="10602" spans="1:5">
      <c r="A10602" t="s">
        <v>4</v>
      </c>
      <c r="B10602" s="4" t="s">
        <v>5</v>
      </c>
      <c r="C10602" s="4" t="s">
        <v>16</v>
      </c>
      <c r="D10602" s="4" t="s">
        <v>6</v>
      </c>
      <c r="E10602" s="4" t="s">
        <v>10</v>
      </c>
    </row>
    <row r="10603" spans="1:5">
      <c r="A10603" t="n">
        <v>83058</v>
      </c>
      <c r="B10603" s="22" t="n">
        <v>94</v>
      </c>
      <c r="C10603" s="7" t="n">
        <v>0</v>
      </c>
      <c r="D10603" s="7" t="s">
        <v>634</v>
      </c>
      <c r="E10603" s="7" t="n">
        <v>1</v>
      </c>
    </row>
    <row r="10604" spans="1:5">
      <c r="A10604" t="s">
        <v>4</v>
      </c>
      <c r="B10604" s="4" t="s">
        <v>5</v>
      </c>
      <c r="C10604" s="4" t="s">
        <v>16</v>
      </c>
      <c r="D10604" s="4" t="s">
        <v>6</v>
      </c>
      <c r="E10604" s="4" t="s">
        <v>10</v>
      </c>
    </row>
    <row r="10605" spans="1:5">
      <c r="A10605" t="n">
        <v>83070</v>
      </c>
      <c r="B10605" s="22" t="n">
        <v>94</v>
      </c>
      <c r="C10605" s="7" t="n">
        <v>0</v>
      </c>
      <c r="D10605" s="7" t="s">
        <v>634</v>
      </c>
      <c r="E10605" s="7" t="n">
        <v>2</v>
      </c>
    </row>
    <row r="10606" spans="1:5">
      <c r="A10606" t="s">
        <v>4</v>
      </c>
      <c r="B10606" s="4" t="s">
        <v>5</v>
      </c>
      <c r="C10606" s="4" t="s">
        <v>16</v>
      </c>
      <c r="D10606" s="4" t="s">
        <v>6</v>
      </c>
      <c r="E10606" s="4" t="s">
        <v>10</v>
      </c>
    </row>
    <row r="10607" spans="1:5">
      <c r="A10607" t="n">
        <v>83082</v>
      </c>
      <c r="B10607" s="22" t="n">
        <v>94</v>
      </c>
      <c r="C10607" s="7" t="n">
        <v>1</v>
      </c>
      <c r="D10607" s="7" t="s">
        <v>634</v>
      </c>
      <c r="E10607" s="7" t="n">
        <v>4</v>
      </c>
    </row>
    <row r="10608" spans="1:5">
      <c r="A10608" t="s">
        <v>4</v>
      </c>
      <c r="B10608" s="4" t="s">
        <v>5</v>
      </c>
      <c r="C10608" s="4" t="s">
        <v>16</v>
      </c>
      <c r="D10608" s="4" t="s">
        <v>6</v>
      </c>
    </row>
    <row r="10609" spans="1:5">
      <c r="A10609" t="n">
        <v>83094</v>
      </c>
      <c r="B10609" s="22" t="n">
        <v>94</v>
      </c>
      <c r="C10609" s="7" t="n">
        <v>5</v>
      </c>
      <c r="D10609" s="7" t="s">
        <v>634</v>
      </c>
    </row>
    <row r="10610" spans="1:5">
      <c r="A10610" t="s">
        <v>4</v>
      </c>
      <c r="B10610" s="4" t="s">
        <v>5</v>
      </c>
      <c r="C10610" s="4" t="s">
        <v>16</v>
      </c>
      <c r="D10610" s="4" t="s">
        <v>6</v>
      </c>
      <c r="E10610" s="4" t="s">
        <v>10</v>
      </c>
    </row>
    <row r="10611" spans="1:5">
      <c r="A10611" t="n">
        <v>83104</v>
      </c>
      <c r="B10611" s="22" t="n">
        <v>94</v>
      </c>
      <c r="C10611" s="7" t="n">
        <v>0</v>
      </c>
      <c r="D10611" s="7" t="s">
        <v>635</v>
      </c>
      <c r="E10611" s="7" t="n">
        <v>1</v>
      </c>
    </row>
    <row r="10612" spans="1:5">
      <c r="A10612" t="s">
        <v>4</v>
      </c>
      <c r="B10612" s="4" t="s">
        <v>5</v>
      </c>
      <c r="C10612" s="4" t="s">
        <v>16</v>
      </c>
      <c r="D10612" s="4" t="s">
        <v>6</v>
      </c>
      <c r="E10612" s="4" t="s">
        <v>10</v>
      </c>
    </row>
    <row r="10613" spans="1:5">
      <c r="A10613" t="n">
        <v>83116</v>
      </c>
      <c r="B10613" s="22" t="n">
        <v>94</v>
      </c>
      <c r="C10613" s="7" t="n">
        <v>0</v>
      </c>
      <c r="D10613" s="7" t="s">
        <v>635</v>
      </c>
      <c r="E10613" s="7" t="n">
        <v>2</v>
      </c>
    </row>
    <row r="10614" spans="1:5">
      <c r="A10614" t="s">
        <v>4</v>
      </c>
      <c r="B10614" s="4" t="s">
        <v>5</v>
      </c>
      <c r="C10614" s="4" t="s">
        <v>16</v>
      </c>
      <c r="D10614" s="4" t="s">
        <v>6</v>
      </c>
      <c r="E10614" s="4" t="s">
        <v>10</v>
      </c>
    </row>
    <row r="10615" spans="1:5">
      <c r="A10615" t="n">
        <v>83128</v>
      </c>
      <c r="B10615" s="22" t="n">
        <v>94</v>
      </c>
      <c r="C10615" s="7" t="n">
        <v>1</v>
      </c>
      <c r="D10615" s="7" t="s">
        <v>635</v>
      </c>
      <c r="E10615" s="7" t="n">
        <v>4</v>
      </c>
    </row>
    <row r="10616" spans="1:5">
      <c r="A10616" t="s">
        <v>4</v>
      </c>
      <c r="B10616" s="4" t="s">
        <v>5</v>
      </c>
      <c r="C10616" s="4" t="s">
        <v>16</v>
      </c>
      <c r="D10616" s="4" t="s">
        <v>6</v>
      </c>
    </row>
    <row r="10617" spans="1:5">
      <c r="A10617" t="n">
        <v>83140</v>
      </c>
      <c r="B10617" s="22" t="n">
        <v>94</v>
      </c>
      <c r="C10617" s="7" t="n">
        <v>5</v>
      </c>
      <c r="D10617" s="7" t="s">
        <v>635</v>
      </c>
    </row>
    <row r="10618" spans="1:5">
      <c r="A10618" t="s">
        <v>4</v>
      </c>
      <c r="B10618" s="4" t="s">
        <v>5</v>
      </c>
      <c r="C10618" s="4" t="s">
        <v>16</v>
      </c>
      <c r="D10618" s="4" t="s">
        <v>6</v>
      </c>
      <c r="E10618" s="4" t="s">
        <v>10</v>
      </c>
    </row>
    <row r="10619" spans="1:5">
      <c r="A10619" t="n">
        <v>83150</v>
      </c>
      <c r="B10619" s="22" t="n">
        <v>94</v>
      </c>
      <c r="C10619" s="7" t="n">
        <v>0</v>
      </c>
      <c r="D10619" s="7" t="s">
        <v>47</v>
      </c>
      <c r="E10619" s="7" t="n">
        <v>1</v>
      </c>
    </row>
    <row r="10620" spans="1:5">
      <c r="A10620" t="s">
        <v>4</v>
      </c>
      <c r="B10620" s="4" t="s">
        <v>5</v>
      </c>
      <c r="C10620" s="4" t="s">
        <v>16</v>
      </c>
      <c r="D10620" s="4" t="s">
        <v>6</v>
      </c>
      <c r="E10620" s="4" t="s">
        <v>10</v>
      </c>
    </row>
    <row r="10621" spans="1:5">
      <c r="A10621" t="n">
        <v>83166</v>
      </c>
      <c r="B10621" s="22" t="n">
        <v>94</v>
      </c>
      <c r="C10621" s="7" t="n">
        <v>0</v>
      </c>
      <c r="D10621" s="7" t="s">
        <v>47</v>
      </c>
      <c r="E10621" s="7" t="n">
        <v>2</v>
      </c>
    </row>
    <row r="10622" spans="1:5">
      <c r="A10622" t="s">
        <v>4</v>
      </c>
      <c r="B10622" s="4" t="s">
        <v>5</v>
      </c>
      <c r="C10622" s="4" t="s">
        <v>16</v>
      </c>
      <c r="D10622" s="4" t="s">
        <v>6</v>
      </c>
      <c r="E10622" s="4" t="s">
        <v>10</v>
      </c>
    </row>
    <row r="10623" spans="1:5">
      <c r="A10623" t="n">
        <v>83182</v>
      </c>
      <c r="B10623" s="22" t="n">
        <v>94</v>
      </c>
      <c r="C10623" s="7" t="n">
        <v>1</v>
      </c>
      <c r="D10623" s="7" t="s">
        <v>47</v>
      </c>
      <c r="E10623" s="7" t="n">
        <v>4</v>
      </c>
    </row>
    <row r="10624" spans="1:5">
      <c r="A10624" t="s">
        <v>4</v>
      </c>
      <c r="B10624" s="4" t="s">
        <v>5</v>
      </c>
      <c r="C10624" s="4" t="s">
        <v>16</v>
      </c>
      <c r="D10624" s="4" t="s">
        <v>6</v>
      </c>
    </row>
    <row r="10625" spans="1:5">
      <c r="A10625" t="n">
        <v>83198</v>
      </c>
      <c r="B10625" s="22" t="n">
        <v>94</v>
      </c>
      <c r="C10625" s="7" t="n">
        <v>5</v>
      </c>
      <c r="D10625" s="7" t="s">
        <v>47</v>
      </c>
    </row>
    <row r="10626" spans="1:5">
      <c r="A10626" t="s">
        <v>4</v>
      </c>
      <c r="B10626" s="4" t="s">
        <v>5</v>
      </c>
      <c r="C10626" s="4" t="s">
        <v>16</v>
      </c>
      <c r="D10626" s="4" t="s">
        <v>6</v>
      </c>
      <c r="E10626" s="4" t="s">
        <v>10</v>
      </c>
    </row>
    <row r="10627" spans="1:5">
      <c r="A10627" t="n">
        <v>83212</v>
      </c>
      <c r="B10627" s="22" t="n">
        <v>94</v>
      </c>
      <c r="C10627" s="7" t="n">
        <v>0</v>
      </c>
      <c r="D10627" s="7" t="s">
        <v>53</v>
      </c>
      <c r="E10627" s="7" t="n">
        <v>1</v>
      </c>
    </row>
    <row r="10628" spans="1:5">
      <c r="A10628" t="s">
        <v>4</v>
      </c>
      <c r="B10628" s="4" t="s">
        <v>5</v>
      </c>
      <c r="C10628" s="4" t="s">
        <v>16</v>
      </c>
      <c r="D10628" s="4" t="s">
        <v>6</v>
      </c>
      <c r="E10628" s="4" t="s">
        <v>10</v>
      </c>
    </row>
    <row r="10629" spans="1:5">
      <c r="A10629" t="n">
        <v>83227</v>
      </c>
      <c r="B10629" s="22" t="n">
        <v>94</v>
      </c>
      <c r="C10629" s="7" t="n">
        <v>0</v>
      </c>
      <c r="D10629" s="7" t="s">
        <v>53</v>
      </c>
      <c r="E10629" s="7" t="n">
        <v>2</v>
      </c>
    </row>
    <row r="10630" spans="1:5">
      <c r="A10630" t="s">
        <v>4</v>
      </c>
      <c r="B10630" s="4" t="s">
        <v>5</v>
      </c>
      <c r="C10630" s="4" t="s">
        <v>16</v>
      </c>
      <c r="D10630" s="4" t="s">
        <v>6</v>
      </c>
      <c r="E10630" s="4" t="s">
        <v>10</v>
      </c>
    </row>
    <row r="10631" spans="1:5">
      <c r="A10631" t="n">
        <v>83242</v>
      </c>
      <c r="B10631" s="22" t="n">
        <v>94</v>
      </c>
      <c r="C10631" s="7" t="n">
        <v>1</v>
      </c>
      <c r="D10631" s="7" t="s">
        <v>53</v>
      </c>
      <c r="E10631" s="7" t="n">
        <v>4</v>
      </c>
    </row>
    <row r="10632" spans="1:5">
      <c r="A10632" t="s">
        <v>4</v>
      </c>
      <c r="B10632" s="4" t="s">
        <v>5</v>
      </c>
      <c r="C10632" s="4" t="s">
        <v>16</v>
      </c>
      <c r="D10632" s="4" t="s">
        <v>6</v>
      </c>
    </row>
    <row r="10633" spans="1:5">
      <c r="A10633" t="n">
        <v>83257</v>
      </c>
      <c r="B10633" s="22" t="n">
        <v>94</v>
      </c>
      <c r="C10633" s="7" t="n">
        <v>5</v>
      </c>
      <c r="D10633" s="7" t="s">
        <v>53</v>
      </c>
    </row>
    <row r="10634" spans="1:5">
      <c r="A10634" t="s">
        <v>4</v>
      </c>
      <c r="B10634" s="4" t="s">
        <v>5</v>
      </c>
      <c r="C10634" s="4" t="s">
        <v>16</v>
      </c>
      <c r="D10634" s="4" t="s">
        <v>10</v>
      </c>
      <c r="E10634" s="4" t="s">
        <v>30</v>
      </c>
      <c r="F10634" s="4" t="s">
        <v>10</v>
      </c>
      <c r="G10634" s="4" t="s">
        <v>9</v>
      </c>
      <c r="H10634" s="4" t="s">
        <v>9</v>
      </c>
      <c r="I10634" s="4" t="s">
        <v>10</v>
      </c>
      <c r="J10634" s="4" t="s">
        <v>10</v>
      </c>
      <c r="K10634" s="4" t="s">
        <v>9</v>
      </c>
      <c r="L10634" s="4" t="s">
        <v>9</v>
      </c>
      <c r="M10634" s="4" t="s">
        <v>9</v>
      </c>
      <c r="N10634" s="4" t="s">
        <v>9</v>
      </c>
      <c r="O10634" s="4" t="s">
        <v>6</v>
      </c>
    </row>
    <row r="10635" spans="1:5">
      <c r="A10635" t="n">
        <v>83270</v>
      </c>
      <c r="B10635" s="18" t="n">
        <v>50</v>
      </c>
      <c r="C10635" s="7" t="n">
        <v>0</v>
      </c>
      <c r="D10635" s="7" t="n">
        <v>2268</v>
      </c>
      <c r="E10635" s="7" t="n">
        <v>0.400000005960464</v>
      </c>
      <c r="F10635" s="7" t="n">
        <v>2000</v>
      </c>
      <c r="G10635" s="7" t="n">
        <v>0</v>
      </c>
      <c r="H10635" s="7" t="n">
        <v>-1054867456</v>
      </c>
      <c r="I10635" s="7" t="n">
        <v>0</v>
      </c>
      <c r="J10635" s="7" t="n">
        <v>65533</v>
      </c>
      <c r="K10635" s="7" t="n">
        <v>0</v>
      </c>
      <c r="L10635" s="7" t="n">
        <v>0</v>
      </c>
      <c r="M10635" s="7" t="n">
        <v>0</v>
      </c>
      <c r="N10635" s="7" t="n">
        <v>0</v>
      </c>
      <c r="O10635" s="7" t="s">
        <v>15</v>
      </c>
    </row>
    <row r="10636" spans="1:5">
      <c r="A10636" t="s">
        <v>4</v>
      </c>
      <c r="B10636" s="4" t="s">
        <v>5</v>
      </c>
      <c r="C10636" s="4" t="s">
        <v>16</v>
      </c>
      <c r="D10636" s="4" t="s">
        <v>10</v>
      </c>
      <c r="E10636" s="4" t="s">
        <v>10</v>
      </c>
      <c r="F10636" s="4" t="s">
        <v>9</v>
      </c>
    </row>
    <row r="10637" spans="1:5">
      <c r="A10637" t="n">
        <v>83309</v>
      </c>
      <c r="B10637" s="70" t="n">
        <v>84</v>
      </c>
      <c r="C10637" s="7" t="n">
        <v>0</v>
      </c>
      <c r="D10637" s="7" t="n">
        <v>0</v>
      </c>
      <c r="E10637" s="7" t="n">
        <v>0</v>
      </c>
      <c r="F10637" s="7" t="n">
        <v>1036831949</v>
      </c>
    </row>
    <row r="10638" spans="1:5">
      <c r="A10638" t="s">
        <v>4</v>
      </c>
      <c r="B10638" s="4" t="s">
        <v>5</v>
      </c>
      <c r="C10638" s="4" t="s">
        <v>30</v>
      </c>
      <c r="D10638" s="4" t="s">
        <v>30</v>
      </c>
      <c r="E10638" s="4" t="s">
        <v>30</v>
      </c>
      <c r="F10638" s="4" t="s">
        <v>30</v>
      </c>
      <c r="G10638" s="4" t="s">
        <v>30</v>
      </c>
      <c r="H10638" s="4" t="s">
        <v>10</v>
      </c>
    </row>
    <row r="10639" spans="1:5">
      <c r="A10639" t="n">
        <v>83319</v>
      </c>
      <c r="B10639" s="88" t="n">
        <v>71</v>
      </c>
      <c r="C10639" s="7" t="n">
        <v>0</v>
      </c>
      <c r="D10639" s="7" t="n">
        <v>0.0700000002980232</v>
      </c>
      <c r="E10639" s="7" t="n">
        <v>0.119999997317791</v>
      </c>
      <c r="F10639" s="7" t="n">
        <v>5</v>
      </c>
      <c r="G10639" s="7" t="n">
        <v>160</v>
      </c>
      <c r="H10639" s="7" t="n">
        <v>0</v>
      </c>
    </row>
    <row r="10640" spans="1:5">
      <c r="A10640" t="s">
        <v>4</v>
      </c>
      <c r="B10640" s="4" t="s">
        <v>5</v>
      </c>
      <c r="C10640" s="4" t="s">
        <v>16</v>
      </c>
      <c r="D10640" s="4" t="s">
        <v>16</v>
      </c>
      <c r="E10640" s="4" t="s">
        <v>30</v>
      </c>
      <c r="F10640" s="4" t="s">
        <v>30</v>
      </c>
      <c r="G10640" s="4" t="s">
        <v>30</v>
      </c>
      <c r="H10640" s="4" t="s">
        <v>10</v>
      </c>
    </row>
    <row r="10641" spans="1:15">
      <c r="A10641" t="n">
        <v>83342</v>
      </c>
      <c r="B10641" s="38" t="n">
        <v>45</v>
      </c>
      <c r="C10641" s="7" t="n">
        <v>2</v>
      </c>
      <c r="D10641" s="7" t="n">
        <v>3</v>
      </c>
      <c r="E10641" s="7" t="n">
        <v>-67.8600006103516</v>
      </c>
      <c r="F10641" s="7" t="n">
        <v>12.460000038147</v>
      </c>
      <c r="G10641" s="7" t="n">
        <v>-49.7700004577637</v>
      </c>
      <c r="H10641" s="7" t="n">
        <v>0</v>
      </c>
    </row>
    <row r="10642" spans="1:15">
      <c r="A10642" t="s">
        <v>4</v>
      </c>
      <c r="B10642" s="4" t="s">
        <v>5</v>
      </c>
      <c r="C10642" s="4" t="s">
        <v>16</v>
      </c>
      <c r="D10642" s="4" t="s">
        <v>16</v>
      </c>
      <c r="E10642" s="4" t="s">
        <v>30</v>
      </c>
      <c r="F10642" s="4" t="s">
        <v>30</v>
      </c>
      <c r="G10642" s="4" t="s">
        <v>30</v>
      </c>
      <c r="H10642" s="4" t="s">
        <v>10</v>
      </c>
      <c r="I10642" s="4" t="s">
        <v>16</v>
      </c>
    </row>
    <row r="10643" spans="1:15">
      <c r="A10643" t="n">
        <v>83359</v>
      </c>
      <c r="B10643" s="38" t="n">
        <v>45</v>
      </c>
      <c r="C10643" s="7" t="n">
        <v>4</v>
      </c>
      <c r="D10643" s="7" t="n">
        <v>3</v>
      </c>
      <c r="E10643" s="7" t="n">
        <v>7.25</v>
      </c>
      <c r="F10643" s="7" t="n">
        <v>239.089996337891</v>
      </c>
      <c r="G10643" s="7" t="n">
        <v>0</v>
      </c>
      <c r="H10643" s="7" t="n">
        <v>0</v>
      </c>
      <c r="I10643" s="7" t="n">
        <v>0</v>
      </c>
    </row>
    <row r="10644" spans="1:15">
      <c r="A10644" t="s">
        <v>4</v>
      </c>
      <c r="B10644" s="4" t="s">
        <v>5</v>
      </c>
      <c r="C10644" s="4" t="s">
        <v>16</v>
      </c>
      <c r="D10644" s="4" t="s">
        <v>16</v>
      </c>
      <c r="E10644" s="4" t="s">
        <v>30</v>
      </c>
      <c r="F10644" s="4" t="s">
        <v>10</v>
      </c>
    </row>
    <row r="10645" spans="1:15">
      <c r="A10645" t="n">
        <v>83377</v>
      </c>
      <c r="B10645" s="38" t="n">
        <v>45</v>
      </c>
      <c r="C10645" s="7" t="n">
        <v>5</v>
      </c>
      <c r="D10645" s="7" t="n">
        <v>3</v>
      </c>
      <c r="E10645" s="7" t="n">
        <v>51.2999992370605</v>
      </c>
      <c r="F10645" s="7" t="n">
        <v>0</v>
      </c>
    </row>
    <row r="10646" spans="1:15">
      <c r="A10646" t="s">
        <v>4</v>
      </c>
      <c r="B10646" s="4" t="s">
        <v>5</v>
      </c>
      <c r="C10646" s="4" t="s">
        <v>16</v>
      </c>
      <c r="D10646" s="4" t="s">
        <v>16</v>
      </c>
      <c r="E10646" s="4" t="s">
        <v>30</v>
      </c>
      <c r="F10646" s="4" t="s">
        <v>10</v>
      </c>
    </row>
    <row r="10647" spans="1:15">
      <c r="A10647" t="n">
        <v>83386</v>
      </c>
      <c r="B10647" s="38" t="n">
        <v>45</v>
      </c>
      <c r="C10647" s="7" t="n">
        <v>11</v>
      </c>
      <c r="D10647" s="7" t="n">
        <v>3</v>
      </c>
      <c r="E10647" s="7" t="n">
        <v>38.5999984741211</v>
      </c>
      <c r="F10647" s="7" t="n">
        <v>0</v>
      </c>
    </row>
    <row r="10648" spans="1:15">
      <c r="A10648" t="s">
        <v>4</v>
      </c>
      <c r="B10648" s="4" t="s">
        <v>5</v>
      </c>
      <c r="C10648" s="4" t="s">
        <v>16</v>
      </c>
      <c r="D10648" s="4" t="s">
        <v>16</v>
      </c>
      <c r="E10648" s="4" t="s">
        <v>30</v>
      </c>
      <c r="F10648" s="4" t="s">
        <v>30</v>
      </c>
      <c r="G10648" s="4" t="s">
        <v>30</v>
      </c>
      <c r="H10648" s="4" t="s">
        <v>10</v>
      </c>
    </row>
    <row r="10649" spans="1:15">
      <c r="A10649" t="n">
        <v>83395</v>
      </c>
      <c r="B10649" s="38" t="n">
        <v>45</v>
      </c>
      <c r="C10649" s="7" t="n">
        <v>2</v>
      </c>
      <c r="D10649" s="7" t="n">
        <v>3</v>
      </c>
      <c r="E10649" s="7" t="n">
        <v>-67.8600006103516</v>
      </c>
      <c r="F10649" s="7" t="n">
        <v>4.25</v>
      </c>
      <c r="G10649" s="7" t="n">
        <v>-49.7700004577637</v>
      </c>
      <c r="H10649" s="7" t="n">
        <v>5000</v>
      </c>
    </row>
    <row r="10650" spans="1:15">
      <c r="A10650" t="s">
        <v>4</v>
      </c>
      <c r="B10650" s="4" t="s">
        <v>5</v>
      </c>
      <c r="C10650" s="4" t="s">
        <v>16</v>
      </c>
      <c r="D10650" s="4" t="s">
        <v>10</v>
      </c>
      <c r="E10650" s="4" t="s">
        <v>30</v>
      </c>
    </row>
    <row r="10651" spans="1:15">
      <c r="A10651" t="n">
        <v>83412</v>
      </c>
      <c r="B10651" s="37" t="n">
        <v>58</v>
      </c>
      <c r="C10651" s="7" t="n">
        <v>100</v>
      </c>
      <c r="D10651" s="7" t="n">
        <v>1000</v>
      </c>
      <c r="E10651" s="7" t="n">
        <v>1</v>
      </c>
    </row>
    <row r="10652" spans="1:15">
      <c r="A10652" t="s">
        <v>4</v>
      </c>
      <c r="B10652" s="4" t="s">
        <v>5</v>
      </c>
      <c r="C10652" s="4" t="s">
        <v>16</v>
      </c>
      <c r="D10652" s="4" t="s">
        <v>10</v>
      </c>
    </row>
    <row r="10653" spans="1:15">
      <c r="A10653" t="n">
        <v>83420</v>
      </c>
      <c r="B10653" s="38" t="n">
        <v>45</v>
      </c>
      <c r="C10653" s="7" t="n">
        <v>7</v>
      </c>
      <c r="D10653" s="7" t="n">
        <v>255</v>
      </c>
    </row>
    <row r="10654" spans="1:15">
      <c r="A10654" t="s">
        <v>4</v>
      </c>
      <c r="B10654" s="4" t="s">
        <v>5</v>
      </c>
      <c r="C10654" s="4" t="s">
        <v>16</v>
      </c>
      <c r="D10654" s="4" t="s">
        <v>10</v>
      </c>
      <c r="E10654" s="4" t="s">
        <v>30</v>
      </c>
    </row>
    <row r="10655" spans="1:15">
      <c r="A10655" t="n">
        <v>83424</v>
      </c>
      <c r="B10655" s="37" t="n">
        <v>58</v>
      </c>
      <c r="C10655" s="7" t="n">
        <v>101</v>
      </c>
      <c r="D10655" s="7" t="n">
        <v>500</v>
      </c>
      <c r="E10655" s="7" t="n">
        <v>1</v>
      </c>
    </row>
    <row r="10656" spans="1:15">
      <c r="A10656" t="s">
        <v>4</v>
      </c>
      <c r="B10656" s="4" t="s">
        <v>5</v>
      </c>
      <c r="C10656" s="4" t="s">
        <v>16</v>
      </c>
      <c r="D10656" s="4" t="s">
        <v>10</v>
      </c>
    </row>
    <row r="10657" spans="1:9">
      <c r="A10657" t="n">
        <v>83432</v>
      </c>
      <c r="B10657" s="37" t="n">
        <v>58</v>
      </c>
      <c r="C10657" s="7" t="n">
        <v>254</v>
      </c>
      <c r="D10657" s="7" t="n">
        <v>0</v>
      </c>
    </row>
    <row r="10658" spans="1:9">
      <c r="A10658" t="s">
        <v>4</v>
      </c>
      <c r="B10658" s="4" t="s">
        <v>5</v>
      </c>
      <c r="C10658" s="4" t="s">
        <v>30</v>
      </c>
      <c r="D10658" s="4" t="s">
        <v>30</v>
      </c>
      <c r="E10658" s="4" t="s">
        <v>30</v>
      </c>
      <c r="F10658" s="4" t="s">
        <v>30</v>
      </c>
      <c r="G10658" s="4" t="s">
        <v>30</v>
      </c>
      <c r="H10658" s="4" t="s">
        <v>10</v>
      </c>
    </row>
    <row r="10659" spans="1:9">
      <c r="A10659" t="n">
        <v>83436</v>
      </c>
      <c r="B10659" s="88" t="n">
        <v>71</v>
      </c>
      <c r="C10659" s="7" t="n">
        <v>0</v>
      </c>
      <c r="D10659" s="7" t="n">
        <v>0.0700000002980232</v>
      </c>
      <c r="E10659" s="7" t="n">
        <v>0.119999997317791</v>
      </c>
      <c r="F10659" s="7" t="n">
        <v>5</v>
      </c>
      <c r="G10659" s="7" t="n">
        <v>160</v>
      </c>
      <c r="H10659" s="7" t="n">
        <v>0</v>
      </c>
    </row>
    <row r="10660" spans="1:9">
      <c r="A10660" t="s">
        <v>4</v>
      </c>
      <c r="B10660" s="4" t="s">
        <v>5</v>
      </c>
      <c r="C10660" s="4" t="s">
        <v>16</v>
      </c>
      <c r="D10660" s="4" t="s">
        <v>16</v>
      </c>
      <c r="E10660" s="4" t="s">
        <v>30</v>
      </c>
      <c r="F10660" s="4" t="s">
        <v>30</v>
      </c>
      <c r="G10660" s="4" t="s">
        <v>30</v>
      </c>
      <c r="H10660" s="4" t="s">
        <v>10</v>
      </c>
    </row>
    <row r="10661" spans="1:9">
      <c r="A10661" t="n">
        <v>83459</v>
      </c>
      <c r="B10661" s="38" t="n">
        <v>45</v>
      </c>
      <c r="C10661" s="7" t="n">
        <v>2</v>
      </c>
      <c r="D10661" s="7" t="n">
        <v>3</v>
      </c>
      <c r="E10661" s="7" t="n">
        <v>-96.7300033569336</v>
      </c>
      <c r="F10661" s="7" t="n">
        <v>7.8899998664856</v>
      </c>
      <c r="G10661" s="7" t="n">
        <v>-66.8199996948242</v>
      </c>
      <c r="H10661" s="7" t="n">
        <v>0</v>
      </c>
    </row>
    <row r="10662" spans="1:9">
      <c r="A10662" t="s">
        <v>4</v>
      </c>
      <c r="B10662" s="4" t="s">
        <v>5</v>
      </c>
      <c r="C10662" s="4" t="s">
        <v>16</v>
      </c>
      <c r="D10662" s="4" t="s">
        <v>16</v>
      </c>
      <c r="E10662" s="4" t="s">
        <v>30</v>
      </c>
      <c r="F10662" s="4" t="s">
        <v>30</v>
      </c>
      <c r="G10662" s="4" t="s">
        <v>30</v>
      </c>
      <c r="H10662" s="4" t="s">
        <v>10</v>
      </c>
      <c r="I10662" s="4" t="s">
        <v>16</v>
      </c>
    </row>
    <row r="10663" spans="1:9">
      <c r="A10663" t="n">
        <v>83476</v>
      </c>
      <c r="B10663" s="38" t="n">
        <v>45</v>
      </c>
      <c r="C10663" s="7" t="n">
        <v>4</v>
      </c>
      <c r="D10663" s="7" t="n">
        <v>3</v>
      </c>
      <c r="E10663" s="7" t="n">
        <v>353.880004882813</v>
      </c>
      <c r="F10663" s="7" t="n">
        <v>280.980010986328</v>
      </c>
      <c r="G10663" s="7" t="n">
        <v>0</v>
      </c>
      <c r="H10663" s="7" t="n">
        <v>0</v>
      </c>
      <c r="I10663" s="7" t="n">
        <v>0</v>
      </c>
    </row>
    <row r="10664" spans="1:9">
      <c r="A10664" t="s">
        <v>4</v>
      </c>
      <c r="B10664" s="4" t="s">
        <v>5</v>
      </c>
      <c r="C10664" s="4" t="s">
        <v>16</v>
      </c>
      <c r="D10664" s="4" t="s">
        <v>16</v>
      </c>
      <c r="E10664" s="4" t="s">
        <v>30</v>
      </c>
      <c r="F10664" s="4" t="s">
        <v>10</v>
      </c>
    </row>
    <row r="10665" spans="1:9">
      <c r="A10665" t="n">
        <v>83494</v>
      </c>
      <c r="B10665" s="38" t="n">
        <v>45</v>
      </c>
      <c r="C10665" s="7" t="n">
        <v>5</v>
      </c>
      <c r="D10665" s="7" t="n">
        <v>3</v>
      </c>
      <c r="E10665" s="7" t="n">
        <v>2.40000009536743</v>
      </c>
      <c r="F10665" s="7" t="n">
        <v>0</v>
      </c>
    </row>
    <row r="10666" spans="1:9">
      <c r="A10666" t="s">
        <v>4</v>
      </c>
      <c r="B10666" s="4" t="s">
        <v>5</v>
      </c>
      <c r="C10666" s="4" t="s">
        <v>16</v>
      </c>
      <c r="D10666" s="4" t="s">
        <v>16</v>
      </c>
      <c r="E10666" s="4" t="s">
        <v>30</v>
      </c>
      <c r="F10666" s="4" t="s">
        <v>10</v>
      </c>
    </row>
    <row r="10667" spans="1:9">
      <c r="A10667" t="n">
        <v>83503</v>
      </c>
      <c r="B10667" s="38" t="n">
        <v>45</v>
      </c>
      <c r="C10667" s="7" t="n">
        <v>11</v>
      </c>
      <c r="D10667" s="7" t="n">
        <v>3</v>
      </c>
      <c r="E10667" s="7" t="n">
        <v>38.5999984741211</v>
      </c>
      <c r="F10667" s="7" t="n">
        <v>0</v>
      </c>
    </row>
    <row r="10668" spans="1:9">
      <c r="A10668" t="s">
        <v>4</v>
      </c>
      <c r="B10668" s="4" t="s">
        <v>5</v>
      </c>
      <c r="C10668" s="4" t="s">
        <v>16</v>
      </c>
      <c r="D10668" s="4" t="s">
        <v>16</v>
      </c>
      <c r="E10668" s="4" t="s">
        <v>30</v>
      </c>
      <c r="F10668" s="4" t="s">
        <v>30</v>
      </c>
      <c r="G10668" s="4" t="s">
        <v>30</v>
      </c>
      <c r="H10668" s="4" t="s">
        <v>10</v>
      </c>
    </row>
    <row r="10669" spans="1:9">
      <c r="A10669" t="n">
        <v>83512</v>
      </c>
      <c r="B10669" s="38" t="n">
        <v>45</v>
      </c>
      <c r="C10669" s="7" t="n">
        <v>2</v>
      </c>
      <c r="D10669" s="7" t="n">
        <v>3</v>
      </c>
      <c r="E10669" s="7" t="n">
        <v>-96.7300033569336</v>
      </c>
      <c r="F10669" s="7" t="n">
        <v>7.8899998664856</v>
      </c>
      <c r="G10669" s="7" t="n">
        <v>-66.8199996948242</v>
      </c>
      <c r="H10669" s="7" t="n">
        <v>8000</v>
      </c>
    </row>
    <row r="10670" spans="1:9">
      <c r="A10670" t="s">
        <v>4</v>
      </c>
      <c r="B10670" s="4" t="s">
        <v>5</v>
      </c>
      <c r="C10670" s="4" t="s">
        <v>16</v>
      </c>
      <c r="D10670" s="4" t="s">
        <v>16</v>
      </c>
      <c r="E10670" s="4" t="s">
        <v>30</v>
      </c>
      <c r="F10670" s="4" t="s">
        <v>30</v>
      </c>
      <c r="G10670" s="4" t="s">
        <v>30</v>
      </c>
      <c r="H10670" s="4" t="s">
        <v>10</v>
      </c>
      <c r="I10670" s="4" t="s">
        <v>16</v>
      </c>
    </row>
    <row r="10671" spans="1:9">
      <c r="A10671" t="n">
        <v>83529</v>
      </c>
      <c r="B10671" s="38" t="n">
        <v>45</v>
      </c>
      <c r="C10671" s="7" t="n">
        <v>4</v>
      </c>
      <c r="D10671" s="7" t="n">
        <v>3</v>
      </c>
      <c r="E10671" s="7" t="n">
        <v>4.71999979019165</v>
      </c>
      <c r="F10671" s="7" t="n">
        <v>252.289993286133</v>
      </c>
      <c r="G10671" s="7" t="n">
        <v>0</v>
      </c>
      <c r="H10671" s="7" t="n">
        <v>8000</v>
      </c>
      <c r="I10671" s="7" t="n">
        <v>1</v>
      </c>
    </row>
    <row r="10672" spans="1:9">
      <c r="A10672" t="s">
        <v>4</v>
      </c>
      <c r="B10672" s="4" t="s">
        <v>5</v>
      </c>
      <c r="C10672" s="4" t="s">
        <v>16</v>
      </c>
      <c r="D10672" s="4" t="s">
        <v>16</v>
      </c>
      <c r="E10672" s="4" t="s">
        <v>30</v>
      </c>
      <c r="F10672" s="4" t="s">
        <v>10</v>
      </c>
    </row>
    <row r="10673" spans="1:9">
      <c r="A10673" t="n">
        <v>83547</v>
      </c>
      <c r="B10673" s="38" t="n">
        <v>45</v>
      </c>
      <c r="C10673" s="7" t="n">
        <v>5</v>
      </c>
      <c r="D10673" s="7" t="n">
        <v>3</v>
      </c>
      <c r="E10673" s="7" t="n">
        <v>2.40000009536743</v>
      </c>
      <c r="F10673" s="7" t="n">
        <v>8000</v>
      </c>
    </row>
    <row r="10674" spans="1:9">
      <c r="A10674" t="s">
        <v>4</v>
      </c>
      <c r="B10674" s="4" t="s">
        <v>5</v>
      </c>
      <c r="C10674" s="4" t="s">
        <v>16</v>
      </c>
      <c r="D10674" s="4" t="s">
        <v>16</v>
      </c>
      <c r="E10674" s="4" t="s">
        <v>30</v>
      </c>
      <c r="F10674" s="4" t="s">
        <v>10</v>
      </c>
    </row>
    <row r="10675" spans="1:9">
      <c r="A10675" t="n">
        <v>83556</v>
      </c>
      <c r="B10675" s="38" t="n">
        <v>45</v>
      </c>
      <c r="C10675" s="7" t="n">
        <v>11</v>
      </c>
      <c r="D10675" s="7" t="n">
        <v>3</v>
      </c>
      <c r="E10675" s="7" t="n">
        <v>38.5999984741211</v>
      </c>
      <c r="F10675" s="7" t="n">
        <v>8000</v>
      </c>
    </row>
    <row r="10676" spans="1:9">
      <c r="A10676" t="s">
        <v>4</v>
      </c>
      <c r="B10676" s="4" t="s">
        <v>5</v>
      </c>
      <c r="C10676" s="4" t="s">
        <v>16</v>
      </c>
      <c r="D10676" s="4" t="s">
        <v>30</v>
      </c>
      <c r="E10676" s="4" t="s">
        <v>10</v>
      </c>
      <c r="F10676" s="4" t="s">
        <v>16</v>
      </c>
    </row>
    <row r="10677" spans="1:9">
      <c r="A10677" t="n">
        <v>83565</v>
      </c>
      <c r="B10677" s="20" t="n">
        <v>49</v>
      </c>
      <c r="C10677" s="7" t="n">
        <v>3</v>
      </c>
      <c r="D10677" s="7" t="n">
        <v>0.699999988079071</v>
      </c>
      <c r="E10677" s="7" t="n">
        <v>2000</v>
      </c>
      <c r="F10677" s="7" t="n">
        <v>0</v>
      </c>
    </row>
    <row r="10678" spans="1:9">
      <c r="A10678" t="s">
        <v>4</v>
      </c>
      <c r="B10678" s="4" t="s">
        <v>5</v>
      </c>
      <c r="C10678" s="4" t="s">
        <v>16</v>
      </c>
      <c r="D10678" s="4" t="s">
        <v>10</v>
      </c>
      <c r="E10678" s="4" t="s">
        <v>30</v>
      </c>
      <c r="F10678" s="4" t="s">
        <v>10</v>
      </c>
      <c r="G10678" s="4" t="s">
        <v>9</v>
      </c>
      <c r="H10678" s="4" t="s">
        <v>9</v>
      </c>
      <c r="I10678" s="4" t="s">
        <v>10</v>
      </c>
      <c r="J10678" s="4" t="s">
        <v>10</v>
      </c>
      <c r="K10678" s="4" t="s">
        <v>9</v>
      </c>
      <c r="L10678" s="4" t="s">
        <v>9</v>
      </c>
      <c r="M10678" s="4" t="s">
        <v>9</v>
      </c>
      <c r="N10678" s="4" t="s">
        <v>9</v>
      </c>
      <c r="O10678" s="4" t="s">
        <v>6</v>
      </c>
    </row>
    <row r="10679" spans="1:9">
      <c r="A10679" t="n">
        <v>83574</v>
      </c>
      <c r="B10679" s="18" t="n">
        <v>50</v>
      </c>
      <c r="C10679" s="7" t="n">
        <v>0</v>
      </c>
      <c r="D10679" s="7" t="n">
        <v>2218</v>
      </c>
      <c r="E10679" s="7" t="n">
        <v>1</v>
      </c>
      <c r="F10679" s="7" t="n">
        <v>2000</v>
      </c>
      <c r="G10679" s="7" t="n">
        <v>0</v>
      </c>
      <c r="H10679" s="7" t="n">
        <v>-1073741824</v>
      </c>
      <c r="I10679" s="7" t="n">
        <v>0</v>
      </c>
      <c r="J10679" s="7" t="n">
        <v>65533</v>
      </c>
      <c r="K10679" s="7" t="n">
        <v>0</v>
      </c>
      <c r="L10679" s="7" t="n">
        <v>0</v>
      </c>
      <c r="M10679" s="7" t="n">
        <v>0</v>
      </c>
      <c r="N10679" s="7" t="n">
        <v>0</v>
      </c>
      <c r="O10679" s="7" t="s">
        <v>15</v>
      </c>
    </row>
    <row r="10680" spans="1:9">
      <c r="A10680" t="s">
        <v>4</v>
      </c>
      <c r="B10680" s="4" t="s">
        <v>5</v>
      </c>
      <c r="C10680" s="4" t="s">
        <v>16</v>
      </c>
      <c r="D10680" s="4" t="s">
        <v>10</v>
      </c>
      <c r="E10680" s="4" t="s">
        <v>30</v>
      </c>
      <c r="F10680" s="4" t="s">
        <v>10</v>
      </c>
      <c r="G10680" s="4" t="s">
        <v>9</v>
      </c>
      <c r="H10680" s="4" t="s">
        <v>9</v>
      </c>
      <c r="I10680" s="4" t="s">
        <v>10</v>
      </c>
      <c r="J10680" s="4" t="s">
        <v>10</v>
      </c>
      <c r="K10680" s="4" t="s">
        <v>9</v>
      </c>
      <c r="L10680" s="4" t="s">
        <v>9</v>
      </c>
      <c r="M10680" s="4" t="s">
        <v>9</v>
      </c>
      <c r="N10680" s="4" t="s">
        <v>9</v>
      </c>
      <c r="O10680" s="4" t="s">
        <v>6</v>
      </c>
    </row>
    <row r="10681" spans="1:9">
      <c r="A10681" t="n">
        <v>83613</v>
      </c>
      <c r="B10681" s="18" t="n">
        <v>50</v>
      </c>
      <c r="C10681" s="7" t="n">
        <v>0</v>
      </c>
      <c r="D10681" s="7" t="n">
        <v>2219</v>
      </c>
      <c r="E10681" s="7" t="n">
        <v>1</v>
      </c>
      <c r="F10681" s="7" t="n">
        <v>2000</v>
      </c>
      <c r="G10681" s="7" t="n">
        <v>0</v>
      </c>
      <c r="H10681" s="7" t="n">
        <v>-1069547520</v>
      </c>
      <c r="I10681" s="7" t="n">
        <v>0</v>
      </c>
      <c r="J10681" s="7" t="n">
        <v>65533</v>
      </c>
      <c r="K10681" s="7" t="n">
        <v>0</v>
      </c>
      <c r="L10681" s="7" t="n">
        <v>0</v>
      </c>
      <c r="M10681" s="7" t="n">
        <v>0</v>
      </c>
      <c r="N10681" s="7" t="n">
        <v>0</v>
      </c>
      <c r="O10681" s="7" t="s">
        <v>15</v>
      </c>
    </row>
    <row r="10682" spans="1:9">
      <c r="A10682" t="s">
        <v>4</v>
      </c>
      <c r="B10682" s="4" t="s">
        <v>5</v>
      </c>
      <c r="C10682" s="4" t="s">
        <v>16</v>
      </c>
      <c r="D10682" s="4" t="s">
        <v>10</v>
      </c>
    </row>
    <row r="10683" spans="1:9">
      <c r="A10683" t="n">
        <v>83652</v>
      </c>
      <c r="B10683" s="38" t="n">
        <v>45</v>
      </c>
      <c r="C10683" s="7" t="n">
        <v>7</v>
      </c>
      <c r="D10683" s="7" t="n">
        <v>255</v>
      </c>
    </row>
    <row r="10684" spans="1:9">
      <c r="A10684" t="s">
        <v>4</v>
      </c>
      <c r="B10684" s="4" t="s">
        <v>5</v>
      </c>
      <c r="C10684" s="4" t="s">
        <v>16</v>
      </c>
      <c r="D10684" s="4" t="s">
        <v>10</v>
      </c>
      <c r="E10684" s="4" t="s">
        <v>30</v>
      </c>
    </row>
    <row r="10685" spans="1:9">
      <c r="A10685" t="n">
        <v>83656</v>
      </c>
      <c r="B10685" s="37" t="n">
        <v>58</v>
      </c>
      <c r="C10685" s="7" t="n">
        <v>101</v>
      </c>
      <c r="D10685" s="7" t="n">
        <v>500</v>
      </c>
      <c r="E10685" s="7" t="n">
        <v>1</v>
      </c>
    </row>
    <row r="10686" spans="1:9">
      <c r="A10686" t="s">
        <v>4</v>
      </c>
      <c r="B10686" s="4" t="s">
        <v>5</v>
      </c>
      <c r="C10686" s="4" t="s">
        <v>16</v>
      </c>
      <c r="D10686" s="4" t="s">
        <v>10</v>
      </c>
    </row>
    <row r="10687" spans="1:9">
      <c r="A10687" t="n">
        <v>83664</v>
      </c>
      <c r="B10687" s="37" t="n">
        <v>58</v>
      </c>
      <c r="C10687" s="7" t="n">
        <v>254</v>
      </c>
      <c r="D10687" s="7" t="n">
        <v>0</v>
      </c>
    </row>
    <row r="10688" spans="1:9">
      <c r="A10688" t="s">
        <v>4</v>
      </c>
      <c r="B10688" s="4" t="s">
        <v>5</v>
      </c>
      <c r="C10688" s="4" t="s">
        <v>30</v>
      </c>
      <c r="D10688" s="4" t="s">
        <v>30</v>
      </c>
      <c r="E10688" s="4" t="s">
        <v>30</v>
      </c>
      <c r="F10688" s="4" t="s">
        <v>30</v>
      </c>
      <c r="G10688" s="4" t="s">
        <v>30</v>
      </c>
      <c r="H10688" s="4" t="s">
        <v>10</v>
      </c>
    </row>
    <row r="10689" spans="1:15">
      <c r="A10689" t="n">
        <v>83668</v>
      </c>
      <c r="B10689" s="88" t="n">
        <v>71</v>
      </c>
      <c r="C10689" s="7" t="n">
        <v>-1</v>
      </c>
      <c r="D10689" s="7" t="n">
        <v>-1</v>
      </c>
      <c r="E10689" s="7" t="n">
        <v>-1</v>
      </c>
      <c r="F10689" s="7" t="n">
        <v>-1</v>
      </c>
      <c r="G10689" s="7" t="n">
        <v>-1</v>
      </c>
      <c r="H10689" s="7" t="n">
        <v>0</v>
      </c>
    </row>
    <row r="10690" spans="1:15">
      <c r="A10690" t="s">
        <v>4</v>
      </c>
      <c r="B10690" s="4" t="s">
        <v>5</v>
      </c>
      <c r="C10690" s="4" t="s">
        <v>16</v>
      </c>
      <c r="D10690" s="4" t="s">
        <v>10</v>
      </c>
      <c r="E10690" s="4" t="s">
        <v>10</v>
      </c>
      <c r="F10690" s="4" t="s">
        <v>9</v>
      </c>
    </row>
    <row r="10691" spans="1:15">
      <c r="A10691" t="n">
        <v>83691</v>
      </c>
      <c r="B10691" s="70" t="n">
        <v>84</v>
      </c>
      <c r="C10691" s="7" t="n">
        <v>1</v>
      </c>
      <c r="D10691" s="7" t="n">
        <v>0</v>
      </c>
      <c r="E10691" s="7" t="n">
        <v>0</v>
      </c>
      <c r="F10691" s="7" t="n">
        <v>0</v>
      </c>
    </row>
    <row r="10692" spans="1:15">
      <c r="A10692" t="s">
        <v>4</v>
      </c>
      <c r="B10692" s="4" t="s">
        <v>5</v>
      </c>
      <c r="C10692" s="4" t="s">
        <v>16</v>
      </c>
    </row>
    <row r="10693" spans="1:15">
      <c r="A10693" t="n">
        <v>83701</v>
      </c>
      <c r="B10693" s="60" t="n">
        <v>116</v>
      </c>
      <c r="C10693" s="7" t="n">
        <v>0</v>
      </c>
    </row>
    <row r="10694" spans="1:15">
      <c r="A10694" t="s">
        <v>4</v>
      </c>
      <c r="B10694" s="4" t="s">
        <v>5</v>
      </c>
      <c r="C10694" s="4" t="s">
        <v>16</v>
      </c>
      <c r="D10694" s="4" t="s">
        <v>10</v>
      </c>
    </row>
    <row r="10695" spans="1:15">
      <c r="A10695" t="n">
        <v>83703</v>
      </c>
      <c r="B10695" s="60" t="n">
        <v>116</v>
      </c>
      <c r="C10695" s="7" t="n">
        <v>2</v>
      </c>
      <c r="D10695" s="7" t="n">
        <v>1</v>
      </c>
    </row>
    <row r="10696" spans="1:15">
      <c r="A10696" t="s">
        <v>4</v>
      </c>
      <c r="B10696" s="4" t="s">
        <v>5</v>
      </c>
      <c r="C10696" s="4" t="s">
        <v>16</v>
      </c>
      <c r="D10696" s="4" t="s">
        <v>9</v>
      </c>
    </row>
    <row r="10697" spans="1:15">
      <c r="A10697" t="n">
        <v>83707</v>
      </c>
      <c r="B10697" s="60" t="n">
        <v>116</v>
      </c>
      <c r="C10697" s="7" t="n">
        <v>5</v>
      </c>
      <c r="D10697" s="7" t="n">
        <v>1117782016</v>
      </c>
    </row>
    <row r="10698" spans="1:15">
      <c r="A10698" t="s">
        <v>4</v>
      </c>
      <c r="B10698" s="4" t="s">
        <v>5</v>
      </c>
      <c r="C10698" s="4" t="s">
        <v>16</v>
      </c>
      <c r="D10698" s="4" t="s">
        <v>10</v>
      </c>
    </row>
    <row r="10699" spans="1:15">
      <c r="A10699" t="n">
        <v>83713</v>
      </c>
      <c r="B10699" s="60" t="n">
        <v>116</v>
      </c>
      <c r="C10699" s="7" t="n">
        <v>6</v>
      </c>
      <c r="D10699" s="7" t="n">
        <v>1</v>
      </c>
    </row>
    <row r="10700" spans="1:15">
      <c r="A10700" t="s">
        <v>4</v>
      </c>
      <c r="B10700" s="4" t="s">
        <v>5</v>
      </c>
      <c r="C10700" s="4" t="s">
        <v>16</v>
      </c>
      <c r="D10700" s="4" t="s">
        <v>10</v>
      </c>
      <c r="E10700" s="4" t="s">
        <v>6</v>
      </c>
      <c r="F10700" s="4" t="s">
        <v>6</v>
      </c>
      <c r="G10700" s="4" t="s">
        <v>6</v>
      </c>
      <c r="H10700" s="4" t="s">
        <v>6</v>
      </c>
    </row>
    <row r="10701" spans="1:15">
      <c r="A10701" t="n">
        <v>83717</v>
      </c>
      <c r="B10701" s="54" t="n">
        <v>51</v>
      </c>
      <c r="C10701" s="7" t="n">
        <v>3</v>
      </c>
      <c r="D10701" s="7" t="n">
        <v>0</v>
      </c>
      <c r="E10701" s="7" t="s">
        <v>236</v>
      </c>
      <c r="F10701" s="7" t="s">
        <v>462</v>
      </c>
      <c r="G10701" s="7" t="s">
        <v>225</v>
      </c>
      <c r="H10701" s="7" t="s">
        <v>226</v>
      </c>
    </row>
    <row r="10702" spans="1:15">
      <c r="A10702" t="s">
        <v>4</v>
      </c>
      <c r="B10702" s="4" t="s">
        <v>5</v>
      </c>
      <c r="C10702" s="4" t="s">
        <v>16</v>
      </c>
      <c r="D10702" s="4" t="s">
        <v>16</v>
      </c>
      <c r="E10702" s="4" t="s">
        <v>30</v>
      </c>
      <c r="F10702" s="4" t="s">
        <v>30</v>
      </c>
      <c r="G10702" s="4" t="s">
        <v>30</v>
      </c>
      <c r="H10702" s="4" t="s">
        <v>10</v>
      </c>
    </row>
    <row r="10703" spans="1:15">
      <c r="A10703" t="n">
        <v>83730</v>
      </c>
      <c r="B10703" s="38" t="n">
        <v>45</v>
      </c>
      <c r="C10703" s="7" t="n">
        <v>2</v>
      </c>
      <c r="D10703" s="7" t="n">
        <v>3</v>
      </c>
      <c r="E10703" s="7" t="n">
        <v>-96.75</v>
      </c>
      <c r="F10703" s="7" t="n">
        <v>7.84000015258789</v>
      </c>
      <c r="G10703" s="7" t="n">
        <v>-66.7099990844727</v>
      </c>
      <c r="H10703" s="7" t="n">
        <v>0</v>
      </c>
    </row>
    <row r="10704" spans="1:15">
      <c r="A10704" t="s">
        <v>4</v>
      </c>
      <c r="B10704" s="4" t="s">
        <v>5</v>
      </c>
      <c r="C10704" s="4" t="s">
        <v>16</v>
      </c>
      <c r="D10704" s="4" t="s">
        <v>16</v>
      </c>
      <c r="E10704" s="4" t="s">
        <v>30</v>
      </c>
      <c r="F10704" s="4" t="s">
        <v>30</v>
      </c>
      <c r="G10704" s="4" t="s">
        <v>30</v>
      </c>
      <c r="H10704" s="4" t="s">
        <v>10</v>
      </c>
      <c r="I10704" s="4" t="s">
        <v>16</v>
      </c>
    </row>
    <row r="10705" spans="1:9">
      <c r="A10705" t="n">
        <v>83747</v>
      </c>
      <c r="B10705" s="38" t="n">
        <v>45</v>
      </c>
      <c r="C10705" s="7" t="n">
        <v>4</v>
      </c>
      <c r="D10705" s="7" t="n">
        <v>3</v>
      </c>
      <c r="E10705" s="7" t="n">
        <v>14.75</v>
      </c>
      <c r="F10705" s="7" t="n">
        <v>37.7000007629395</v>
      </c>
      <c r="G10705" s="7" t="n">
        <v>0</v>
      </c>
      <c r="H10705" s="7" t="n">
        <v>0</v>
      </c>
      <c r="I10705" s="7" t="n">
        <v>0</v>
      </c>
    </row>
    <row r="10706" spans="1:9">
      <c r="A10706" t="s">
        <v>4</v>
      </c>
      <c r="B10706" s="4" t="s">
        <v>5</v>
      </c>
      <c r="C10706" s="4" t="s">
        <v>16</v>
      </c>
      <c r="D10706" s="4" t="s">
        <v>16</v>
      </c>
      <c r="E10706" s="4" t="s">
        <v>30</v>
      </c>
      <c r="F10706" s="4" t="s">
        <v>10</v>
      </c>
    </row>
    <row r="10707" spans="1:9">
      <c r="A10707" t="n">
        <v>83765</v>
      </c>
      <c r="B10707" s="38" t="n">
        <v>45</v>
      </c>
      <c r="C10707" s="7" t="n">
        <v>5</v>
      </c>
      <c r="D10707" s="7" t="n">
        <v>3</v>
      </c>
      <c r="E10707" s="7" t="n">
        <v>1.29999995231628</v>
      </c>
      <c r="F10707" s="7" t="n">
        <v>0</v>
      </c>
    </row>
    <row r="10708" spans="1:9">
      <c r="A10708" t="s">
        <v>4</v>
      </c>
      <c r="B10708" s="4" t="s">
        <v>5</v>
      </c>
      <c r="C10708" s="4" t="s">
        <v>16</v>
      </c>
      <c r="D10708" s="4" t="s">
        <v>16</v>
      </c>
      <c r="E10708" s="4" t="s">
        <v>30</v>
      </c>
      <c r="F10708" s="4" t="s">
        <v>10</v>
      </c>
    </row>
    <row r="10709" spans="1:9">
      <c r="A10709" t="n">
        <v>83774</v>
      </c>
      <c r="B10709" s="38" t="n">
        <v>45</v>
      </c>
      <c r="C10709" s="7" t="n">
        <v>11</v>
      </c>
      <c r="D10709" s="7" t="n">
        <v>3</v>
      </c>
      <c r="E10709" s="7" t="n">
        <v>38.5999984741211</v>
      </c>
      <c r="F10709" s="7" t="n">
        <v>0</v>
      </c>
    </row>
    <row r="10710" spans="1:9">
      <c r="A10710" t="s">
        <v>4</v>
      </c>
      <c r="B10710" s="4" t="s">
        <v>5</v>
      </c>
      <c r="C10710" s="4" t="s">
        <v>16</v>
      </c>
      <c r="D10710" s="4" t="s">
        <v>16</v>
      </c>
      <c r="E10710" s="4" t="s">
        <v>30</v>
      </c>
      <c r="F10710" s="4" t="s">
        <v>30</v>
      </c>
      <c r="G10710" s="4" t="s">
        <v>30</v>
      </c>
      <c r="H10710" s="4" t="s">
        <v>10</v>
      </c>
    </row>
    <row r="10711" spans="1:9">
      <c r="A10711" t="n">
        <v>83783</v>
      </c>
      <c r="B10711" s="38" t="n">
        <v>45</v>
      </c>
      <c r="C10711" s="7" t="n">
        <v>2</v>
      </c>
      <c r="D10711" s="7" t="n">
        <v>3</v>
      </c>
      <c r="E10711" s="7" t="n">
        <v>-96.75</v>
      </c>
      <c r="F10711" s="7" t="n">
        <v>7.84000015258789</v>
      </c>
      <c r="G10711" s="7" t="n">
        <v>-66.7099990844727</v>
      </c>
      <c r="H10711" s="7" t="n">
        <v>20000</v>
      </c>
    </row>
    <row r="10712" spans="1:9">
      <c r="A10712" t="s">
        <v>4</v>
      </c>
      <c r="B10712" s="4" t="s">
        <v>5</v>
      </c>
      <c r="C10712" s="4" t="s">
        <v>16</v>
      </c>
      <c r="D10712" s="4" t="s">
        <v>16</v>
      </c>
      <c r="E10712" s="4" t="s">
        <v>30</v>
      </c>
      <c r="F10712" s="4" t="s">
        <v>30</v>
      </c>
      <c r="G10712" s="4" t="s">
        <v>30</v>
      </c>
      <c r="H10712" s="4" t="s">
        <v>10</v>
      </c>
      <c r="I10712" s="4" t="s">
        <v>16</v>
      </c>
    </row>
    <row r="10713" spans="1:9">
      <c r="A10713" t="n">
        <v>83800</v>
      </c>
      <c r="B10713" s="38" t="n">
        <v>45</v>
      </c>
      <c r="C10713" s="7" t="n">
        <v>4</v>
      </c>
      <c r="D10713" s="7" t="n">
        <v>3</v>
      </c>
      <c r="E10713" s="7" t="n">
        <v>355.440002441406</v>
      </c>
      <c r="F10713" s="7" t="n">
        <v>122.690002441406</v>
      </c>
      <c r="G10713" s="7" t="n">
        <v>0</v>
      </c>
      <c r="H10713" s="7" t="n">
        <v>20000</v>
      </c>
      <c r="I10713" s="7" t="n">
        <v>1</v>
      </c>
    </row>
    <row r="10714" spans="1:9">
      <c r="A10714" t="s">
        <v>4</v>
      </c>
      <c r="B10714" s="4" t="s">
        <v>5</v>
      </c>
      <c r="C10714" s="4" t="s">
        <v>16</v>
      </c>
      <c r="D10714" s="4" t="s">
        <v>16</v>
      </c>
      <c r="E10714" s="4" t="s">
        <v>30</v>
      </c>
      <c r="F10714" s="4" t="s">
        <v>10</v>
      </c>
    </row>
    <row r="10715" spans="1:9">
      <c r="A10715" t="n">
        <v>83818</v>
      </c>
      <c r="B10715" s="38" t="n">
        <v>45</v>
      </c>
      <c r="C10715" s="7" t="n">
        <v>5</v>
      </c>
      <c r="D10715" s="7" t="n">
        <v>3</v>
      </c>
      <c r="E10715" s="7" t="n">
        <v>1.39999997615814</v>
      </c>
      <c r="F10715" s="7" t="n">
        <v>20000</v>
      </c>
    </row>
    <row r="10716" spans="1:9">
      <c r="A10716" t="s">
        <v>4</v>
      </c>
      <c r="B10716" s="4" t="s">
        <v>5</v>
      </c>
      <c r="C10716" s="4" t="s">
        <v>16</v>
      </c>
      <c r="D10716" s="4" t="s">
        <v>16</v>
      </c>
      <c r="E10716" s="4" t="s">
        <v>30</v>
      </c>
      <c r="F10716" s="4" t="s">
        <v>10</v>
      </c>
    </row>
    <row r="10717" spans="1:9">
      <c r="A10717" t="n">
        <v>83827</v>
      </c>
      <c r="B10717" s="38" t="n">
        <v>45</v>
      </c>
      <c r="C10717" s="7" t="n">
        <v>11</v>
      </c>
      <c r="D10717" s="7" t="n">
        <v>3</v>
      </c>
      <c r="E10717" s="7" t="n">
        <v>38.5999984741211</v>
      </c>
      <c r="F10717" s="7" t="n">
        <v>20000</v>
      </c>
    </row>
    <row r="10718" spans="1:9">
      <c r="A10718" t="s">
        <v>4</v>
      </c>
      <c r="B10718" s="4" t="s">
        <v>5</v>
      </c>
      <c r="C10718" s="4" t="s">
        <v>10</v>
      </c>
    </row>
    <row r="10719" spans="1:9">
      <c r="A10719" t="n">
        <v>83836</v>
      </c>
      <c r="B10719" s="31" t="n">
        <v>16</v>
      </c>
      <c r="C10719" s="7" t="n">
        <v>1000</v>
      </c>
    </row>
    <row r="10720" spans="1:9">
      <c r="A10720" t="s">
        <v>4</v>
      </c>
      <c r="B10720" s="4" t="s">
        <v>5</v>
      </c>
      <c r="C10720" s="4" t="s">
        <v>16</v>
      </c>
      <c r="D10720" s="4" t="s">
        <v>10</v>
      </c>
      <c r="E10720" s="4" t="s">
        <v>10</v>
      </c>
    </row>
    <row r="10721" spans="1:9">
      <c r="A10721" t="n">
        <v>83839</v>
      </c>
      <c r="B10721" s="18" t="n">
        <v>50</v>
      </c>
      <c r="C10721" s="7" t="n">
        <v>1</v>
      </c>
      <c r="D10721" s="7" t="n">
        <v>2218</v>
      </c>
      <c r="E10721" s="7" t="n">
        <v>4000</v>
      </c>
    </row>
    <row r="10722" spans="1:9">
      <c r="A10722" t="s">
        <v>4</v>
      </c>
      <c r="B10722" s="4" t="s">
        <v>5</v>
      </c>
      <c r="C10722" s="4" t="s">
        <v>16</v>
      </c>
      <c r="D10722" s="4" t="s">
        <v>10</v>
      </c>
      <c r="E10722" s="4" t="s">
        <v>10</v>
      </c>
    </row>
    <row r="10723" spans="1:9">
      <c r="A10723" t="n">
        <v>83845</v>
      </c>
      <c r="B10723" s="18" t="n">
        <v>50</v>
      </c>
      <c r="C10723" s="7" t="n">
        <v>1</v>
      </c>
      <c r="D10723" s="7" t="n">
        <v>2219</v>
      </c>
      <c r="E10723" s="7" t="n">
        <v>4000</v>
      </c>
    </row>
    <row r="10724" spans="1:9">
      <c r="A10724" t="s">
        <v>4</v>
      </c>
      <c r="B10724" s="4" t="s">
        <v>5</v>
      </c>
      <c r="C10724" s="4" t="s">
        <v>16</v>
      </c>
      <c r="D10724" s="4" t="s">
        <v>10</v>
      </c>
      <c r="E10724" s="4" t="s">
        <v>6</v>
      </c>
    </row>
    <row r="10725" spans="1:9">
      <c r="A10725" t="n">
        <v>83851</v>
      </c>
      <c r="B10725" s="54" t="n">
        <v>51</v>
      </c>
      <c r="C10725" s="7" t="n">
        <v>4</v>
      </c>
      <c r="D10725" s="7" t="n">
        <v>0</v>
      </c>
      <c r="E10725" s="7" t="s">
        <v>640</v>
      </c>
    </row>
    <row r="10726" spans="1:9">
      <c r="A10726" t="s">
        <v>4</v>
      </c>
      <c r="B10726" s="4" t="s">
        <v>5</v>
      </c>
      <c r="C10726" s="4" t="s">
        <v>10</v>
      </c>
    </row>
    <row r="10727" spans="1:9">
      <c r="A10727" t="n">
        <v>83865</v>
      </c>
      <c r="B10727" s="31" t="n">
        <v>16</v>
      </c>
      <c r="C10727" s="7" t="n">
        <v>0</v>
      </c>
    </row>
    <row r="10728" spans="1:9">
      <c r="A10728" t="s">
        <v>4</v>
      </c>
      <c r="B10728" s="4" t="s">
        <v>5</v>
      </c>
      <c r="C10728" s="4" t="s">
        <v>10</v>
      </c>
      <c r="D10728" s="4" t="s">
        <v>69</v>
      </c>
      <c r="E10728" s="4" t="s">
        <v>16</v>
      </c>
      <c r="F10728" s="4" t="s">
        <v>16</v>
      </c>
    </row>
    <row r="10729" spans="1:9">
      <c r="A10729" t="n">
        <v>83868</v>
      </c>
      <c r="B10729" s="55" t="n">
        <v>26</v>
      </c>
      <c r="C10729" s="7" t="n">
        <v>0</v>
      </c>
      <c r="D10729" s="7" t="s">
        <v>641</v>
      </c>
      <c r="E10729" s="7" t="n">
        <v>2</v>
      </c>
      <c r="F10729" s="7" t="n">
        <v>0</v>
      </c>
    </row>
    <row r="10730" spans="1:9">
      <c r="A10730" t="s">
        <v>4</v>
      </c>
      <c r="B10730" s="4" t="s">
        <v>5</v>
      </c>
    </row>
    <row r="10731" spans="1:9">
      <c r="A10731" t="n">
        <v>83884</v>
      </c>
      <c r="B10731" s="29" t="n">
        <v>28</v>
      </c>
    </row>
    <row r="10732" spans="1:9">
      <c r="A10732" t="s">
        <v>4</v>
      </c>
      <c r="B10732" s="4" t="s">
        <v>5</v>
      </c>
      <c r="C10732" s="4" t="s">
        <v>16</v>
      </c>
      <c r="D10732" s="4" t="s">
        <v>10</v>
      </c>
      <c r="E10732" s="4" t="s">
        <v>6</v>
      </c>
    </row>
    <row r="10733" spans="1:9">
      <c r="A10733" t="n">
        <v>83885</v>
      </c>
      <c r="B10733" s="54" t="n">
        <v>51</v>
      </c>
      <c r="C10733" s="7" t="n">
        <v>4</v>
      </c>
      <c r="D10733" s="7" t="n">
        <v>0</v>
      </c>
      <c r="E10733" s="7" t="s">
        <v>642</v>
      </c>
    </row>
    <row r="10734" spans="1:9">
      <c r="A10734" t="s">
        <v>4</v>
      </c>
      <c r="B10734" s="4" t="s">
        <v>5</v>
      </c>
      <c r="C10734" s="4" t="s">
        <v>10</v>
      </c>
    </row>
    <row r="10735" spans="1:9">
      <c r="A10735" t="n">
        <v>83900</v>
      </c>
      <c r="B10735" s="31" t="n">
        <v>16</v>
      </c>
      <c r="C10735" s="7" t="n">
        <v>0</v>
      </c>
    </row>
    <row r="10736" spans="1:9">
      <c r="A10736" t="s">
        <v>4</v>
      </c>
      <c r="B10736" s="4" t="s">
        <v>5</v>
      </c>
      <c r="C10736" s="4" t="s">
        <v>10</v>
      </c>
      <c r="D10736" s="4" t="s">
        <v>16</v>
      </c>
      <c r="E10736" s="4" t="s">
        <v>9</v>
      </c>
      <c r="F10736" s="4" t="s">
        <v>69</v>
      </c>
      <c r="G10736" s="4" t="s">
        <v>16</v>
      </c>
      <c r="H10736" s="4" t="s">
        <v>16</v>
      </c>
      <c r="I10736" s="4" t="s">
        <v>16</v>
      </c>
      <c r="J10736" s="4" t="s">
        <v>9</v>
      </c>
      <c r="K10736" s="4" t="s">
        <v>69</v>
      </c>
      <c r="L10736" s="4" t="s">
        <v>16</v>
      </c>
      <c r="M10736" s="4" t="s">
        <v>16</v>
      </c>
    </row>
    <row r="10737" spans="1:13">
      <c r="A10737" t="n">
        <v>83903</v>
      </c>
      <c r="B10737" s="55" t="n">
        <v>26</v>
      </c>
      <c r="C10737" s="7" t="n">
        <v>0</v>
      </c>
      <c r="D10737" s="7" t="n">
        <v>17</v>
      </c>
      <c r="E10737" s="7" t="n">
        <v>63667</v>
      </c>
      <c r="F10737" s="7" t="s">
        <v>643</v>
      </c>
      <c r="G10737" s="7" t="n">
        <v>2</v>
      </c>
      <c r="H10737" s="7" t="n">
        <v>3</v>
      </c>
      <c r="I10737" s="7" t="n">
        <v>17</v>
      </c>
      <c r="J10737" s="7" t="n">
        <v>63668</v>
      </c>
      <c r="K10737" s="7" t="s">
        <v>644</v>
      </c>
      <c r="L10737" s="7" t="n">
        <v>2</v>
      </c>
      <c r="M10737" s="7" t="n">
        <v>0</v>
      </c>
    </row>
    <row r="10738" spans="1:13">
      <c r="A10738" t="s">
        <v>4</v>
      </c>
      <c r="B10738" s="4" t="s">
        <v>5</v>
      </c>
    </row>
    <row r="10739" spans="1:13">
      <c r="A10739" t="n">
        <v>84117</v>
      </c>
      <c r="B10739" s="29" t="n">
        <v>28</v>
      </c>
    </row>
    <row r="10740" spans="1:13">
      <c r="A10740" t="s">
        <v>4</v>
      </c>
      <c r="B10740" s="4" t="s">
        <v>5</v>
      </c>
      <c r="C10740" s="4" t="s">
        <v>16</v>
      </c>
      <c r="D10740" s="4" t="s">
        <v>10</v>
      </c>
      <c r="E10740" s="4" t="s">
        <v>16</v>
      </c>
    </row>
    <row r="10741" spans="1:13">
      <c r="A10741" t="n">
        <v>84118</v>
      </c>
      <c r="B10741" s="20" t="n">
        <v>49</v>
      </c>
      <c r="C10741" s="7" t="n">
        <v>1</v>
      </c>
      <c r="D10741" s="7" t="n">
        <v>5000</v>
      </c>
      <c r="E10741" s="7" t="n">
        <v>0</v>
      </c>
    </row>
    <row r="10742" spans="1:13">
      <c r="A10742" t="s">
        <v>4</v>
      </c>
      <c r="B10742" s="4" t="s">
        <v>5</v>
      </c>
      <c r="C10742" s="4" t="s">
        <v>16</v>
      </c>
      <c r="D10742" s="4" t="s">
        <v>10</v>
      </c>
      <c r="E10742" s="4" t="s">
        <v>10</v>
      </c>
    </row>
    <row r="10743" spans="1:13">
      <c r="A10743" t="n">
        <v>84123</v>
      </c>
      <c r="B10743" s="18" t="n">
        <v>50</v>
      </c>
      <c r="C10743" s="7" t="n">
        <v>1</v>
      </c>
      <c r="D10743" s="7" t="n">
        <v>2268</v>
      </c>
      <c r="E10743" s="7" t="n">
        <v>2000</v>
      </c>
    </row>
    <row r="10744" spans="1:13">
      <c r="A10744" t="s">
        <v>4</v>
      </c>
      <c r="B10744" s="4" t="s">
        <v>5</v>
      </c>
      <c r="C10744" s="4" t="s">
        <v>10</v>
      </c>
      <c r="D10744" s="4" t="s">
        <v>16</v>
      </c>
      <c r="E10744" s="4" t="s">
        <v>30</v>
      </c>
      <c r="F10744" s="4" t="s">
        <v>10</v>
      </c>
    </row>
    <row r="10745" spans="1:13">
      <c r="A10745" t="n">
        <v>84129</v>
      </c>
      <c r="B10745" s="53" t="n">
        <v>59</v>
      </c>
      <c r="C10745" s="7" t="n">
        <v>0</v>
      </c>
      <c r="D10745" s="7" t="n">
        <v>8</v>
      </c>
      <c r="E10745" s="7" t="n">
        <v>0.150000005960464</v>
      </c>
      <c r="F10745" s="7" t="n">
        <v>0</v>
      </c>
    </row>
    <row r="10746" spans="1:13">
      <c r="A10746" t="s">
        <v>4</v>
      </c>
      <c r="B10746" s="4" t="s">
        <v>5</v>
      </c>
      <c r="C10746" s="4" t="s">
        <v>10</v>
      </c>
    </row>
    <row r="10747" spans="1:13">
      <c r="A10747" t="n">
        <v>84139</v>
      </c>
      <c r="B10747" s="31" t="n">
        <v>16</v>
      </c>
      <c r="C10747" s="7" t="n">
        <v>2000</v>
      </c>
    </row>
    <row r="10748" spans="1:13">
      <c r="A10748" t="s">
        <v>4</v>
      </c>
      <c r="B10748" s="4" t="s">
        <v>5</v>
      </c>
      <c r="C10748" s="4" t="s">
        <v>10</v>
      </c>
      <c r="D10748" s="4" t="s">
        <v>16</v>
      </c>
      <c r="E10748" s="4" t="s">
        <v>30</v>
      </c>
      <c r="F10748" s="4" t="s">
        <v>10</v>
      </c>
    </row>
    <row r="10749" spans="1:13">
      <c r="A10749" t="n">
        <v>84142</v>
      </c>
      <c r="B10749" s="53" t="n">
        <v>59</v>
      </c>
      <c r="C10749" s="7" t="n">
        <v>0</v>
      </c>
      <c r="D10749" s="7" t="n">
        <v>255</v>
      </c>
      <c r="E10749" s="7" t="n">
        <v>0</v>
      </c>
      <c r="F10749" s="7" t="n">
        <v>0</v>
      </c>
    </row>
    <row r="10750" spans="1:13">
      <c r="A10750" t="s">
        <v>4</v>
      </c>
      <c r="B10750" s="4" t="s">
        <v>5</v>
      </c>
      <c r="C10750" s="4" t="s">
        <v>16</v>
      </c>
      <c r="D10750" s="4" t="s">
        <v>10</v>
      </c>
      <c r="E10750" s="4" t="s">
        <v>6</v>
      </c>
      <c r="F10750" s="4" t="s">
        <v>6</v>
      </c>
      <c r="G10750" s="4" t="s">
        <v>6</v>
      </c>
      <c r="H10750" s="4" t="s">
        <v>6</v>
      </c>
    </row>
    <row r="10751" spans="1:13">
      <c r="A10751" t="n">
        <v>84152</v>
      </c>
      <c r="B10751" s="54" t="n">
        <v>51</v>
      </c>
      <c r="C10751" s="7" t="n">
        <v>3</v>
      </c>
      <c r="D10751" s="7" t="n">
        <v>0</v>
      </c>
      <c r="E10751" s="7" t="s">
        <v>281</v>
      </c>
      <c r="F10751" s="7" t="s">
        <v>226</v>
      </c>
      <c r="G10751" s="7" t="s">
        <v>225</v>
      </c>
      <c r="H10751" s="7" t="s">
        <v>226</v>
      </c>
    </row>
    <row r="10752" spans="1:13">
      <c r="A10752" t="s">
        <v>4</v>
      </c>
      <c r="B10752" s="4" t="s">
        <v>5</v>
      </c>
      <c r="C10752" s="4" t="s">
        <v>10</v>
      </c>
      <c r="D10752" s="4" t="s">
        <v>16</v>
      </c>
      <c r="E10752" s="4" t="s">
        <v>6</v>
      </c>
      <c r="F10752" s="4" t="s">
        <v>30</v>
      </c>
      <c r="G10752" s="4" t="s">
        <v>30</v>
      </c>
      <c r="H10752" s="4" t="s">
        <v>30</v>
      </c>
    </row>
    <row r="10753" spans="1:13">
      <c r="A10753" t="n">
        <v>84165</v>
      </c>
      <c r="B10753" s="45" t="n">
        <v>48</v>
      </c>
      <c r="C10753" s="7" t="n">
        <v>0</v>
      </c>
      <c r="D10753" s="7" t="n">
        <v>0</v>
      </c>
      <c r="E10753" s="7" t="s">
        <v>113</v>
      </c>
      <c r="F10753" s="7" t="n">
        <v>-1</v>
      </c>
      <c r="G10753" s="7" t="n">
        <v>1</v>
      </c>
      <c r="H10753" s="7" t="n">
        <v>0</v>
      </c>
    </row>
    <row r="10754" spans="1:13">
      <c r="A10754" t="s">
        <v>4</v>
      </c>
      <c r="B10754" s="4" t="s">
        <v>5</v>
      </c>
      <c r="C10754" s="4" t="s">
        <v>10</v>
      </c>
    </row>
    <row r="10755" spans="1:13">
      <c r="A10755" t="n">
        <v>84194</v>
      </c>
      <c r="B10755" s="31" t="n">
        <v>16</v>
      </c>
      <c r="C10755" s="7" t="n">
        <v>800</v>
      </c>
    </row>
    <row r="10756" spans="1:13">
      <c r="A10756" t="s">
        <v>4</v>
      </c>
      <c r="B10756" s="4" t="s">
        <v>5</v>
      </c>
      <c r="C10756" s="4" t="s">
        <v>16</v>
      </c>
      <c r="D10756" s="4" t="s">
        <v>10</v>
      </c>
      <c r="E10756" s="4" t="s">
        <v>6</v>
      </c>
    </row>
    <row r="10757" spans="1:13">
      <c r="A10757" t="n">
        <v>84197</v>
      </c>
      <c r="B10757" s="54" t="n">
        <v>51</v>
      </c>
      <c r="C10757" s="7" t="n">
        <v>4</v>
      </c>
      <c r="D10757" s="7" t="n">
        <v>0</v>
      </c>
      <c r="E10757" s="7" t="s">
        <v>645</v>
      </c>
    </row>
    <row r="10758" spans="1:13">
      <c r="A10758" t="s">
        <v>4</v>
      </c>
      <c r="B10758" s="4" t="s">
        <v>5</v>
      </c>
      <c r="C10758" s="4" t="s">
        <v>10</v>
      </c>
    </row>
    <row r="10759" spans="1:13">
      <c r="A10759" t="n">
        <v>84212</v>
      </c>
      <c r="B10759" s="31" t="n">
        <v>16</v>
      </c>
      <c r="C10759" s="7" t="n">
        <v>0</v>
      </c>
    </row>
    <row r="10760" spans="1:13">
      <c r="A10760" t="s">
        <v>4</v>
      </c>
      <c r="B10760" s="4" t="s">
        <v>5</v>
      </c>
      <c r="C10760" s="4" t="s">
        <v>10</v>
      </c>
      <c r="D10760" s="4" t="s">
        <v>16</v>
      </c>
      <c r="E10760" s="4" t="s">
        <v>9</v>
      </c>
      <c r="F10760" s="4" t="s">
        <v>69</v>
      </c>
      <c r="G10760" s="4" t="s">
        <v>16</v>
      </c>
      <c r="H10760" s="4" t="s">
        <v>16</v>
      </c>
      <c r="I10760" s="4" t="s">
        <v>16</v>
      </c>
      <c r="J10760" s="4" t="s">
        <v>9</v>
      </c>
      <c r="K10760" s="4" t="s">
        <v>69</v>
      </c>
      <c r="L10760" s="4" t="s">
        <v>16</v>
      </c>
      <c r="M10760" s="4" t="s">
        <v>16</v>
      </c>
    </row>
    <row r="10761" spans="1:13">
      <c r="A10761" t="n">
        <v>84215</v>
      </c>
      <c r="B10761" s="55" t="n">
        <v>26</v>
      </c>
      <c r="C10761" s="7" t="n">
        <v>0</v>
      </c>
      <c r="D10761" s="7" t="n">
        <v>17</v>
      </c>
      <c r="E10761" s="7" t="n">
        <v>63669</v>
      </c>
      <c r="F10761" s="7" t="s">
        <v>646</v>
      </c>
      <c r="G10761" s="7" t="n">
        <v>2</v>
      </c>
      <c r="H10761" s="7" t="n">
        <v>3</v>
      </c>
      <c r="I10761" s="7" t="n">
        <v>17</v>
      </c>
      <c r="J10761" s="7" t="n">
        <v>63670</v>
      </c>
      <c r="K10761" s="7" t="s">
        <v>647</v>
      </c>
      <c r="L10761" s="7" t="n">
        <v>2</v>
      </c>
      <c r="M10761" s="7" t="n">
        <v>0</v>
      </c>
    </row>
    <row r="10762" spans="1:13">
      <c r="A10762" t="s">
        <v>4</v>
      </c>
      <c r="B10762" s="4" t="s">
        <v>5</v>
      </c>
    </row>
    <row r="10763" spans="1:13">
      <c r="A10763" t="n">
        <v>84395</v>
      </c>
      <c r="B10763" s="29" t="n">
        <v>28</v>
      </c>
    </row>
    <row r="10764" spans="1:13">
      <c r="A10764" t="s">
        <v>4</v>
      </c>
      <c r="B10764" s="4" t="s">
        <v>5</v>
      </c>
      <c r="C10764" s="4" t="s">
        <v>16</v>
      </c>
      <c r="D10764" s="4" t="s">
        <v>30</v>
      </c>
      <c r="E10764" s="4" t="s">
        <v>10</v>
      </c>
      <c r="F10764" s="4" t="s">
        <v>16</v>
      </c>
    </row>
    <row r="10765" spans="1:13">
      <c r="A10765" t="n">
        <v>84396</v>
      </c>
      <c r="B10765" s="20" t="n">
        <v>49</v>
      </c>
      <c r="C10765" s="7" t="n">
        <v>3</v>
      </c>
      <c r="D10765" s="7" t="n">
        <v>1</v>
      </c>
      <c r="E10765" s="7" t="n">
        <v>1000</v>
      </c>
      <c r="F10765" s="7" t="n">
        <v>0</v>
      </c>
    </row>
    <row r="10766" spans="1:13">
      <c r="A10766" t="s">
        <v>4</v>
      </c>
      <c r="B10766" s="4" t="s">
        <v>5</v>
      </c>
      <c r="C10766" s="4" t="s">
        <v>16</v>
      </c>
      <c r="D10766" s="4" t="s">
        <v>16</v>
      </c>
    </row>
    <row r="10767" spans="1:13">
      <c r="A10767" t="n">
        <v>84405</v>
      </c>
      <c r="B10767" s="20" t="n">
        <v>49</v>
      </c>
      <c r="C10767" s="7" t="n">
        <v>2</v>
      </c>
      <c r="D10767" s="7" t="n">
        <v>0</v>
      </c>
    </row>
    <row r="10768" spans="1:13">
      <c r="A10768" t="s">
        <v>4</v>
      </c>
      <c r="B10768" s="4" t="s">
        <v>5</v>
      </c>
      <c r="C10768" s="4" t="s">
        <v>16</v>
      </c>
      <c r="D10768" s="4" t="s">
        <v>10</v>
      </c>
      <c r="E10768" s="4" t="s">
        <v>9</v>
      </c>
      <c r="F10768" s="4" t="s">
        <v>10</v>
      </c>
      <c r="G10768" s="4" t="s">
        <v>9</v>
      </c>
      <c r="H10768" s="4" t="s">
        <v>16</v>
      </c>
    </row>
    <row r="10769" spans="1:13">
      <c r="A10769" t="n">
        <v>84408</v>
      </c>
      <c r="B10769" s="20" t="n">
        <v>49</v>
      </c>
      <c r="C10769" s="7" t="n">
        <v>0</v>
      </c>
      <c r="D10769" s="7" t="n">
        <v>5</v>
      </c>
      <c r="E10769" s="7" t="n">
        <v>1065353216</v>
      </c>
      <c r="F10769" s="7" t="n">
        <v>0</v>
      </c>
      <c r="G10769" s="7" t="n">
        <v>0</v>
      </c>
      <c r="H10769" s="7" t="n">
        <v>0</v>
      </c>
    </row>
    <row r="10770" spans="1:13">
      <c r="A10770" t="s">
        <v>4</v>
      </c>
      <c r="B10770" s="4" t="s">
        <v>5</v>
      </c>
      <c r="C10770" s="4" t="s">
        <v>16</v>
      </c>
      <c r="D10770" s="4" t="s">
        <v>10</v>
      </c>
    </row>
    <row r="10771" spans="1:13">
      <c r="A10771" t="n">
        <v>84423</v>
      </c>
      <c r="B10771" s="20" t="n">
        <v>49</v>
      </c>
      <c r="C10771" s="7" t="n">
        <v>6</v>
      </c>
      <c r="D10771" s="7" t="n">
        <v>5</v>
      </c>
    </row>
    <row r="10772" spans="1:13">
      <c r="A10772" t="s">
        <v>4</v>
      </c>
      <c r="B10772" s="4" t="s">
        <v>5</v>
      </c>
      <c r="C10772" s="4" t="s">
        <v>16</v>
      </c>
      <c r="D10772" s="4" t="s">
        <v>10</v>
      </c>
      <c r="E10772" s="4" t="s">
        <v>30</v>
      </c>
    </row>
    <row r="10773" spans="1:13">
      <c r="A10773" t="n">
        <v>84427</v>
      </c>
      <c r="B10773" s="37" t="n">
        <v>58</v>
      </c>
      <c r="C10773" s="7" t="n">
        <v>0</v>
      </c>
      <c r="D10773" s="7" t="n">
        <v>2000</v>
      </c>
      <c r="E10773" s="7" t="n">
        <v>1</v>
      </c>
    </row>
    <row r="10774" spans="1:13">
      <c r="A10774" t="s">
        <v>4</v>
      </c>
      <c r="B10774" s="4" t="s">
        <v>5</v>
      </c>
      <c r="C10774" s="4" t="s">
        <v>16</v>
      </c>
      <c r="D10774" s="4" t="s">
        <v>16</v>
      </c>
      <c r="E10774" s="4" t="s">
        <v>30</v>
      </c>
      <c r="F10774" s="4" t="s">
        <v>10</v>
      </c>
    </row>
    <row r="10775" spans="1:13">
      <c r="A10775" t="n">
        <v>84435</v>
      </c>
      <c r="B10775" s="38" t="n">
        <v>45</v>
      </c>
      <c r="C10775" s="7" t="n">
        <v>5</v>
      </c>
      <c r="D10775" s="7" t="n">
        <v>3</v>
      </c>
      <c r="E10775" s="7" t="n">
        <v>1.29999995231628</v>
      </c>
      <c r="F10775" s="7" t="n">
        <v>2000</v>
      </c>
    </row>
    <row r="10776" spans="1:13">
      <c r="A10776" t="s">
        <v>4</v>
      </c>
      <c r="B10776" s="4" t="s">
        <v>5</v>
      </c>
      <c r="C10776" s="4" t="s">
        <v>16</v>
      </c>
      <c r="D10776" s="4" t="s">
        <v>10</v>
      </c>
    </row>
    <row r="10777" spans="1:13">
      <c r="A10777" t="n">
        <v>84444</v>
      </c>
      <c r="B10777" s="37" t="n">
        <v>58</v>
      </c>
      <c r="C10777" s="7" t="n">
        <v>255</v>
      </c>
      <c r="D10777" s="7" t="n">
        <v>0</v>
      </c>
    </row>
    <row r="10778" spans="1:13">
      <c r="A10778" t="s">
        <v>4</v>
      </c>
      <c r="B10778" s="4" t="s">
        <v>5</v>
      </c>
      <c r="C10778" s="4" t="s">
        <v>16</v>
      </c>
      <c r="D10778" s="4" t="s">
        <v>10</v>
      </c>
      <c r="E10778" s="4" t="s">
        <v>16</v>
      </c>
    </row>
    <row r="10779" spans="1:13">
      <c r="A10779" t="n">
        <v>84448</v>
      </c>
      <c r="B10779" s="44" t="n">
        <v>36</v>
      </c>
      <c r="C10779" s="7" t="n">
        <v>9</v>
      </c>
      <c r="D10779" s="7" t="n">
        <v>96</v>
      </c>
      <c r="E10779" s="7" t="n">
        <v>0</v>
      </c>
    </row>
    <row r="10780" spans="1:13">
      <c r="A10780" t="s">
        <v>4</v>
      </c>
      <c r="B10780" s="4" t="s">
        <v>5</v>
      </c>
      <c r="C10780" s="4" t="s">
        <v>16</v>
      </c>
      <c r="D10780" s="4" t="s">
        <v>10</v>
      </c>
      <c r="E10780" s="4" t="s">
        <v>16</v>
      </c>
    </row>
    <row r="10781" spans="1:13">
      <c r="A10781" t="n">
        <v>84453</v>
      </c>
      <c r="B10781" s="44" t="n">
        <v>36</v>
      </c>
      <c r="C10781" s="7" t="n">
        <v>9</v>
      </c>
      <c r="D10781" s="7" t="n">
        <v>0</v>
      </c>
      <c r="E10781" s="7" t="n">
        <v>0</v>
      </c>
    </row>
    <row r="10782" spans="1:13">
      <c r="A10782" t="s">
        <v>4</v>
      </c>
      <c r="B10782" s="4" t="s">
        <v>5</v>
      </c>
      <c r="C10782" s="4" t="s">
        <v>10</v>
      </c>
    </row>
    <row r="10783" spans="1:13">
      <c r="A10783" t="n">
        <v>84458</v>
      </c>
      <c r="B10783" s="87" t="n">
        <v>109</v>
      </c>
      <c r="C10783" s="7" t="n">
        <v>0</v>
      </c>
    </row>
    <row r="10784" spans="1:13">
      <c r="A10784" t="s">
        <v>4</v>
      </c>
      <c r="B10784" s="4" t="s">
        <v>5</v>
      </c>
      <c r="C10784" s="4" t="s">
        <v>10</v>
      </c>
    </row>
    <row r="10785" spans="1:8">
      <c r="A10785" t="n">
        <v>84461</v>
      </c>
      <c r="B10785" s="87" t="n">
        <v>109</v>
      </c>
      <c r="C10785" s="7" t="n">
        <v>1</v>
      </c>
    </row>
    <row r="10786" spans="1:8">
      <c r="A10786" t="s">
        <v>4</v>
      </c>
      <c r="B10786" s="4" t="s">
        <v>5</v>
      </c>
      <c r="C10786" s="4" t="s">
        <v>10</v>
      </c>
    </row>
    <row r="10787" spans="1:8">
      <c r="A10787" t="n">
        <v>84464</v>
      </c>
      <c r="B10787" s="87" t="n">
        <v>109</v>
      </c>
      <c r="C10787" s="7" t="n">
        <v>119</v>
      </c>
    </row>
    <row r="10788" spans="1:8">
      <c r="A10788" t="s">
        <v>4</v>
      </c>
      <c r="B10788" s="4" t="s">
        <v>5</v>
      </c>
      <c r="C10788" s="4" t="s">
        <v>10</v>
      </c>
    </row>
    <row r="10789" spans="1:8">
      <c r="A10789" t="n">
        <v>84467</v>
      </c>
      <c r="B10789" s="87" t="n">
        <v>109</v>
      </c>
      <c r="C10789" s="7" t="n">
        <v>110</v>
      </c>
    </row>
    <row r="10790" spans="1:8">
      <c r="A10790" t="s">
        <v>4</v>
      </c>
      <c r="B10790" s="4" t="s">
        <v>5</v>
      </c>
      <c r="C10790" s="4" t="s">
        <v>10</v>
      </c>
    </row>
    <row r="10791" spans="1:8">
      <c r="A10791" t="n">
        <v>84470</v>
      </c>
      <c r="B10791" s="87" t="n">
        <v>109</v>
      </c>
      <c r="C10791" s="7" t="n">
        <v>116</v>
      </c>
    </row>
    <row r="10792" spans="1:8">
      <c r="A10792" t="s">
        <v>4</v>
      </c>
      <c r="B10792" s="4" t="s">
        <v>5</v>
      </c>
      <c r="C10792" s="4" t="s">
        <v>10</v>
      </c>
    </row>
    <row r="10793" spans="1:8">
      <c r="A10793" t="n">
        <v>84473</v>
      </c>
      <c r="B10793" s="87" t="n">
        <v>109</v>
      </c>
      <c r="C10793" s="7" t="n">
        <v>96</v>
      </c>
    </row>
    <row r="10794" spans="1:8">
      <c r="A10794" t="s">
        <v>4</v>
      </c>
      <c r="B10794" s="4" t="s">
        <v>5</v>
      </c>
      <c r="C10794" s="4" t="s">
        <v>10</v>
      </c>
    </row>
    <row r="10795" spans="1:8">
      <c r="A10795" t="n">
        <v>84476</v>
      </c>
      <c r="B10795" s="87" t="n">
        <v>109</v>
      </c>
      <c r="C10795" s="7" t="n">
        <v>30</v>
      </c>
    </row>
    <row r="10796" spans="1:8">
      <c r="A10796" t="s">
        <v>4</v>
      </c>
      <c r="B10796" s="4" t="s">
        <v>5</v>
      </c>
      <c r="C10796" s="4" t="s">
        <v>10</v>
      </c>
    </row>
    <row r="10797" spans="1:8">
      <c r="A10797" t="n">
        <v>84479</v>
      </c>
      <c r="B10797" s="87" t="n">
        <v>109</v>
      </c>
      <c r="C10797" s="7" t="n">
        <v>6482</v>
      </c>
    </row>
    <row r="10798" spans="1:8">
      <c r="A10798" t="s">
        <v>4</v>
      </c>
      <c r="B10798" s="4" t="s">
        <v>5</v>
      </c>
      <c r="C10798" s="4" t="s">
        <v>10</v>
      </c>
    </row>
    <row r="10799" spans="1:8">
      <c r="A10799" t="n">
        <v>84482</v>
      </c>
      <c r="B10799" s="87" t="n">
        <v>109</v>
      </c>
      <c r="C10799" s="7" t="n">
        <v>6483</v>
      </c>
    </row>
    <row r="10800" spans="1:8">
      <c r="A10800" t="s">
        <v>4</v>
      </c>
      <c r="B10800" s="4" t="s">
        <v>5</v>
      </c>
      <c r="C10800" s="4" t="s">
        <v>10</v>
      </c>
    </row>
    <row r="10801" spans="1:3">
      <c r="A10801" t="n">
        <v>84485</v>
      </c>
      <c r="B10801" s="87" t="n">
        <v>109</v>
      </c>
      <c r="C10801" s="7" t="n">
        <v>89</v>
      </c>
    </row>
    <row r="10802" spans="1:3">
      <c r="A10802" t="s">
        <v>4</v>
      </c>
      <c r="B10802" s="4" t="s">
        <v>5</v>
      </c>
      <c r="C10802" s="4" t="s">
        <v>16</v>
      </c>
      <c r="D10802" s="4" t="s">
        <v>6</v>
      </c>
      <c r="E10802" s="4" t="s">
        <v>10</v>
      </c>
    </row>
    <row r="10803" spans="1:3">
      <c r="A10803" t="n">
        <v>84488</v>
      </c>
      <c r="B10803" s="22" t="n">
        <v>94</v>
      </c>
      <c r="C10803" s="7" t="n">
        <v>1</v>
      </c>
      <c r="D10803" s="7" t="s">
        <v>36</v>
      </c>
      <c r="E10803" s="7" t="n">
        <v>1</v>
      </c>
    </row>
    <row r="10804" spans="1:3">
      <c r="A10804" t="s">
        <v>4</v>
      </c>
      <c r="B10804" s="4" t="s">
        <v>5</v>
      </c>
      <c r="C10804" s="4" t="s">
        <v>16</v>
      </c>
      <c r="D10804" s="4" t="s">
        <v>6</v>
      </c>
      <c r="E10804" s="4" t="s">
        <v>10</v>
      </c>
    </row>
    <row r="10805" spans="1:3">
      <c r="A10805" t="n">
        <v>84500</v>
      </c>
      <c r="B10805" s="22" t="n">
        <v>94</v>
      </c>
      <c r="C10805" s="7" t="n">
        <v>1</v>
      </c>
      <c r="D10805" s="7" t="s">
        <v>36</v>
      </c>
      <c r="E10805" s="7" t="n">
        <v>2</v>
      </c>
    </row>
    <row r="10806" spans="1:3">
      <c r="A10806" t="s">
        <v>4</v>
      </c>
      <c r="B10806" s="4" t="s">
        <v>5</v>
      </c>
      <c r="C10806" s="4" t="s">
        <v>16</v>
      </c>
      <c r="D10806" s="4" t="s">
        <v>6</v>
      </c>
      <c r="E10806" s="4" t="s">
        <v>10</v>
      </c>
    </row>
    <row r="10807" spans="1:3">
      <c r="A10807" t="n">
        <v>84512</v>
      </c>
      <c r="B10807" s="22" t="n">
        <v>94</v>
      </c>
      <c r="C10807" s="7" t="n">
        <v>0</v>
      </c>
      <c r="D10807" s="7" t="s">
        <v>36</v>
      </c>
      <c r="E10807" s="7" t="n">
        <v>4</v>
      </c>
    </row>
    <row r="10808" spans="1:3">
      <c r="A10808" t="s">
        <v>4</v>
      </c>
      <c r="B10808" s="4" t="s">
        <v>5</v>
      </c>
      <c r="C10808" s="4" t="s">
        <v>16</v>
      </c>
      <c r="D10808" s="4" t="s">
        <v>6</v>
      </c>
      <c r="E10808" s="4" t="s">
        <v>10</v>
      </c>
    </row>
    <row r="10809" spans="1:3">
      <c r="A10809" t="n">
        <v>84524</v>
      </c>
      <c r="B10809" s="22" t="n">
        <v>94</v>
      </c>
      <c r="C10809" s="7" t="n">
        <v>1</v>
      </c>
      <c r="D10809" s="7" t="s">
        <v>37</v>
      </c>
      <c r="E10809" s="7" t="n">
        <v>1</v>
      </c>
    </row>
    <row r="10810" spans="1:3">
      <c r="A10810" t="s">
        <v>4</v>
      </c>
      <c r="B10810" s="4" t="s">
        <v>5</v>
      </c>
      <c r="C10810" s="4" t="s">
        <v>16</v>
      </c>
      <c r="D10810" s="4" t="s">
        <v>6</v>
      </c>
      <c r="E10810" s="4" t="s">
        <v>10</v>
      </c>
    </row>
    <row r="10811" spans="1:3">
      <c r="A10811" t="n">
        <v>84536</v>
      </c>
      <c r="B10811" s="22" t="n">
        <v>94</v>
      </c>
      <c r="C10811" s="7" t="n">
        <v>1</v>
      </c>
      <c r="D10811" s="7" t="s">
        <v>37</v>
      </c>
      <c r="E10811" s="7" t="n">
        <v>2</v>
      </c>
    </row>
    <row r="10812" spans="1:3">
      <c r="A10812" t="s">
        <v>4</v>
      </c>
      <c r="B10812" s="4" t="s">
        <v>5</v>
      </c>
      <c r="C10812" s="4" t="s">
        <v>16</v>
      </c>
      <c r="D10812" s="4" t="s">
        <v>6</v>
      </c>
      <c r="E10812" s="4" t="s">
        <v>10</v>
      </c>
    </row>
    <row r="10813" spans="1:3">
      <c r="A10813" t="n">
        <v>84548</v>
      </c>
      <c r="B10813" s="22" t="n">
        <v>94</v>
      </c>
      <c r="C10813" s="7" t="n">
        <v>0</v>
      </c>
      <c r="D10813" s="7" t="s">
        <v>37</v>
      </c>
      <c r="E10813" s="7" t="n">
        <v>4</v>
      </c>
    </row>
    <row r="10814" spans="1:3">
      <c r="A10814" t="s">
        <v>4</v>
      </c>
      <c r="B10814" s="4" t="s">
        <v>5</v>
      </c>
      <c r="C10814" s="4" t="s">
        <v>16</v>
      </c>
      <c r="D10814" s="4" t="s">
        <v>6</v>
      </c>
      <c r="E10814" s="4" t="s">
        <v>10</v>
      </c>
    </row>
    <row r="10815" spans="1:3">
      <c r="A10815" t="n">
        <v>84560</v>
      </c>
      <c r="B10815" s="22" t="n">
        <v>94</v>
      </c>
      <c r="C10815" s="7" t="n">
        <v>1</v>
      </c>
      <c r="D10815" s="7" t="s">
        <v>38</v>
      </c>
      <c r="E10815" s="7" t="n">
        <v>1</v>
      </c>
    </row>
    <row r="10816" spans="1:3">
      <c r="A10816" t="s">
        <v>4</v>
      </c>
      <c r="B10816" s="4" t="s">
        <v>5</v>
      </c>
      <c r="C10816" s="4" t="s">
        <v>16</v>
      </c>
      <c r="D10816" s="4" t="s">
        <v>6</v>
      </c>
      <c r="E10816" s="4" t="s">
        <v>10</v>
      </c>
    </row>
    <row r="10817" spans="1:5">
      <c r="A10817" t="n">
        <v>84572</v>
      </c>
      <c r="B10817" s="22" t="n">
        <v>94</v>
      </c>
      <c r="C10817" s="7" t="n">
        <v>1</v>
      </c>
      <c r="D10817" s="7" t="s">
        <v>38</v>
      </c>
      <c r="E10817" s="7" t="n">
        <v>2</v>
      </c>
    </row>
    <row r="10818" spans="1:5">
      <c r="A10818" t="s">
        <v>4</v>
      </c>
      <c r="B10818" s="4" t="s">
        <v>5</v>
      </c>
      <c r="C10818" s="4" t="s">
        <v>16</v>
      </c>
      <c r="D10818" s="4" t="s">
        <v>6</v>
      </c>
      <c r="E10818" s="4" t="s">
        <v>10</v>
      </c>
    </row>
    <row r="10819" spans="1:5">
      <c r="A10819" t="n">
        <v>84584</v>
      </c>
      <c r="B10819" s="22" t="n">
        <v>94</v>
      </c>
      <c r="C10819" s="7" t="n">
        <v>0</v>
      </c>
      <c r="D10819" s="7" t="s">
        <v>38</v>
      </c>
      <c r="E10819" s="7" t="n">
        <v>4</v>
      </c>
    </row>
    <row r="10820" spans="1:5">
      <c r="A10820" t="s">
        <v>4</v>
      </c>
      <c r="B10820" s="4" t="s">
        <v>5</v>
      </c>
      <c r="C10820" s="4" t="s">
        <v>16</v>
      </c>
      <c r="D10820" s="4" t="s">
        <v>6</v>
      </c>
      <c r="E10820" s="4" t="s">
        <v>10</v>
      </c>
    </row>
    <row r="10821" spans="1:5">
      <c r="A10821" t="n">
        <v>84596</v>
      </c>
      <c r="B10821" s="22" t="n">
        <v>94</v>
      </c>
      <c r="C10821" s="7" t="n">
        <v>1</v>
      </c>
      <c r="D10821" s="7" t="s">
        <v>39</v>
      </c>
      <c r="E10821" s="7" t="n">
        <v>1</v>
      </c>
    </row>
    <row r="10822" spans="1:5">
      <c r="A10822" t="s">
        <v>4</v>
      </c>
      <c r="B10822" s="4" t="s">
        <v>5</v>
      </c>
      <c r="C10822" s="4" t="s">
        <v>16</v>
      </c>
      <c r="D10822" s="4" t="s">
        <v>6</v>
      </c>
      <c r="E10822" s="4" t="s">
        <v>10</v>
      </c>
    </row>
    <row r="10823" spans="1:5">
      <c r="A10823" t="n">
        <v>84608</v>
      </c>
      <c r="B10823" s="22" t="n">
        <v>94</v>
      </c>
      <c r="C10823" s="7" t="n">
        <v>1</v>
      </c>
      <c r="D10823" s="7" t="s">
        <v>39</v>
      </c>
      <c r="E10823" s="7" t="n">
        <v>2</v>
      </c>
    </row>
    <row r="10824" spans="1:5">
      <c r="A10824" t="s">
        <v>4</v>
      </c>
      <c r="B10824" s="4" t="s">
        <v>5</v>
      </c>
      <c r="C10824" s="4" t="s">
        <v>16</v>
      </c>
      <c r="D10824" s="4" t="s">
        <v>6</v>
      </c>
      <c r="E10824" s="4" t="s">
        <v>10</v>
      </c>
    </row>
    <row r="10825" spans="1:5">
      <c r="A10825" t="n">
        <v>84620</v>
      </c>
      <c r="B10825" s="22" t="n">
        <v>94</v>
      </c>
      <c r="C10825" s="7" t="n">
        <v>0</v>
      </c>
      <c r="D10825" s="7" t="s">
        <v>39</v>
      </c>
      <c r="E10825" s="7" t="n">
        <v>4</v>
      </c>
    </row>
    <row r="10826" spans="1:5">
      <c r="A10826" t="s">
        <v>4</v>
      </c>
      <c r="B10826" s="4" t="s">
        <v>5</v>
      </c>
      <c r="C10826" s="4" t="s">
        <v>16</v>
      </c>
      <c r="D10826" s="4" t="s">
        <v>6</v>
      </c>
      <c r="E10826" s="4" t="s">
        <v>10</v>
      </c>
    </row>
    <row r="10827" spans="1:5">
      <c r="A10827" t="n">
        <v>84632</v>
      </c>
      <c r="B10827" s="22" t="n">
        <v>94</v>
      </c>
      <c r="C10827" s="7" t="n">
        <v>1</v>
      </c>
      <c r="D10827" s="7" t="s">
        <v>40</v>
      </c>
      <c r="E10827" s="7" t="n">
        <v>1</v>
      </c>
    </row>
    <row r="10828" spans="1:5">
      <c r="A10828" t="s">
        <v>4</v>
      </c>
      <c r="B10828" s="4" t="s">
        <v>5</v>
      </c>
      <c r="C10828" s="4" t="s">
        <v>16</v>
      </c>
      <c r="D10828" s="4" t="s">
        <v>6</v>
      </c>
      <c r="E10828" s="4" t="s">
        <v>10</v>
      </c>
    </row>
    <row r="10829" spans="1:5">
      <c r="A10829" t="n">
        <v>84644</v>
      </c>
      <c r="B10829" s="22" t="n">
        <v>94</v>
      </c>
      <c r="C10829" s="7" t="n">
        <v>1</v>
      </c>
      <c r="D10829" s="7" t="s">
        <v>40</v>
      </c>
      <c r="E10829" s="7" t="n">
        <v>2</v>
      </c>
    </row>
    <row r="10830" spans="1:5">
      <c r="A10830" t="s">
        <v>4</v>
      </c>
      <c r="B10830" s="4" t="s">
        <v>5</v>
      </c>
      <c r="C10830" s="4" t="s">
        <v>16</v>
      </c>
      <c r="D10830" s="4" t="s">
        <v>6</v>
      </c>
      <c r="E10830" s="4" t="s">
        <v>10</v>
      </c>
    </row>
    <row r="10831" spans="1:5">
      <c r="A10831" t="n">
        <v>84656</v>
      </c>
      <c r="B10831" s="22" t="n">
        <v>94</v>
      </c>
      <c r="C10831" s="7" t="n">
        <v>0</v>
      </c>
      <c r="D10831" s="7" t="s">
        <v>40</v>
      </c>
      <c r="E10831" s="7" t="n">
        <v>4</v>
      </c>
    </row>
    <row r="10832" spans="1:5">
      <c r="A10832" t="s">
        <v>4</v>
      </c>
      <c r="B10832" s="4" t="s">
        <v>5</v>
      </c>
      <c r="C10832" s="4" t="s">
        <v>16</v>
      </c>
      <c r="D10832" s="4" t="s">
        <v>6</v>
      </c>
      <c r="E10832" s="4" t="s">
        <v>10</v>
      </c>
    </row>
    <row r="10833" spans="1:5">
      <c r="A10833" t="n">
        <v>84668</v>
      </c>
      <c r="B10833" s="22" t="n">
        <v>94</v>
      </c>
      <c r="C10833" s="7" t="n">
        <v>1</v>
      </c>
      <c r="D10833" s="7" t="s">
        <v>41</v>
      </c>
      <c r="E10833" s="7" t="n">
        <v>1</v>
      </c>
    </row>
    <row r="10834" spans="1:5">
      <c r="A10834" t="s">
        <v>4</v>
      </c>
      <c r="B10834" s="4" t="s">
        <v>5</v>
      </c>
      <c r="C10834" s="4" t="s">
        <v>16</v>
      </c>
      <c r="D10834" s="4" t="s">
        <v>6</v>
      </c>
      <c r="E10834" s="4" t="s">
        <v>10</v>
      </c>
    </row>
    <row r="10835" spans="1:5">
      <c r="A10835" t="n">
        <v>84680</v>
      </c>
      <c r="B10835" s="22" t="n">
        <v>94</v>
      </c>
      <c r="C10835" s="7" t="n">
        <v>1</v>
      </c>
      <c r="D10835" s="7" t="s">
        <v>41</v>
      </c>
      <c r="E10835" s="7" t="n">
        <v>2</v>
      </c>
    </row>
    <row r="10836" spans="1:5">
      <c r="A10836" t="s">
        <v>4</v>
      </c>
      <c r="B10836" s="4" t="s">
        <v>5</v>
      </c>
      <c r="C10836" s="4" t="s">
        <v>16</v>
      </c>
      <c r="D10836" s="4" t="s">
        <v>6</v>
      </c>
      <c r="E10836" s="4" t="s">
        <v>10</v>
      </c>
    </row>
    <row r="10837" spans="1:5">
      <c r="A10837" t="n">
        <v>84692</v>
      </c>
      <c r="B10837" s="22" t="n">
        <v>94</v>
      </c>
      <c r="C10837" s="7" t="n">
        <v>0</v>
      </c>
      <c r="D10837" s="7" t="s">
        <v>41</v>
      </c>
      <c r="E10837" s="7" t="n">
        <v>4</v>
      </c>
    </row>
    <row r="10838" spans="1:5">
      <c r="A10838" t="s">
        <v>4</v>
      </c>
      <c r="B10838" s="4" t="s">
        <v>5</v>
      </c>
      <c r="C10838" s="4" t="s">
        <v>16</v>
      </c>
      <c r="D10838" s="4" t="s">
        <v>6</v>
      </c>
      <c r="E10838" s="4" t="s">
        <v>10</v>
      </c>
    </row>
    <row r="10839" spans="1:5">
      <c r="A10839" t="n">
        <v>84704</v>
      </c>
      <c r="B10839" s="22" t="n">
        <v>94</v>
      </c>
      <c r="C10839" s="7" t="n">
        <v>1</v>
      </c>
      <c r="D10839" s="7" t="s">
        <v>42</v>
      </c>
      <c r="E10839" s="7" t="n">
        <v>1</v>
      </c>
    </row>
    <row r="10840" spans="1:5">
      <c r="A10840" t="s">
        <v>4</v>
      </c>
      <c r="B10840" s="4" t="s">
        <v>5</v>
      </c>
      <c r="C10840" s="4" t="s">
        <v>16</v>
      </c>
      <c r="D10840" s="4" t="s">
        <v>6</v>
      </c>
      <c r="E10840" s="4" t="s">
        <v>10</v>
      </c>
    </row>
    <row r="10841" spans="1:5">
      <c r="A10841" t="n">
        <v>84716</v>
      </c>
      <c r="B10841" s="22" t="n">
        <v>94</v>
      </c>
      <c r="C10841" s="7" t="n">
        <v>1</v>
      </c>
      <c r="D10841" s="7" t="s">
        <v>42</v>
      </c>
      <c r="E10841" s="7" t="n">
        <v>2</v>
      </c>
    </row>
    <row r="10842" spans="1:5">
      <c r="A10842" t="s">
        <v>4</v>
      </c>
      <c r="B10842" s="4" t="s">
        <v>5</v>
      </c>
      <c r="C10842" s="4" t="s">
        <v>16</v>
      </c>
      <c r="D10842" s="4" t="s">
        <v>6</v>
      </c>
      <c r="E10842" s="4" t="s">
        <v>10</v>
      </c>
    </row>
    <row r="10843" spans="1:5">
      <c r="A10843" t="n">
        <v>84728</v>
      </c>
      <c r="B10843" s="22" t="n">
        <v>94</v>
      </c>
      <c r="C10843" s="7" t="n">
        <v>0</v>
      </c>
      <c r="D10843" s="7" t="s">
        <v>42</v>
      </c>
      <c r="E10843" s="7" t="n">
        <v>4</v>
      </c>
    </row>
    <row r="10844" spans="1:5">
      <c r="A10844" t="s">
        <v>4</v>
      </c>
      <c r="B10844" s="4" t="s">
        <v>5</v>
      </c>
      <c r="C10844" s="4" t="s">
        <v>16</v>
      </c>
      <c r="D10844" s="4" t="s">
        <v>6</v>
      </c>
      <c r="E10844" s="4" t="s">
        <v>10</v>
      </c>
    </row>
    <row r="10845" spans="1:5">
      <c r="A10845" t="n">
        <v>84740</v>
      </c>
      <c r="B10845" s="22" t="n">
        <v>94</v>
      </c>
      <c r="C10845" s="7" t="n">
        <v>1</v>
      </c>
      <c r="D10845" s="7" t="s">
        <v>43</v>
      </c>
      <c r="E10845" s="7" t="n">
        <v>1</v>
      </c>
    </row>
    <row r="10846" spans="1:5">
      <c r="A10846" t="s">
        <v>4</v>
      </c>
      <c r="B10846" s="4" t="s">
        <v>5</v>
      </c>
      <c r="C10846" s="4" t="s">
        <v>16</v>
      </c>
      <c r="D10846" s="4" t="s">
        <v>6</v>
      </c>
      <c r="E10846" s="4" t="s">
        <v>10</v>
      </c>
    </row>
    <row r="10847" spans="1:5">
      <c r="A10847" t="n">
        <v>84752</v>
      </c>
      <c r="B10847" s="22" t="n">
        <v>94</v>
      </c>
      <c r="C10847" s="7" t="n">
        <v>1</v>
      </c>
      <c r="D10847" s="7" t="s">
        <v>43</v>
      </c>
      <c r="E10847" s="7" t="n">
        <v>2</v>
      </c>
    </row>
    <row r="10848" spans="1:5">
      <c r="A10848" t="s">
        <v>4</v>
      </c>
      <c r="B10848" s="4" t="s">
        <v>5</v>
      </c>
      <c r="C10848" s="4" t="s">
        <v>16</v>
      </c>
      <c r="D10848" s="4" t="s">
        <v>6</v>
      </c>
      <c r="E10848" s="4" t="s">
        <v>10</v>
      </c>
    </row>
    <row r="10849" spans="1:5">
      <c r="A10849" t="n">
        <v>84764</v>
      </c>
      <c r="B10849" s="22" t="n">
        <v>94</v>
      </c>
      <c r="C10849" s="7" t="n">
        <v>0</v>
      </c>
      <c r="D10849" s="7" t="s">
        <v>43</v>
      </c>
      <c r="E10849" s="7" t="n">
        <v>4</v>
      </c>
    </row>
    <row r="10850" spans="1:5">
      <c r="A10850" t="s">
        <v>4</v>
      </c>
      <c r="B10850" s="4" t="s">
        <v>5</v>
      </c>
      <c r="C10850" s="4" t="s">
        <v>16</v>
      </c>
      <c r="D10850" s="4" t="s">
        <v>6</v>
      </c>
      <c r="E10850" s="4" t="s">
        <v>10</v>
      </c>
    </row>
    <row r="10851" spans="1:5">
      <c r="A10851" t="n">
        <v>84776</v>
      </c>
      <c r="B10851" s="22" t="n">
        <v>94</v>
      </c>
      <c r="C10851" s="7" t="n">
        <v>1</v>
      </c>
      <c r="D10851" s="7" t="s">
        <v>44</v>
      </c>
      <c r="E10851" s="7" t="n">
        <v>1</v>
      </c>
    </row>
    <row r="10852" spans="1:5">
      <c r="A10852" t="s">
        <v>4</v>
      </c>
      <c r="B10852" s="4" t="s">
        <v>5</v>
      </c>
      <c r="C10852" s="4" t="s">
        <v>16</v>
      </c>
      <c r="D10852" s="4" t="s">
        <v>6</v>
      </c>
      <c r="E10852" s="4" t="s">
        <v>10</v>
      </c>
    </row>
    <row r="10853" spans="1:5">
      <c r="A10853" t="n">
        <v>84788</v>
      </c>
      <c r="B10853" s="22" t="n">
        <v>94</v>
      </c>
      <c r="C10853" s="7" t="n">
        <v>1</v>
      </c>
      <c r="D10853" s="7" t="s">
        <v>44</v>
      </c>
      <c r="E10853" s="7" t="n">
        <v>2</v>
      </c>
    </row>
    <row r="10854" spans="1:5">
      <c r="A10854" t="s">
        <v>4</v>
      </c>
      <c r="B10854" s="4" t="s">
        <v>5</v>
      </c>
      <c r="C10854" s="4" t="s">
        <v>16</v>
      </c>
      <c r="D10854" s="4" t="s">
        <v>6</v>
      </c>
      <c r="E10854" s="4" t="s">
        <v>10</v>
      </c>
    </row>
    <row r="10855" spans="1:5">
      <c r="A10855" t="n">
        <v>84800</v>
      </c>
      <c r="B10855" s="22" t="n">
        <v>94</v>
      </c>
      <c r="C10855" s="7" t="n">
        <v>0</v>
      </c>
      <c r="D10855" s="7" t="s">
        <v>44</v>
      </c>
      <c r="E10855" s="7" t="n">
        <v>4</v>
      </c>
    </row>
    <row r="10856" spans="1:5">
      <c r="A10856" t="s">
        <v>4</v>
      </c>
      <c r="B10856" s="4" t="s">
        <v>5</v>
      </c>
      <c r="C10856" s="4" t="s">
        <v>16</v>
      </c>
      <c r="D10856" s="4" t="s">
        <v>6</v>
      </c>
      <c r="E10856" s="4" t="s">
        <v>10</v>
      </c>
    </row>
    <row r="10857" spans="1:5">
      <c r="A10857" t="n">
        <v>84812</v>
      </c>
      <c r="B10857" s="22" t="n">
        <v>94</v>
      </c>
      <c r="C10857" s="7" t="n">
        <v>1</v>
      </c>
      <c r="D10857" s="7" t="s">
        <v>45</v>
      </c>
      <c r="E10857" s="7" t="n">
        <v>1</v>
      </c>
    </row>
    <row r="10858" spans="1:5">
      <c r="A10858" t="s">
        <v>4</v>
      </c>
      <c r="B10858" s="4" t="s">
        <v>5</v>
      </c>
      <c r="C10858" s="4" t="s">
        <v>16</v>
      </c>
      <c r="D10858" s="4" t="s">
        <v>6</v>
      </c>
      <c r="E10858" s="4" t="s">
        <v>10</v>
      </c>
    </row>
    <row r="10859" spans="1:5">
      <c r="A10859" t="n">
        <v>84824</v>
      </c>
      <c r="B10859" s="22" t="n">
        <v>94</v>
      </c>
      <c r="C10859" s="7" t="n">
        <v>1</v>
      </c>
      <c r="D10859" s="7" t="s">
        <v>45</v>
      </c>
      <c r="E10859" s="7" t="n">
        <v>2</v>
      </c>
    </row>
    <row r="10860" spans="1:5">
      <c r="A10860" t="s">
        <v>4</v>
      </c>
      <c r="B10860" s="4" t="s">
        <v>5</v>
      </c>
      <c r="C10860" s="4" t="s">
        <v>16</v>
      </c>
      <c r="D10860" s="4" t="s">
        <v>6</v>
      </c>
      <c r="E10860" s="4" t="s">
        <v>10</v>
      </c>
    </row>
    <row r="10861" spans="1:5">
      <c r="A10861" t="n">
        <v>84836</v>
      </c>
      <c r="B10861" s="22" t="n">
        <v>94</v>
      </c>
      <c r="C10861" s="7" t="n">
        <v>0</v>
      </c>
      <c r="D10861" s="7" t="s">
        <v>45</v>
      </c>
      <c r="E10861" s="7" t="n">
        <v>4</v>
      </c>
    </row>
    <row r="10862" spans="1:5">
      <c r="A10862" t="s">
        <v>4</v>
      </c>
      <c r="B10862" s="4" t="s">
        <v>5</v>
      </c>
      <c r="C10862" s="4" t="s">
        <v>16</v>
      </c>
      <c r="D10862" s="4" t="s">
        <v>6</v>
      </c>
      <c r="E10862" s="4" t="s">
        <v>10</v>
      </c>
    </row>
    <row r="10863" spans="1:5">
      <c r="A10863" t="n">
        <v>84848</v>
      </c>
      <c r="B10863" s="22" t="n">
        <v>94</v>
      </c>
      <c r="C10863" s="7" t="n">
        <v>1</v>
      </c>
      <c r="D10863" s="7" t="s">
        <v>46</v>
      </c>
      <c r="E10863" s="7" t="n">
        <v>1</v>
      </c>
    </row>
    <row r="10864" spans="1:5">
      <c r="A10864" t="s">
        <v>4</v>
      </c>
      <c r="B10864" s="4" t="s">
        <v>5</v>
      </c>
      <c r="C10864" s="4" t="s">
        <v>16</v>
      </c>
      <c r="D10864" s="4" t="s">
        <v>6</v>
      </c>
      <c r="E10864" s="4" t="s">
        <v>10</v>
      </c>
    </row>
    <row r="10865" spans="1:5">
      <c r="A10865" t="n">
        <v>84860</v>
      </c>
      <c r="B10865" s="22" t="n">
        <v>94</v>
      </c>
      <c r="C10865" s="7" t="n">
        <v>1</v>
      </c>
      <c r="D10865" s="7" t="s">
        <v>46</v>
      </c>
      <c r="E10865" s="7" t="n">
        <v>2</v>
      </c>
    </row>
    <row r="10866" spans="1:5">
      <c r="A10866" t="s">
        <v>4</v>
      </c>
      <c r="B10866" s="4" t="s">
        <v>5</v>
      </c>
      <c r="C10866" s="4" t="s">
        <v>16</v>
      </c>
      <c r="D10866" s="4" t="s">
        <v>6</v>
      </c>
      <c r="E10866" s="4" t="s">
        <v>10</v>
      </c>
    </row>
    <row r="10867" spans="1:5">
      <c r="A10867" t="n">
        <v>84872</v>
      </c>
      <c r="B10867" s="22" t="n">
        <v>94</v>
      </c>
      <c r="C10867" s="7" t="n">
        <v>0</v>
      </c>
      <c r="D10867" s="7" t="s">
        <v>46</v>
      </c>
      <c r="E10867" s="7" t="n">
        <v>4</v>
      </c>
    </row>
    <row r="10868" spans="1:5">
      <c r="A10868" t="s">
        <v>4</v>
      </c>
      <c r="B10868" s="4" t="s">
        <v>5</v>
      </c>
      <c r="C10868" s="4" t="s">
        <v>16</v>
      </c>
      <c r="D10868" s="4" t="s">
        <v>6</v>
      </c>
      <c r="E10868" s="4" t="s">
        <v>10</v>
      </c>
    </row>
    <row r="10869" spans="1:5">
      <c r="A10869" t="n">
        <v>84884</v>
      </c>
      <c r="B10869" s="22" t="n">
        <v>94</v>
      </c>
      <c r="C10869" s="7" t="n">
        <v>1</v>
      </c>
      <c r="D10869" s="7" t="s">
        <v>47</v>
      </c>
      <c r="E10869" s="7" t="n">
        <v>1</v>
      </c>
    </row>
    <row r="10870" spans="1:5">
      <c r="A10870" t="s">
        <v>4</v>
      </c>
      <c r="B10870" s="4" t="s">
        <v>5</v>
      </c>
      <c r="C10870" s="4" t="s">
        <v>16</v>
      </c>
      <c r="D10870" s="4" t="s">
        <v>6</v>
      </c>
      <c r="E10870" s="4" t="s">
        <v>10</v>
      </c>
    </row>
    <row r="10871" spans="1:5">
      <c r="A10871" t="n">
        <v>84900</v>
      </c>
      <c r="B10871" s="22" t="n">
        <v>94</v>
      </c>
      <c r="C10871" s="7" t="n">
        <v>1</v>
      </c>
      <c r="D10871" s="7" t="s">
        <v>47</v>
      </c>
      <c r="E10871" s="7" t="n">
        <v>2</v>
      </c>
    </row>
    <row r="10872" spans="1:5">
      <c r="A10872" t="s">
        <v>4</v>
      </c>
      <c r="B10872" s="4" t="s">
        <v>5</v>
      </c>
      <c r="C10872" s="4" t="s">
        <v>16</v>
      </c>
      <c r="D10872" s="4" t="s">
        <v>6</v>
      </c>
      <c r="E10872" s="4" t="s">
        <v>10</v>
      </c>
    </row>
    <row r="10873" spans="1:5">
      <c r="A10873" t="n">
        <v>84916</v>
      </c>
      <c r="B10873" s="22" t="n">
        <v>94</v>
      </c>
      <c r="C10873" s="7" t="n">
        <v>0</v>
      </c>
      <c r="D10873" s="7" t="s">
        <v>47</v>
      </c>
      <c r="E10873" s="7" t="n">
        <v>4</v>
      </c>
    </row>
    <row r="10874" spans="1:5">
      <c r="A10874" t="s">
        <v>4</v>
      </c>
      <c r="B10874" s="4" t="s">
        <v>5</v>
      </c>
      <c r="C10874" s="4" t="s">
        <v>16</v>
      </c>
      <c r="D10874" s="4" t="s">
        <v>6</v>
      </c>
      <c r="E10874" s="4" t="s">
        <v>10</v>
      </c>
    </row>
    <row r="10875" spans="1:5">
      <c r="A10875" t="n">
        <v>84932</v>
      </c>
      <c r="B10875" s="22" t="n">
        <v>94</v>
      </c>
      <c r="C10875" s="7" t="n">
        <v>1</v>
      </c>
      <c r="D10875" s="7" t="s">
        <v>53</v>
      </c>
      <c r="E10875" s="7" t="n">
        <v>1</v>
      </c>
    </row>
    <row r="10876" spans="1:5">
      <c r="A10876" t="s">
        <v>4</v>
      </c>
      <c r="B10876" s="4" t="s">
        <v>5</v>
      </c>
      <c r="C10876" s="4" t="s">
        <v>16</v>
      </c>
      <c r="D10876" s="4" t="s">
        <v>6</v>
      </c>
      <c r="E10876" s="4" t="s">
        <v>10</v>
      </c>
    </row>
    <row r="10877" spans="1:5">
      <c r="A10877" t="n">
        <v>84947</v>
      </c>
      <c r="B10877" s="22" t="n">
        <v>94</v>
      </c>
      <c r="C10877" s="7" t="n">
        <v>1</v>
      </c>
      <c r="D10877" s="7" t="s">
        <v>53</v>
      </c>
      <c r="E10877" s="7" t="n">
        <v>2</v>
      </c>
    </row>
    <row r="10878" spans="1:5">
      <c r="A10878" t="s">
        <v>4</v>
      </c>
      <c r="B10878" s="4" t="s">
        <v>5</v>
      </c>
      <c r="C10878" s="4" t="s">
        <v>16</v>
      </c>
      <c r="D10878" s="4" t="s">
        <v>6</v>
      </c>
      <c r="E10878" s="4" t="s">
        <v>10</v>
      </c>
    </row>
    <row r="10879" spans="1:5">
      <c r="A10879" t="n">
        <v>84962</v>
      </c>
      <c r="B10879" s="22" t="n">
        <v>94</v>
      </c>
      <c r="C10879" s="7" t="n">
        <v>0</v>
      </c>
      <c r="D10879" s="7" t="s">
        <v>53</v>
      </c>
      <c r="E10879" s="7" t="n">
        <v>4</v>
      </c>
    </row>
    <row r="10880" spans="1:5">
      <c r="A10880" t="s">
        <v>4</v>
      </c>
      <c r="B10880" s="4" t="s">
        <v>5</v>
      </c>
      <c r="C10880" s="4" t="s">
        <v>10</v>
      </c>
      <c r="D10880" s="4" t="s">
        <v>30</v>
      </c>
      <c r="E10880" s="4" t="s">
        <v>30</v>
      </c>
      <c r="F10880" s="4" t="s">
        <v>30</v>
      </c>
      <c r="G10880" s="4" t="s">
        <v>30</v>
      </c>
    </row>
    <row r="10881" spans="1:7">
      <c r="A10881" t="n">
        <v>84977</v>
      </c>
      <c r="B10881" s="43" t="n">
        <v>46</v>
      </c>
      <c r="C10881" s="7" t="n">
        <v>61456</v>
      </c>
      <c r="D10881" s="7" t="n">
        <v>-100.5</v>
      </c>
      <c r="E10881" s="7" t="n">
        <v>6.42000007629395</v>
      </c>
      <c r="F10881" s="7" t="n">
        <v>-41.5</v>
      </c>
      <c r="G10881" s="7" t="n">
        <v>0</v>
      </c>
    </row>
    <row r="10882" spans="1:7">
      <c r="A10882" t="s">
        <v>4</v>
      </c>
      <c r="B10882" s="4" t="s">
        <v>5</v>
      </c>
      <c r="C10882" s="4" t="s">
        <v>16</v>
      </c>
      <c r="D10882" s="4" t="s">
        <v>10</v>
      </c>
    </row>
    <row r="10883" spans="1:7">
      <c r="A10883" t="n">
        <v>84996</v>
      </c>
      <c r="B10883" s="9" t="n">
        <v>162</v>
      </c>
      <c r="C10883" s="7" t="n">
        <v>1</v>
      </c>
      <c r="D10883" s="7" t="n">
        <v>0</v>
      </c>
    </row>
    <row r="10884" spans="1:7">
      <c r="A10884" t="s">
        <v>4</v>
      </c>
      <c r="B10884" s="4" t="s">
        <v>5</v>
      </c>
    </row>
    <row r="10885" spans="1:7">
      <c r="A10885" t="n">
        <v>85000</v>
      </c>
      <c r="B10885" s="5" t="n">
        <v>1</v>
      </c>
    </row>
    <row r="10886" spans="1:7" s="3" customFormat="1" customHeight="0">
      <c r="A10886" s="3" t="s">
        <v>2</v>
      </c>
      <c r="B10886" s="3" t="s">
        <v>648</v>
      </c>
    </row>
    <row r="10887" spans="1:7">
      <c r="A10887" t="s">
        <v>4</v>
      </c>
      <c r="B10887" s="4" t="s">
        <v>5</v>
      </c>
      <c r="C10887" s="4" t="s">
        <v>16</v>
      </c>
      <c r="D10887" s="4" t="s">
        <v>16</v>
      </c>
      <c r="E10887" s="4" t="s">
        <v>16</v>
      </c>
      <c r="F10887" s="4" t="s">
        <v>16</v>
      </c>
    </row>
    <row r="10888" spans="1:7">
      <c r="A10888" t="n">
        <v>85004</v>
      </c>
      <c r="B10888" s="15" t="n">
        <v>14</v>
      </c>
      <c r="C10888" s="7" t="n">
        <v>2</v>
      </c>
      <c r="D10888" s="7" t="n">
        <v>0</v>
      </c>
      <c r="E10888" s="7" t="n">
        <v>0</v>
      </c>
      <c r="F10888" s="7" t="n">
        <v>0</v>
      </c>
    </row>
    <row r="10889" spans="1:7">
      <c r="A10889" t="s">
        <v>4</v>
      </c>
      <c r="B10889" s="4" t="s">
        <v>5</v>
      </c>
      <c r="C10889" s="4" t="s">
        <v>16</v>
      </c>
      <c r="D10889" s="14" t="s">
        <v>26</v>
      </c>
      <c r="E10889" s="4" t="s">
        <v>5</v>
      </c>
      <c r="F10889" s="4" t="s">
        <v>16</v>
      </c>
      <c r="G10889" s="4" t="s">
        <v>10</v>
      </c>
      <c r="H10889" s="14" t="s">
        <v>27</v>
      </c>
      <c r="I10889" s="4" t="s">
        <v>16</v>
      </c>
      <c r="J10889" s="4" t="s">
        <v>9</v>
      </c>
      <c r="K10889" s="4" t="s">
        <v>16</v>
      </c>
      <c r="L10889" s="4" t="s">
        <v>16</v>
      </c>
      <c r="M10889" s="14" t="s">
        <v>26</v>
      </c>
      <c r="N10889" s="4" t="s">
        <v>5</v>
      </c>
      <c r="O10889" s="4" t="s">
        <v>16</v>
      </c>
      <c r="P10889" s="4" t="s">
        <v>10</v>
      </c>
      <c r="Q10889" s="14" t="s">
        <v>27</v>
      </c>
      <c r="R10889" s="4" t="s">
        <v>16</v>
      </c>
      <c r="S10889" s="4" t="s">
        <v>9</v>
      </c>
      <c r="T10889" s="4" t="s">
        <v>16</v>
      </c>
      <c r="U10889" s="4" t="s">
        <v>16</v>
      </c>
      <c r="V10889" s="4" t="s">
        <v>16</v>
      </c>
      <c r="W10889" s="4" t="s">
        <v>25</v>
      </c>
    </row>
    <row r="10890" spans="1:7">
      <c r="A10890" t="n">
        <v>85009</v>
      </c>
      <c r="B10890" s="10" t="n">
        <v>5</v>
      </c>
      <c r="C10890" s="7" t="n">
        <v>28</v>
      </c>
      <c r="D10890" s="14" t="s">
        <v>3</v>
      </c>
      <c r="E10890" s="9" t="n">
        <v>162</v>
      </c>
      <c r="F10890" s="7" t="n">
        <v>3</v>
      </c>
      <c r="G10890" s="7" t="n">
        <v>16388</v>
      </c>
      <c r="H10890" s="14" t="s">
        <v>3</v>
      </c>
      <c r="I10890" s="7" t="n">
        <v>0</v>
      </c>
      <c r="J10890" s="7" t="n">
        <v>1</v>
      </c>
      <c r="K10890" s="7" t="n">
        <v>2</v>
      </c>
      <c r="L10890" s="7" t="n">
        <v>28</v>
      </c>
      <c r="M10890" s="14" t="s">
        <v>3</v>
      </c>
      <c r="N10890" s="9" t="n">
        <v>162</v>
      </c>
      <c r="O10890" s="7" t="n">
        <v>3</v>
      </c>
      <c r="P10890" s="7" t="n">
        <v>16388</v>
      </c>
      <c r="Q10890" s="14" t="s">
        <v>3</v>
      </c>
      <c r="R10890" s="7" t="n">
        <v>0</v>
      </c>
      <c r="S10890" s="7" t="n">
        <v>2</v>
      </c>
      <c r="T10890" s="7" t="n">
        <v>2</v>
      </c>
      <c r="U10890" s="7" t="n">
        <v>11</v>
      </c>
      <c r="V10890" s="7" t="n">
        <v>1</v>
      </c>
      <c r="W10890" s="11" t="n">
        <f t="normal" ca="1">A10894</f>
        <v>0</v>
      </c>
    </row>
    <row r="10891" spans="1:7">
      <c r="A10891" t="s">
        <v>4</v>
      </c>
      <c r="B10891" s="4" t="s">
        <v>5</v>
      </c>
      <c r="C10891" s="4" t="s">
        <v>16</v>
      </c>
      <c r="D10891" s="4" t="s">
        <v>10</v>
      </c>
      <c r="E10891" s="4" t="s">
        <v>30</v>
      </c>
    </row>
    <row r="10892" spans="1:7">
      <c r="A10892" t="n">
        <v>85038</v>
      </c>
      <c r="B10892" s="37" t="n">
        <v>58</v>
      </c>
      <c r="C10892" s="7" t="n">
        <v>0</v>
      </c>
      <c r="D10892" s="7" t="n">
        <v>0</v>
      </c>
      <c r="E10892" s="7" t="n">
        <v>1</v>
      </c>
    </row>
    <row r="10893" spans="1:7">
      <c r="A10893" t="s">
        <v>4</v>
      </c>
      <c r="B10893" s="4" t="s">
        <v>5</v>
      </c>
      <c r="C10893" s="4" t="s">
        <v>16</v>
      </c>
      <c r="D10893" s="14" t="s">
        <v>26</v>
      </c>
      <c r="E10893" s="4" t="s">
        <v>5</v>
      </c>
      <c r="F10893" s="4" t="s">
        <v>16</v>
      </c>
      <c r="G10893" s="4" t="s">
        <v>10</v>
      </c>
      <c r="H10893" s="14" t="s">
        <v>27</v>
      </c>
      <c r="I10893" s="4" t="s">
        <v>16</v>
      </c>
      <c r="J10893" s="4" t="s">
        <v>9</v>
      </c>
      <c r="K10893" s="4" t="s">
        <v>16</v>
      </c>
      <c r="L10893" s="4" t="s">
        <v>16</v>
      </c>
      <c r="M10893" s="14" t="s">
        <v>26</v>
      </c>
      <c r="N10893" s="4" t="s">
        <v>5</v>
      </c>
      <c r="O10893" s="4" t="s">
        <v>16</v>
      </c>
      <c r="P10893" s="4" t="s">
        <v>10</v>
      </c>
      <c r="Q10893" s="14" t="s">
        <v>27</v>
      </c>
      <c r="R10893" s="4" t="s">
        <v>16</v>
      </c>
      <c r="S10893" s="4" t="s">
        <v>9</v>
      </c>
      <c r="T10893" s="4" t="s">
        <v>16</v>
      </c>
      <c r="U10893" s="4" t="s">
        <v>16</v>
      </c>
      <c r="V10893" s="4" t="s">
        <v>16</v>
      </c>
      <c r="W10893" s="4" t="s">
        <v>25</v>
      </c>
    </row>
    <row r="10894" spans="1:7">
      <c r="A10894" t="n">
        <v>85046</v>
      </c>
      <c r="B10894" s="10" t="n">
        <v>5</v>
      </c>
      <c r="C10894" s="7" t="n">
        <v>28</v>
      </c>
      <c r="D10894" s="14" t="s">
        <v>3</v>
      </c>
      <c r="E10894" s="9" t="n">
        <v>162</v>
      </c>
      <c r="F10894" s="7" t="n">
        <v>3</v>
      </c>
      <c r="G10894" s="7" t="n">
        <v>16388</v>
      </c>
      <c r="H10894" s="14" t="s">
        <v>3</v>
      </c>
      <c r="I10894" s="7" t="n">
        <v>0</v>
      </c>
      <c r="J10894" s="7" t="n">
        <v>1</v>
      </c>
      <c r="K10894" s="7" t="n">
        <v>3</v>
      </c>
      <c r="L10894" s="7" t="n">
        <v>28</v>
      </c>
      <c r="M10894" s="14" t="s">
        <v>3</v>
      </c>
      <c r="N10894" s="9" t="n">
        <v>162</v>
      </c>
      <c r="O10894" s="7" t="n">
        <v>3</v>
      </c>
      <c r="P10894" s="7" t="n">
        <v>16388</v>
      </c>
      <c r="Q10894" s="14" t="s">
        <v>3</v>
      </c>
      <c r="R10894" s="7" t="n">
        <v>0</v>
      </c>
      <c r="S10894" s="7" t="n">
        <v>2</v>
      </c>
      <c r="T10894" s="7" t="n">
        <v>3</v>
      </c>
      <c r="U10894" s="7" t="n">
        <v>9</v>
      </c>
      <c r="V10894" s="7" t="n">
        <v>1</v>
      </c>
      <c r="W10894" s="11" t="n">
        <f t="normal" ca="1">A10904</f>
        <v>0</v>
      </c>
    </row>
    <row r="10895" spans="1:7">
      <c r="A10895" t="s">
        <v>4</v>
      </c>
      <c r="B10895" s="4" t="s">
        <v>5</v>
      </c>
      <c r="C10895" s="4" t="s">
        <v>16</v>
      </c>
      <c r="D10895" s="14" t="s">
        <v>26</v>
      </c>
      <c r="E10895" s="4" t="s">
        <v>5</v>
      </c>
      <c r="F10895" s="4" t="s">
        <v>10</v>
      </c>
      <c r="G10895" s="4" t="s">
        <v>16</v>
      </c>
      <c r="H10895" s="4" t="s">
        <v>16</v>
      </c>
      <c r="I10895" s="4" t="s">
        <v>6</v>
      </c>
      <c r="J10895" s="14" t="s">
        <v>27</v>
      </c>
      <c r="K10895" s="4" t="s">
        <v>16</v>
      </c>
      <c r="L10895" s="4" t="s">
        <v>16</v>
      </c>
      <c r="M10895" s="14" t="s">
        <v>26</v>
      </c>
      <c r="N10895" s="4" t="s">
        <v>5</v>
      </c>
      <c r="O10895" s="4" t="s">
        <v>16</v>
      </c>
      <c r="P10895" s="14" t="s">
        <v>27</v>
      </c>
      <c r="Q10895" s="4" t="s">
        <v>16</v>
      </c>
      <c r="R10895" s="4" t="s">
        <v>9</v>
      </c>
      <c r="S10895" s="4" t="s">
        <v>16</v>
      </c>
      <c r="T10895" s="4" t="s">
        <v>16</v>
      </c>
      <c r="U10895" s="4" t="s">
        <v>16</v>
      </c>
      <c r="V10895" s="14" t="s">
        <v>26</v>
      </c>
      <c r="W10895" s="4" t="s">
        <v>5</v>
      </c>
      <c r="X10895" s="4" t="s">
        <v>16</v>
      </c>
      <c r="Y10895" s="14" t="s">
        <v>27</v>
      </c>
      <c r="Z10895" s="4" t="s">
        <v>16</v>
      </c>
      <c r="AA10895" s="4" t="s">
        <v>9</v>
      </c>
      <c r="AB10895" s="4" t="s">
        <v>16</v>
      </c>
      <c r="AC10895" s="4" t="s">
        <v>16</v>
      </c>
      <c r="AD10895" s="4" t="s">
        <v>16</v>
      </c>
      <c r="AE10895" s="4" t="s">
        <v>25</v>
      </c>
    </row>
    <row r="10896" spans="1:7">
      <c r="A10896" t="n">
        <v>85075</v>
      </c>
      <c r="B10896" s="10" t="n">
        <v>5</v>
      </c>
      <c r="C10896" s="7" t="n">
        <v>28</v>
      </c>
      <c r="D10896" s="14" t="s">
        <v>3</v>
      </c>
      <c r="E10896" s="48" t="n">
        <v>47</v>
      </c>
      <c r="F10896" s="7" t="n">
        <v>61456</v>
      </c>
      <c r="G10896" s="7" t="n">
        <v>2</v>
      </c>
      <c r="H10896" s="7" t="n">
        <v>0</v>
      </c>
      <c r="I10896" s="7" t="s">
        <v>164</v>
      </c>
      <c r="J10896" s="14" t="s">
        <v>3</v>
      </c>
      <c r="K10896" s="7" t="n">
        <v>8</v>
      </c>
      <c r="L10896" s="7" t="n">
        <v>28</v>
      </c>
      <c r="M10896" s="14" t="s">
        <v>3</v>
      </c>
      <c r="N10896" s="17" t="n">
        <v>74</v>
      </c>
      <c r="O10896" s="7" t="n">
        <v>65</v>
      </c>
      <c r="P10896" s="14" t="s">
        <v>3</v>
      </c>
      <c r="Q10896" s="7" t="n">
        <v>0</v>
      </c>
      <c r="R10896" s="7" t="n">
        <v>1</v>
      </c>
      <c r="S10896" s="7" t="n">
        <v>3</v>
      </c>
      <c r="T10896" s="7" t="n">
        <v>9</v>
      </c>
      <c r="U10896" s="7" t="n">
        <v>28</v>
      </c>
      <c r="V10896" s="14" t="s">
        <v>3</v>
      </c>
      <c r="W10896" s="17" t="n">
        <v>74</v>
      </c>
      <c r="X10896" s="7" t="n">
        <v>65</v>
      </c>
      <c r="Y10896" s="14" t="s">
        <v>3</v>
      </c>
      <c r="Z10896" s="7" t="n">
        <v>0</v>
      </c>
      <c r="AA10896" s="7" t="n">
        <v>2</v>
      </c>
      <c r="AB10896" s="7" t="n">
        <v>3</v>
      </c>
      <c r="AC10896" s="7" t="n">
        <v>9</v>
      </c>
      <c r="AD10896" s="7" t="n">
        <v>1</v>
      </c>
      <c r="AE10896" s="11" t="n">
        <f t="normal" ca="1">A10900</f>
        <v>0</v>
      </c>
    </row>
    <row r="10897" spans="1:31">
      <c r="A10897" t="s">
        <v>4</v>
      </c>
      <c r="B10897" s="4" t="s">
        <v>5</v>
      </c>
      <c r="C10897" s="4" t="s">
        <v>10</v>
      </c>
      <c r="D10897" s="4" t="s">
        <v>16</v>
      </c>
      <c r="E10897" s="4" t="s">
        <v>16</v>
      </c>
      <c r="F10897" s="4" t="s">
        <v>6</v>
      </c>
    </row>
    <row r="10898" spans="1:31">
      <c r="A10898" t="n">
        <v>85123</v>
      </c>
      <c r="B10898" s="48" t="n">
        <v>47</v>
      </c>
      <c r="C10898" s="7" t="n">
        <v>61456</v>
      </c>
      <c r="D10898" s="7" t="n">
        <v>0</v>
      </c>
      <c r="E10898" s="7" t="n">
        <v>0</v>
      </c>
      <c r="F10898" s="7" t="s">
        <v>143</v>
      </c>
    </row>
    <row r="10899" spans="1:31">
      <c r="A10899" t="s">
        <v>4</v>
      </c>
      <c r="B10899" s="4" t="s">
        <v>5</v>
      </c>
      <c r="C10899" s="4" t="s">
        <v>16</v>
      </c>
      <c r="D10899" s="4" t="s">
        <v>10</v>
      </c>
      <c r="E10899" s="4" t="s">
        <v>30</v>
      </c>
    </row>
    <row r="10900" spans="1:31">
      <c r="A10900" t="n">
        <v>85136</v>
      </c>
      <c r="B10900" s="37" t="n">
        <v>58</v>
      </c>
      <c r="C10900" s="7" t="n">
        <v>0</v>
      </c>
      <c r="D10900" s="7" t="n">
        <v>300</v>
      </c>
      <c r="E10900" s="7" t="n">
        <v>1</v>
      </c>
    </row>
    <row r="10901" spans="1:31">
      <c r="A10901" t="s">
        <v>4</v>
      </c>
      <c r="B10901" s="4" t="s">
        <v>5</v>
      </c>
      <c r="C10901" s="4" t="s">
        <v>16</v>
      </c>
      <c r="D10901" s="4" t="s">
        <v>10</v>
      </c>
    </row>
    <row r="10902" spans="1:31">
      <c r="A10902" t="n">
        <v>85144</v>
      </c>
      <c r="B10902" s="37" t="n">
        <v>58</v>
      </c>
      <c r="C10902" s="7" t="n">
        <v>255</v>
      </c>
      <c r="D10902" s="7" t="n">
        <v>0</v>
      </c>
    </row>
    <row r="10903" spans="1:31">
      <c r="A10903" t="s">
        <v>4</v>
      </c>
      <c r="B10903" s="4" t="s">
        <v>5</v>
      </c>
      <c r="C10903" s="4" t="s">
        <v>16</v>
      </c>
      <c r="D10903" s="4" t="s">
        <v>16</v>
      </c>
      <c r="E10903" s="4" t="s">
        <v>16</v>
      </c>
      <c r="F10903" s="4" t="s">
        <v>16</v>
      </c>
    </row>
    <row r="10904" spans="1:31">
      <c r="A10904" t="n">
        <v>85148</v>
      </c>
      <c r="B10904" s="15" t="n">
        <v>14</v>
      </c>
      <c r="C10904" s="7" t="n">
        <v>0</v>
      </c>
      <c r="D10904" s="7" t="n">
        <v>0</v>
      </c>
      <c r="E10904" s="7" t="n">
        <v>0</v>
      </c>
      <c r="F10904" s="7" t="n">
        <v>64</v>
      </c>
    </row>
    <row r="10905" spans="1:31">
      <c r="A10905" t="s">
        <v>4</v>
      </c>
      <c r="B10905" s="4" t="s">
        <v>5</v>
      </c>
      <c r="C10905" s="4" t="s">
        <v>16</v>
      </c>
      <c r="D10905" s="4" t="s">
        <v>10</v>
      </c>
    </row>
    <row r="10906" spans="1:31">
      <c r="A10906" t="n">
        <v>85153</v>
      </c>
      <c r="B10906" s="26" t="n">
        <v>22</v>
      </c>
      <c r="C10906" s="7" t="n">
        <v>0</v>
      </c>
      <c r="D10906" s="7" t="n">
        <v>16388</v>
      </c>
    </row>
    <row r="10907" spans="1:31">
      <c r="A10907" t="s">
        <v>4</v>
      </c>
      <c r="B10907" s="4" t="s">
        <v>5</v>
      </c>
      <c r="C10907" s="4" t="s">
        <v>16</v>
      </c>
      <c r="D10907" s="4" t="s">
        <v>10</v>
      </c>
    </row>
    <row r="10908" spans="1:31">
      <c r="A10908" t="n">
        <v>85157</v>
      </c>
      <c r="B10908" s="37" t="n">
        <v>58</v>
      </c>
      <c r="C10908" s="7" t="n">
        <v>5</v>
      </c>
      <c r="D10908" s="7" t="n">
        <v>300</v>
      </c>
    </row>
    <row r="10909" spans="1:31">
      <c r="A10909" t="s">
        <v>4</v>
      </c>
      <c r="B10909" s="4" t="s">
        <v>5</v>
      </c>
      <c r="C10909" s="4" t="s">
        <v>30</v>
      </c>
      <c r="D10909" s="4" t="s">
        <v>10</v>
      </c>
    </row>
    <row r="10910" spans="1:31">
      <c r="A10910" t="n">
        <v>85161</v>
      </c>
      <c r="B10910" s="57" t="n">
        <v>103</v>
      </c>
      <c r="C10910" s="7" t="n">
        <v>0</v>
      </c>
      <c r="D10910" s="7" t="n">
        <v>300</v>
      </c>
    </row>
    <row r="10911" spans="1:31">
      <c r="A10911" t="s">
        <v>4</v>
      </c>
      <c r="B10911" s="4" t="s">
        <v>5</v>
      </c>
      <c r="C10911" s="4" t="s">
        <v>16</v>
      </c>
    </row>
    <row r="10912" spans="1:31">
      <c r="A10912" t="n">
        <v>85168</v>
      </c>
      <c r="B10912" s="58" t="n">
        <v>64</v>
      </c>
      <c r="C10912" s="7" t="n">
        <v>7</v>
      </c>
    </row>
    <row r="10913" spans="1:6">
      <c r="A10913" t="s">
        <v>4</v>
      </c>
      <c r="B10913" s="4" t="s">
        <v>5</v>
      </c>
      <c r="C10913" s="4" t="s">
        <v>16</v>
      </c>
      <c r="D10913" s="4" t="s">
        <v>10</v>
      </c>
    </row>
    <row r="10914" spans="1:6">
      <c r="A10914" t="n">
        <v>85170</v>
      </c>
      <c r="B10914" s="59" t="n">
        <v>72</v>
      </c>
      <c r="C10914" s="7" t="n">
        <v>5</v>
      </c>
      <c r="D10914" s="7" t="n">
        <v>0</v>
      </c>
    </row>
    <row r="10915" spans="1:6">
      <c r="A10915" t="s">
        <v>4</v>
      </c>
      <c r="B10915" s="4" t="s">
        <v>5</v>
      </c>
      <c r="C10915" s="4" t="s">
        <v>16</v>
      </c>
      <c r="D10915" s="14" t="s">
        <v>26</v>
      </c>
      <c r="E10915" s="4" t="s">
        <v>5</v>
      </c>
      <c r="F10915" s="4" t="s">
        <v>16</v>
      </c>
      <c r="G10915" s="4" t="s">
        <v>10</v>
      </c>
      <c r="H10915" s="14" t="s">
        <v>27</v>
      </c>
      <c r="I10915" s="4" t="s">
        <v>16</v>
      </c>
      <c r="J10915" s="4" t="s">
        <v>9</v>
      </c>
      <c r="K10915" s="4" t="s">
        <v>16</v>
      </c>
      <c r="L10915" s="4" t="s">
        <v>16</v>
      </c>
      <c r="M10915" s="4" t="s">
        <v>25</v>
      </c>
    </row>
    <row r="10916" spans="1:6">
      <c r="A10916" t="n">
        <v>85174</v>
      </c>
      <c r="B10916" s="10" t="n">
        <v>5</v>
      </c>
      <c r="C10916" s="7" t="n">
        <v>28</v>
      </c>
      <c r="D10916" s="14" t="s">
        <v>3</v>
      </c>
      <c r="E10916" s="9" t="n">
        <v>162</v>
      </c>
      <c r="F10916" s="7" t="n">
        <v>4</v>
      </c>
      <c r="G10916" s="7" t="n">
        <v>16388</v>
      </c>
      <c r="H10916" s="14" t="s">
        <v>3</v>
      </c>
      <c r="I10916" s="7" t="n">
        <v>0</v>
      </c>
      <c r="J10916" s="7" t="n">
        <v>1</v>
      </c>
      <c r="K10916" s="7" t="n">
        <v>2</v>
      </c>
      <c r="L10916" s="7" t="n">
        <v>1</v>
      </c>
      <c r="M10916" s="11" t="n">
        <f t="normal" ca="1">A10922</f>
        <v>0</v>
      </c>
    </row>
    <row r="10917" spans="1:6">
      <c r="A10917" t="s">
        <v>4</v>
      </c>
      <c r="B10917" s="4" t="s">
        <v>5</v>
      </c>
      <c r="C10917" s="4" t="s">
        <v>16</v>
      </c>
      <c r="D10917" s="4" t="s">
        <v>6</v>
      </c>
    </row>
    <row r="10918" spans="1:6">
      <c r="A10918" t="n">
        <v>85191</v>
      </c>
      <c r="B10918" s="8" t="n">
        <v>2</v>
      </c>
      <c r="C10918" s="7" t="n">
        <v>10</v>
      </c>
      <c r="D10918" s="7" t="s">
        <v>165</v>
      </c>
    </row>
    <row r="10919" spans="1:6">
      <c r="A10919" t="s">
        <v>4</v>
      </c>
      <c r="B10919" s="4" t="s">
        <v>5</v>
      </c>
      <c r="C10919" s="4" t="s">
        <v>10</v>
      </c>
    </row>
    <row r="10920" spans="1:6">
      <c r="A10920" t="n">
        <v>85208</v>
      </c>
      <c r="B10920" s="31" t="n">
        <v>16</v>
      </c>
      <c r="C10920" s="7" t="n">
        <v>0</v>
      </c>
    </row>
    <row r="10921" spans="1:6">
      <c r="A10921" t="s">
        <v>4</v>
      </c>
      <c r="B10921" s="4" t="s">
        <v>5</v>
      </c>
      <c r="C10921" s="4" t="s">
        <v>16</v>
      </c>
      <c r="D10921" s="4" t="s">
        <v>9</v>
      </c>
      <c r="E10921" s="4" t="s">
        <v>9</v>
      </c>
      <c r="F10921" s="4" t="s">
        <v>9</v>
      </c>
      <c r="G10921" s="4" t="s">
        <v>9</v>
      </c>
    </row>
    <row r="10922" spans="1:6">
      <c r="A10922" t="n">
        <v>85211</v>
      </c>
      <c r="B10922" s="89" t="n">
        <v>122</v>
      </c>
      <c r="C10922" s="7" t="n">
        <v>2</v>
      </c>
      <c r="D10922" s="7" t="n">
        <v>1073741824</v>
      </c>
      <c r="E10922" s="7" t="n">
        <v>0</v>
      </c>
      <c r="F10922" s="7" t="n">
        <v>0</v>
      </c>
      <c r="G10922" s="7" t="n">
        <v>0</v>
      </c>
    </row>
    <row r="10923" spans="1:6">
      <c r="A10923" t="s">
        <v>4</v>
      </c>
      <c r="B10923" s="4" t="s">
        <v>5</v>
      </c>
      <c r="C10923" s="4" t="s">
        <v>10</v>
      </c>
      <c r="D10923" s="4" t="s">
        <v>6</v>
      </c>
      <c r="E10923" s="4" t="s">
        <v>6</v>
      </c>
      <c r="F10923" s="4" t="s">
        <v>6</v>
      </c>
      <c r="G10923" s="4" t="s">
        <v>16</v>
      </c>
      <c r="H10923" s="4" t="s">
        <v>9</v>
      </c>
      <c r="I10923" s="4" t="s">
        <v>30</v>
      </c>
      <c r="J10923" s="4" t="s">
        <v>30</v>
      </c>
      <c r="K10923" s="4" t="s">
        <v>30</v>
      </c>
      <c r="L10923" s="4" t="s">
        <v>30</v>
      </c>
      <c r="M10923" s="4" t="s">
        <v>30</v>
      </c>
      <c r="N10923" s="4" t="s">
        <v>30</v>
      </c>
      <c r="O10923" s="4" t="s">
        <v>30</v>
      </c>
      <c r="P10923" s="4" t="s">
        <v>6</v>
      </c>
      <c r="Q10923" s="4" t="s">
        <v>6</v>
      </c>
      <c r="R10923" s="4" t="s">
        <v>9</v>
      </c>
      <c r="S10923" s="4" t="s">
        <v>16</v>
      </c>
      <c r="T10923" s="4" t="s">
        <v>9</v>
      </c>
      <c r="U10923" s="4" t="s">
        <v>9</v>
      </c>
      <c r="V10923" s="4" t="s">
        <v>10</v>
      </c>
    </row>
    <row r="10924" spans="1:6">
      <c r="A10924" t="n">
        <v>85229</v>
      </c>
      <c r="B10924" s="61" t="n">
        <v>19</v>
      </c>
      <c r="C10924" s="7" t="n">
        <v>93</v>
      </c>
      <c r="D10924" s="7" t="s">
        <v>435</v>
      </c>
      <c r="E10924" s="7" t="s">
        <v>436</v>
      </c>
      <c r="F10924" s="7" t="s">
        <v>15</v>
      </c>
      <c r="G10924" s="7" t="n">
        <v>0</v>
      </c>
      <c r="H10924" s="7" t="n">
        <v>1</v>
      </c>
      <c r="I10924" s="7" t="n">
        <v>0</v>
      </c>
      <c r="J10924" s="7" t="n">
        <v>0</v>
      </c>
      <c r="K10924" s="7" t="n">
        <v>0</v>
      </c>
      <c r="L10924" s="7" t="n">
        <v>0</v>
      </c>
      <c r="M10924" s="7" t="n">
        <v>1</v>
      </c>
      <c r="N10924" s="7" t="n">
        <v>1.60000002384186</v>
      </c>
      <c r="O10924" s="7" t="n">
        <v>0.0900000035762787</v>
      </c>
      <c r="P10924" s="7" t="s">
        <v>15</v>
      </c>
      <c r="Q10924" s="7" t="s">
        <v>15</v>
      </c>
      <c r="R10924" s="7" t="n">
        <v>-1</v>
      </c>
      <c r="S10924" s="7" t="n">
        <v>0</v>
      </c>
      <c r="T10924" s="7" t="n">
        <v>0</v>
      </c>
      <c r="U10924" s="7" t="n">
        <v>0</v>
      </c>
      <c r="V10924" s="7" t="n">
        <v>0</v>
      </c>
    </row>
    <row r="10925" spans="1:6">
      <c r="A10925" t="s">
        <v>4</v>
      </c>
      <c r="B10925" s="4" t="s">
        <v>5</v>
      </c>
      <c r="C10925" s="4" t="s">
        <v>10</v>
      </c>
      <c r="D10925" s="4" t="s">
        <v>6</v>
      </c>
      <c r="E10925" s="4" t="s">
        <v>6</v>
      </c>
      <c r="F10925" s="4" t="s">
        <v>6</v>
      </c>
      <c r="G10925" s="4" t="s">
        <v>16</v>
      </c>
      <c r="H10925" s="4" t="s">
        <v>9</v>
      </c>
      <c r="I10925" s="4" t="s">
        <v>30</v>
      </c>
      <c r="J10925" s="4" t="s">
        <v>30</v>
      </c>
      <c r="K10925" s="4" t="s">
        <v>30</v>
      </c>
      <c r="L10925" s="4" t="s">
        <v>30</v>
      </c>
      <c r="M10925" s="4" t="s">
        <v>30</v>
      </c>
      <c r="N10925" s="4" t="s">
        <v>30</v>
      </c>
      <c r="O10925" s="4" t="s">
        <v>30</v>
      </c>
      <c r="P10925" s="4" t="s">
        <v>6</v>
      </c>
      <c r="Q10925" s="4" t="s">
        <v>6</v>
      </c>
      <c r="R10925" s="4" t="s">
        <v>9</v>
      </c>
      <c r="S10925" s="4" t="s">
        <v>16</v>
      </c>
      <c r="T10925" s="4" t="s">
        <v>9</v>
      </c>
      <c r="U10925" s="4" t="s">
        <v>9</v>
      </c>
      <c r="V10925" s="4" t="s">
        <v>10</v>
      </c>
    </row>
    <row r="10926" spans="1:6">
      <c r="A10926" t="n">
        <v>85299</v>
      </c>
      <c r="B10926" s="61" t="n">
        <v>19</v>
      </c>
      <c r="C10926" s="7" t="n">
        <v>105</v>
      </c>
      <c r="D10926" s="7" t="s">
        <v>437</v>
      </c>
      <c r="E10926" s="7" t="s">
        <v>438</v>
      </c>
      <c r="F10926" s="7" t="s">
        <v>15</v>
      </c>
      <c r="G10926" s="7" t="n">
        <v>0</v>
      </c>
      <c r="H10926" s="7" t="n">
        <v>1</v>
      </c>
      <c r="I10926" s="7" t="n">
        <v>0</v>
      </c>
      <c r="J10926" s="7" t="n">
        <v>0</v>
      </c>
      <c r="K10926" s="7" t="n">
        <v>0</v>
      </c>
      <c r="L10926" s="7" t="n">
        <v>0</v>
      </c>
      <c r="M10926" s="7" t="n">
        <v>1</v>
      </c>
      <c r="N10926" s="7" t="n">
        <v>1.60000002384186</v>
      </c>
      <c r="O10926" s="7" t="n">
        <v>0.0900000035762787</v>
      </c>
      <c r="P10926" s="7" t="s">
        <v>15</v>
      </c>
      <c r="Q10926" s="7" t="s">
        <v>15</v>
      </c>
      <c r="R10926" s="7" t="n">
        <v>-1</v>
      </c>
      <c r="S10926" s="7" t="n">
        <v>0</v>
      </c>
      <c r="T10926" s="7" t="n">
        <v>0</v>
      </c>
      <c r="U10926" s="7" t="n">
        <v>0</v>
      </c>
      <c r="V10926" s="7" t="n">
        <v>0</v>
      </c>
    </row>
    <row r="10927" spans="1:6">
      <c r="A10927" t="s">
        <v>4</v>
      </c>
      <c r="B10927" s="4" t="s">
        <v>5</v>
      </c>
      <c r="C10927" s="4" t="s">
        <v>10</v>
      </c>
      <c r="D10927" s="4" t="s">
        <v>6</v>
      </c>
      <c r="E10927" s="4" t="s">
        <v>6</v>
      </c>
      <c r="F10927" s="4" t="s">
        <v>6</v>
      </c>
      <c r="G10927" s="4" t="s">
        <v>16</v>
      </c>
      <c r="H10927" s="4" t="s">
        <v>9</v>
      </c>
      <c r="I10927" s="4" t="s">
        <v>30</v>
      </c>
      <c r="J10927" s="4" t="s">
        <v>30</v>
      </c>
      <c r="K10927" s="4" t="s">
        <v>30</v>
      </c>
      <c r="L10927" s="4" t="s">
        <v>30</v>
      </c>
      <c r="M10927" s="4" t="s">
        <v>30</v>
      </c>
      <c r="N10927" s="4" t="s">
        <v>30</v>
      </c>
      <c r="O10927" s="4" t="s">
        <v>30</v>
      </c>
      <c r="P10927" s="4" t="s">
        <v>6</v>
      </c>
      <c r="Q10927" s="4" t="s">
        <v>6</v>
      </c>
      <c r="R10927" s="4" t="s">
        <v>9</v>
      </c>
      <c r="S10927" s="4" t="s">
        <v>16</v>
      </c>
      <c r="T10927" s="4" t="s">
        <v>9</v>
      </c>
      <c r="U10927" s="4" t="s">
        <v>9</v>
      </c>
      <c r="V10927" s="4" t="s">
        <v>10</v>
      </c>
    </row>
    <row r="10928" spans="1:6">
      <c r="A10928" t="n">
        <v>85369</v>
      </c>
      <c r="B10928" s="61" t="n">
        <v>19</v>
      </c>
      <c r="C10928" s="7" t="n">
        <v>94</v>
      </c>
      <c r="D10928" s="7" t="s">
        <v>649</v>
      </c>
      <c r="E10928" s="7" t="s">
        <v>650</v>
      </c>
      <c r="F10928" s="7" t="s">
        <v>15</v>
      </c>
      <c r="G10928" s="7" t="n">
        <v>0</v>
      </c>
      <c r="H10928" s="7" t="n">
        <v>1</v>
      </c>
      <c r="I10928" s="7" t="n">
        <v>0</v>
      </c>
      <c r="J10928" s="7" t="n">
        <v>0</v>
      </c>
      <c r="K10928" s="7" t="n">
        <v>0</v>
      </c>
      <c r="L10928" s="7" t="n">
        <v>0</v>
      </c>
      <c r="M10928" s="7" t="n">
        <v>1</v>
      </c>
      <c r="N10928" s="7" t="n">
        <v>1.60000002384186</v>
      </c>
      <c r="O10928" s="7" t="n">
        <v>0.0900000035762787</v>
      </c>
      <c r="P10928" s="7" t="s">
        <v>15</v>
      </c>
      <c r="Q10928" s="7" t="s">
        <v>15</v>
      </c>
      <c r="R10928" s="7" t="n">
        <v>-1</v>
      </c>
      <c r="S10928" s="7" t="n">
        <v>0</v>
      </c>
      <c r="T10928" s="7" t="n">
        <v>0</v>
      </c>
      <c r="U10928" s="7" t="n">
        <v>0</v>
      </c>
      <c r="V10928" s="7" t="n">
        <v>0</v>
      </c>
    </row>
    <row r="10929" spans="1:22">
      <c r="A10929" t="s">
        <v>4</v>
      </c>
      <c r="B10929" s="4" t="s">
        <v>5</v>
      </c>
      <c r="C10929" s="4" t="s">
        <v>10</v>
      </c>
      <c r="D10929" s="4" t="s">
        <v>6</v>
      </c>
      <c r="E10929" s="4" t="s">
        <v>6</v>
      </c>
      <c r="F10929" s="4" t="s">
        <v>6</v>
      </c>
      <c r="G10929" s="4" t="s">
        <v>16</v>
      </c>
      <c r="H10929" s="4" t="s">
        <v>9</v>
      </c>
      <c r="I10929" s="4" t="s">
        <v>30</v>
      </c>
      <c r="J10929" s="4" t="s">
        <v>30</v>
      </c>
      <c r="K10929" s="4" t="s">
        <v>30</v>
      </c>
      <c r="L10929" s="4" t="s">
        <v>30</v>
      </c>
      <c r="M10929" s="4" t="s">
        <v>30</v>
      </c>
      <c r="N10929" s="4" t="s">
        <v>30</v>
      </c>
      <c r="O10929" s="4" t="s">
        <v>30</v>
      </c>
      <c r="P10929" s="4" t="s">
        <v>6</v>
      </c>
      <c r="Q10929" s="4" t="s">
        <v>6</v>
      </c>
      <c r="R10929" s="4" t="s">
        <v>9</v>
      </c>
      <c r="S10929" s="4" t="s">
        <v>16</v>
      </c>
      <c r="T10929" s="4" t="s">
        <v>9</v>
      </c>
      <c r="U10929" s="4" t="s">
        <v>9</v>
      </c>
      <c r="V10929" s="4" t="s">
        <v>10</v>
      </c>
    </row>
    <row r="10930" spans="1:22">
      <c r="A10930" t="n">
        <v>85438</v>
      </c>
      <c r="B10930" s="61" t="n">
        <v>19</v>
      </c>
      <c r="C10930" s="7" t="n">
        <v>30</v>
      </c>
      <c r="D10930" s="7" t="s">
        <v>190</v>
      </c>
      <c r="E10930" s="7" t="s">
        <v>191</v>
      </c>
      <c r="F10930" s="7" t="s">
        <v>15</v>
      </c>
      <c r="G10930" s="7" t="n">
        <v>0</v>
      </c>
      <c r="H10930" s="7" t="n">
        <v>1</v>
      </c>
      <c r="I10930" s="7" t="n">
        <v>0</v>
      </c>
      <c r="J10930" s="7" t="n">
        <v>0</v>
      </c>
      <c r="K10930" s="7" t="n">
        <v>0</v>
      </c>
      <c r="L10930" s="7" t="n">
        <v>0</v>
      </c>
      <c r="M10930" s="7" t="n">
        <v>1</v>
      </c>
      <c r="N10930" s="7" t="n">
        <v>1.60000002384186</v>
      </c>
      <c r="O10930" s="7" t="n">
        <v>0.0900000035762787</v>
      </c>
      <c r="P10930" s="7" t="s">
        <v>15</v>
      </c>
      <c r="Q10930" s="7" t="s">
        <v>15</v>
      </c>
      <c r="R10930" s="7" t="n">
        <v>-1</v>
      </c>
      <c r="S10930" s="7" t="n">
        <v>0</v>
      </c>
      <c r="T10930" s="7" t="n">
        <v>0</v>
      </c>
      <c r="U10930" s="7" t="n">
        <v>0</v>
      </c>
      <c r="V10930" s="7" t="n">
        <v>0</v>
      </c>
    </row>
    <row r="10931" spans="1:22">
      <c r="A10931" t="s">
        <v>4</v>
      </c>
      <c r="B10931" s="4" t="s">
        <v>5</v>
      </c>
      <c r="C10931" s="4" t="s">
        <v>10</v>
      </c>
      <c r="D10931" s="4" t="s">
        <v>6</v>
      </c>
      <c r="E10931" s="4" t="s">
        <v>6</v>
      </c>
      <c r="F10931" s="4" t="s">
        <v>6</v>
      </c>
      <c r="G10931" s="4" t="s">
        <v>16</v>
      </c>
      <c r="H10931" s="4" t="s">
        <v>9</v>
      </c>
      <c r="I10931" s="4" t="s">
        <v>30</v>
      </c>
      <c r="J10931" s="4" t="s">
        <v>30</v>
      </c>
      <c r="K10931" s="4" t="s">
        <v>30</v>
      </c>
      <c r="L10931" s="4" t="s">
        <v>30</v>
      </c>
      <c r="M10931" s="4" t="s">
        <v>30</v>
      </c>
      <c r="N10931" s="4" t="s">
        <v>30</v>
      </c>
      <c r="O10931" s="4" t="s">
        <v>30</v>
      </c>
      <c r="P10931" s="4" t="s">
        <v>6</v>
      </c>
      <c r="Q10931" s="4" t="s">
        <v>6</v>
      </c>
      <c r="R10931" s="4" t="s">
        <v>9</v>
      </c>
      <c r="S10931" s="4" t="s">
        <v>16</v>
      </c>
      <c r="T10931" s="4" t="s">
        <v>9</v>
      </c>
      <c r="U10931" s="4" t="s">
        <v>9</v>
      </c>
      <c r="V10931" s="4" t="s">
        <v>10</v>
      </c>
    </row>
    <row r="10932" spans="1:22">
      <c r="A10932" t="n">
        <v>85509</v>
      </c>
      <c r="B10932" s="61" t="n">
        <v>19</v>
      </c>
      <c r="C10932" s="7" t="n">
        <v>90</v>
      </c>
      <c r="D10932" s="7" t="s">
        <v>423</v>
      </c>
      <c r="E10932" s="7" t="s">
        <v>424</v>
      </c>
      <c r="F10932" s="7" t="s">
        <v>15</v>
      </c>
      <c r="G10932" s="7" t="n">
        <v>0</v>
      </c>
      <c r="H10932" s="7" t="n">
        <v>1</v>
      </c>
      <c r="I10932" s="7" t="n">
        <v>0</v>
      </c>
      <c r="J10932" s="7" t="n">
        <v>0</v>
      </c>
      <c r="K10932" s="7" t="n">
        <v>0</v>
      </c>
      <c r="L10932" s="7" t="n">
        <v>0</v>
      </c>
      <c r="M10932" s="7" t="n">
        <v>1</v>
      </c>
      <c r="N10932" s="7" t="n">
        <v>1.60000002384186</v>
      </c>
      <c r="O10932" s="7" t="n">
        <v>0.0900000035762787</v>
      </c>
      <c r="P10932" s="7" t="s">
        <v>15</v>
      </c>
      <c r="Q10932" s="7" t="s">
        <v>15</v>
      </c>
      <c r="R10932" s="7" t="n">
        <v>-1</v>
      </c>
      <c r="S10932" s="7" t="n">
        <v>0</v>
      </c>
      <c r="T10932" s="7" t="n">
        <v>0</v>
      </c>
      <c r="U10932" s="7" t="n">
        <v>0</v>
      </c>
      <c r="V10932" s="7" t="n">
        <v>0</v>
      </c>
    </row>
    <row r="10933" spans="1:22">
      <c r="A10933" t="s">
        <v>4</v>
      </c>
      <c r="B10933" s="4" t="s">
        <v>5</v>
      </c>
      <c r="C10933" s="4" t="s">
        <v>10</v>
      </c>
      <c r="D10933" s="4" t="s">
        <v>6</v>
      </c>
      <c r="E10933" s="4" t="s">
        <v>6</v>
      </c>
      <c r="F10933" s="4" t="s">
        <v>6</v>
      </c>
      <c r="G10933" s="4" t="s">
        <v>16</v>
      </c>
      <c r="H10933" s="4" t="s">
        <v>9</v>
      </c>
      <c r="I10933" s="4" t="s">
        <v>30</v>
      </c>
      <c r="J10933" s="4" t="s">
        <v>30</v>
      </c>
      <c r="K10933" s="4" t="s">
        <v>30</v>
      </c>
      <c r="L10933" s="4" t="s">
        <v>30</v>
      </c>
      <c r="M10933" s="4" t="s">
        <v>30</v>
      </c>
      <c r="N10933" s="4" t="s">
        <v>30</v>
      </c>
      <c r="O10933" s="4" t="s">
        <v>30</v>
      </c>
      <c r="P10933" s="4" t="s">
        <v>6</v>
      </c>
      <c r="Q10933" s="4" t="s">
        <v>6</v>
      </c>
      <c r="R10933" s="4" t="s">
        <v>9</v>
      </c>
      <c r="S10933" s="4" t="s">
        <v>16</v>
      </c>
      <c r="T10933" s="4" t="s">
        <v>9</v>
      </c>
      <c r="U10933" s="4" t="s">
        <v>9</v>
      </c>
      <c r="V10933" s="4" t="s">
        <v>10</v>
      </c>
    </row>
    <row r="10934" spans="1:22">
      <c r="A10934" t="n">
        <v>85577</v>
      </c>
      <c r="B10934" s="61" t="n">
        <v>19</v>
      </c>
      <c r="C10934" s="7" t="n">
        <v>118</v>
      </c>
      <c r="D10934" s="7" t="s">
        <v>200</v>
      </c>
      <c r="E10934" s="7" t="s">
        <v>201</v>
      </c>
      <c r="F10934" s="7" t="s">
        <v>15</v>
      </c>
      <c r="G10934" s="7" t="n">
        <v>0</v>
      </c>
      <c r="H10934" s="7" t="n">
        <v>1</v>
      </c>
      <c r="I10934" s="7" t="n">
        <v>0</v>
      </c>
      <c r="J10934" s="7" t="n">
        <v>0</v>
      </c>
      <c r="K10934" s="7" t="n">
        <v>0</v>
      </c>
      <c r="L10934" s="7" t="n">
        <v>0</v>
      </c>
      <c r="M10934" s="7" t="n">
        <v>1</v>
      </c>
      <c r="N10934" s="7" t="n">
        <v>1.60000002384186</v>
      </c>
      <c r="O10934" s="7" t="n">
        <v>0.0900000035762787</v>
      </c>
      <c r="P10934" s="7" t="s">
        <v>15</v>
      </c>
      <c r="Q10934" s="7" t="s">
        <v>15</v>
      </c>
      <c r="R10934" s="7" t="n">
        <v>-1</v>
      </c>
      <c r="S10934" s="7" t="n">
        <v>0</v>
      </c>
      <c r="T10934" s="7" t="n">
        <v>0</v>
      </c>
      <c r="U10934" s="7" t="n">
        <v>0</v>
      </c>
      <c r="V10934" s="7" t="n">
        <v>0</v>
      </c>
    </row>
    <row r="10935" spans="1:22">
      <c r="A10935" t="s">
        <v>4</v>
      </c>
      <c r="B10935" s="4" t="s">
        <v>5</v>
      </c>
      <c r="C10935" s="4" t="s">
        <v>10</v>
      </c>
      <c r="D10935" s="4" t="s">
        <v>6</v>
      </c>
      <c r="E10935" s="4" t="s">
        <v>6</v>
      </c>
      <c r="F10935" s="4" t="s">
        <v>6</v>
      </c>
      <c r="G10935" s="4" t="s">
        <v>16</v>
      </c>
      <c r="H10935" s="4" t="s">
        <v>9</v>
      </c>
      <c r="I10935" s="4" t="s">
        <v>30</v>
      </c>
      <c r="J10935" s="4" t="s">
        <v>30</v>
      </c>
      <c r="K10935" s="4" t="s">
        <v>30</v>
      </c>
      <c r="L10935" s="4" t="s">
        <v>30</v>
      </c>
      <c r="M10935" s="4" t="s">
        <v>30</v>
      </c>
      <c r="N10935" s="4" t="s">
        <v>30</v>
      </c>
      <c r="O10935" s="4" t="s">
        <v>30</v>
      </c>
      <c r="P10935" s="4" t="s">
        <v>6</v>
      </c>
      <c r="Q10935" s="4" t="s">
        <v>6</v>
      </c>
      <c r="R10935" s="4" t="s">
        <v>9</v>
      </c>
      <c r="S10935" s="4" t="s">
        <v>16</v>
      </c>
      <c r="T10935" s="4" t="s">
        <v>9</v>
      </c>
      <c r="U10935" s="4" t="s">
        <v>9</v>
      </c>
      <c r="V10935" s="4" t="s">
        <v>10</v>
      </c>
    </row>
    <row r="10936" spans="1:22">
      <c r="A10936" t="n">
        <v>85648</v>
      </c>
      <c r="B10936" s="61" t="n">
        <v>19</v>
      </c>
      <c r="C10936" s="7" t="n">
        <v>95</v>
      </c>
      <c r="D10936" s="7" t="s">
        <v>651</v>
      </c>
      <c r="E10936" s="7" t="s">
        <v>652</v>
      </c>
      <c r="F10936" s="7" t="s">
        <v>15</v>
      </c>
      <c r="G10936" s="7" t="n">
        <v>0</v>
      </c>
      <c r="H10936" s="7" t="n">
        <v>1</v>
      </c>
      <c r="I10936" s="7" t="n">
        <v>0</v>
      </c>
      <c r="J10936" s="7" t="n">
        <v>0</v>
      </c>
      <c r="K10936" s="7" t="n">
        <v>0</v>
      </c>
      <c r="L10936" s="7" t="n">
        <v>0</v>
      </c>
      <c r="M10936" s="7" t="n">
        <v>1</v>
      </c>
      <c r="N10936" s="7" t="n">
        <v>1.60000002384186</v>
      </c>
      <c r="O10936" s="7" t="n">
        <v>0.0900000035762787</v>
      </c>
      <c r="P10936" s="7" t="s">
        <v>15</v>
      </c>
      <c r="Q10936" s="7" t="s">
        <v>15</v>
      </c>
      <c r="R10936" s="7" t="n">
        <v>-1</v>
      </c>
      <c r="S10936" s="7" t="n">
        <v>0</v>
      </c>
      <c r="T10936" s="7" t="n">
        <v>0</v>
      </c>
      <c r="U10936" s="7" t="n">
        <v>0</v>
      </c>
      <c r="V10936" s="7" t="n">
        <v>0</v>
      </c>
    </row>
    <row r="10937" spans="1:22">
      <c r="A10937" t="s">
        <v>4</v>
      </c>
      <c r="B10937" s="4" t="s">
        <v>5</v>
      </c>
      <c r="C10937" s="4" t="s">
        <v>10</v>
      </c>
      <c r="D10937" s="4" t="s">
        <v>6</v>
      </c>
      <c r="E10937" s="4" t="s">
        <v>6</v>
      </c>
      <c r="F10937" s="4" t="s">
        <v>6</v>
      </c>
      <c r="G10937" s="4" t="s">
        <v>16</v>
      </c>
      <c r="H10937" s="4" t="s">
        <v>9</v>
      </c>
      <c r="I10937" s="4" t="s">
        <v>30</v>
      </c>
      <c r="J10937" s="4" t="s">
        <v>30</v>
      </c>
      <c r="K10937" s="4" t="s">
        <v>30</v>
      </c>
      <c r="L10937" s="4" t="s">
        <v>30</v>
      </c>
      <c r="M10937" s="4" t="s">
        <v>30</v>
      </c>
      <c r="N10937" s="4" t="s">
        <v>30</v>
      </c>
      <c r="O10937" s="4" t="s">
        <v>30</v>
      </c>
      <c r="P10937" s="4" t="s">
        <v>6</v>
      </c>
      <c r="Q10937" s="4" t="s">
        <v>6</v>
      </c>
      <c r="R10937" s="4" t="s">
        <v>9</v>
      </c>
      <c r="S10937" s="4" t="s">
        <v>16</v>
      </c>
      <c r="T10937" s="4" t="s">
        <v>9</v>
      </c>
      <c r="U10937" s="4" t="s">
        <v>9</v>
      </c>
      <c r="V10937" s="4" t="s">
        <v>10</v>
      </c>
    </row>
    <row r="10938" spans="1:22">
      <c r="A10938" t="n">
        <v>85719</v>
      </c>
      <c r="B10938" s="61" t="n">
        <v>19</v>
      </c>
      <c r="C10938" s="7" t="n">
        <v>102</v>
      </c>
      <c r="D10938" s="7" t="s">
        <v>653</v>
      </c>
      <c r="E10938" s="7" t="s">
        <v>654</v>
      </c>
      <c r="F10938" s="7" t="s">
        <v>15</v>
      </c>
      <c r="G10938" s="7" t="n">
        <v>0</v>
      </c>
      <c r="H10938" s="7" t="n">
        <v>1</v>
      </c>
      <c r="I10938" s="7" t="n">
        <v>0</v>
      </c>
      <c r="J10938" s="7" t="n">
        <v>0</v>
      </c>
      <c r="K10938" s="7" t="n">
        <v>0</v>
      </c>
      <c r="L10938" s="7" t="n">
        <v>0</v>
      </c>
      <c r="M10938" s="7" t="n">
        <v>1</v>
      </c>
      <c r="N10938" s="7" t="n">
        <v>1.60000002384186</v>
      </c>
      <c r="O10938" s="7" t="n">
        <v>0.0900000035762787</v>
      </c>
      <c r="P10938" s="7" t="s">
        <v>15</v>
      </c>
      <c r="Q10938" s="7" t="s">
        <v>15</v>
      </c>
      <c r="R10938" s="7" t="n">
        <v>-1</v>
      </c>
      <c r="S10938" s="7" t="n">
        <v>0</v>
      </c>
      <c r="T10938" s="7" t="n">
        <v>0</v>
      </c>
      <c r="U10938" s="7" t="n">
        <v>0</v>
      </c>
      <c r="V10938" s="7" t="n">
        <v>0</v>
      </c>
    </row>
    <row r="10939" spans="1:22">
      <c r="A10939" t="s">
        <v>4</v>
      </c>
      <c r="B10939" s="4" t="s">
        <v>5</v>
      </c>
      <c r="C10939" s="4" t="s">
        <v>10</v>
      </c>
      <c r="D10939" s="4" t="s">
        <v>6</v>
      </c>
      <c r="E10939" s="4" t="s">
        <v>6</v>
      </c>
      <c r="F10939" s="4" t="s">
        <v>6</v>
      </c>
      <c r="G10939" s="4" t="s">
        <v>16</v>
      </c>
      <c r="H10939" s="4" t="s">
        <v>9</v>
      </c>
      <c r="I10939" s="4" t="s">
        <v>30</v>
      </c>
      <c r="J10939" s="4" t="s">
        <v>30</v>
      </c>
      <c r="K10939" s="4" t="s">
        <v>30</v>
      </c>
      <c r="L10939" s="4" t="s">
        <v>30</v>
      </c>
      <c r="M10939" s="4" t="s">
        <v>30</v>
      </c>
      <c r="N10939" s="4" t="s">
        <v>30</v>
      </c>
      <c r="O10939" s="4" t="s">
        <v>30</v>
      </c>
      <c r="P10939" s="4" t="s">
        <v>6</v>
      </c>
      <c r="Q10939" s="4" t="s">
        <v>6</v>
      </c>
      <c r="R10939" s="4" t="s">
        <v>9</v>
      </c>
      <c r="S10939" s="4" t="s">
        <v>16</v>
      </c>
      <c r="T10939" s="4" t="s">
        <v>9</v>
      </c>
      <c r="U10939" s="4" t="s">
        <v>9</v>
      </c>
      <c r="V10939" s="4" t="s">
        <v>10</v>
      </c>
    </row>
    <row r="10940" spans="1:22">
      <c r="A10940" t="n">
        <v>85790</v>
      </c>
      <c r="B10940" s="61" t="n">
        <v>19</v>
      </c>
      <c r="C10940" s="7" t="n">
        <v>96</v>
      </c>
      <c r="D10940" s="7" t="s">
        <v>431</v>
      </c>
      <c r="E10940" s="7" t="s">
        <v>432</v>
      </c>
      <c r="F10940" s="7" t="s">
        <v>15</v>
      </c>
      <c r="G10940" s="7" t="n">
        <v>0</v>
      </c>
      <c r="H10940" s="7" t="n">
        <v>1</v>
      </c>
      <c r="I10940" s="7" t="n">
        <v>0</v>
      </c>
      <c r="J10940" s="7" t="n">
        <v>0</v>
      </c>
      <c r="K10940" s="7" t="n">
        <v>0</v>
      </c>
      <c r="L10940" s="7" t="n">
        <v>0</v>
      </c>
      <c r="M10940" s="7" t="n">
        <v>1</v>
      </c>
      <c r="N10940" s="7" t="n">
        <v>1.60000002384186</v>
      </c>
      <c r="O10940" s="7" t="n">
        <v>0.0900000035762787</v>
      </c>
      <c r="P10940" s="7" t="s">
        <v>15</v>
      </c>
      <c r="Q10940" s="7" t="s">
        <v>15</v>
      </c>
      <c r="R10940" s="7" t="n">
        <v>-1</v>
      </c>
      <c r="S10940" s="7" t="n">
        <v>0</v>
      </c>
      <c r="T10940" s="7" t="n">
        <v>0</v>
      </c>
      <c r="U10940" s="7" t="n">
        <v>0</v>
      </c>
      <c r="V10940" s="7" t="n">
        <v>0</v>
      </c>
    </row>
    <row r="10941" spans="1:22">
      <c r="A10941" t="s">
        <v>4</v>
      </c>
      <c r="B10941" s="4" t="s">
        <v>5</v>
      </c>
      <c r="C10941" s="4" t="s">
        <v>10</v>
      </c>
      <c r="D10941" s="4" t="s">
        <v>16</v>
      </c>
      <c r="E10941" s="4" t="s">
        <v>16</v>
      </c>
      <c r="F10941" s="4" t="s">
        <v>6</v>
      </c>
    </row>
    <row r="10942" spans="1:22">
      <c r="A10942" t="n">
        <v>85857</v>
      </c>
      <c r="B10942" s="25" t="n">
        <v>20</v>
      </c>
      <c r="C10942" s="7" t="n">
        <v>93</v>
      </c>
      <c r="D10942" s="7" t="n">
        <v>3</v>
      </c>
      <c r="E10942" s="7" t="n">
        <v>10</v>
      </c>
      <c r="F10942" s="7" t="s">
        <v>211</v>
      </c>
    </row>
    <row r="10943" spans="1:22">
      <c r="A10943" t="s">
        <v>4</v>
      </c>
      <c r="B10943" s="4" t="s">
        <v>5</v>
      </c>
      <c r="C10943" s="4" t="s">
        <v>10</v>
      </c>
    </row>
    <row r="10944" spans="1:22">
      <c r="A10944" t="n">
        <v>85875</v>
      </c>
      <c r="B10944" s="31" t="n">
        <v>16</v>
      </c>
      <c r="C10944" s="7" t="n">
        <v>0</v>
      </c>
    </row>
    <row r="10945" spans="1:22">
      <c r="A10945" t="s">
        <v>4</v>
      </c>
      <c r="B10945" s="4" t="s">
        <v>5</v>
      </c>
      <c r="C10945" s="4" t="s">
        <v>10</v>
      </c>
      <c r="D10945" s="4" t="s">
        <v>16</v>
      </c>
      <c r="E10945" s="4" t="s">
        <v>16</v>
      </c>
      <c r="F10945" s="4" t="s">
        <v>6</v>
      </c>
    </row>
    <row r="10946" spans="1:22">
      <c r="A10946" t="n">
        <v>85878</v>
      </c>
      <c r="B10946" s="25" t="n">
        <v>20</v>
      </c>
      <c r="C10946" s="7" t="n">
        <v>105</v>
      </c>
      <c r="D10946" s="7" t="n">
        <v>3</v>
      </c>
      <c r="E10946" s="7" t="n">
        <v>10</v>
      </c>
      <c r="F10946" s="7" t="s">
        <v>211</v>
      </c>
    </row>
    <row r="10947" spans="1:22">
      <c r="A10947" t="s">
        <v>4</v>
      </c>
      <c r="B10947" s="4" t="s">
        <v>5</v>
      </c>
      <c r="C10947" s="4" t="s">
        <v>10</v>
      </c>
    </row>
    <row r="10948" spans="1:22">
      <c r="A10948" t="n">
        <v>85896</v>
      </c>
      <c r="B10948" s="31" t="n">
        <v>16</v>
      </c>
      <c r="C10948" s="7" t="n">
        <v>0</v>
      </c>
    </row>
    <row r="10949" spans="1:22">
      <c r="A10949" t="s">
        <v>4</v>
      </c>
      <c r="B10949" s="4" t="s">
        <v>5</v>
      </c>
      <c r="C10949" s="4" t="s">
        <v>10</v>
      </c>
      <c r="D10949" s="4" t="s">
        <v>16</v>
      </c>
      <c r="E10949" s="4" t="s">
        <v>16</v>
      </c>
      <c r="F10949" s="4" t="s">
        <v>6</v>
      </c>
    </row>
    <row r="10950" spans="1:22">
      <c r="A10950" t="n">
        <v>85899</v>
      </c>
      <c r="B10950" s="25" t="n">
        <v>20</v>
      </c>
      <c r="C10950" s="7" t="n">
        <v>94</v>
      </c>
      <c r="D10950" s="7" t="n">
        <v>3</v>
      </c>
      <c r="E10950" s="7" t="n">
        <v>10</v>
      </c>
      <c r="F10950" s="7" t="s">
        <v>211</v>
      </c>
    </row>
    <row r="10951" spans="1:22">
      <c r="A10951" t="s">
        <v>4</v>
      </c>
      <c r="B10951" s="4" t="s">
        <v>5</v>
      </c>
      <c r="C10951" s="4" t="s">
        <v>10</v>
      </c>
    </row>
    <row r="10952" spans="1:22">
      <c r="A10952" t="n">
        <v>85917</v>
      </c>
      <c r="B10952" s="31" t="n">
        <v>16</v>
      </c>
      <c r="C10952" s="7" t="n">
        <v>0</v>
      </c>
    </row>
    <row r="10953" spans="1:22">
      <c r="A10953" t="s">
        <v>4</v>
      </c>
      <c r="B10953" s="4" t="s">
        <v>5</v>
      </c>
      <c r="C10953" s="4" t="s">
        <v>10</v>
      </c>
      <c r="D10953" s="4" t="s">
        <v>16</v>
      </c>
      <c r="E10953" s="4" t="s">
        <v>16</v>
      </c>
      <c r="F10953" s="4" t="s">
        <v>6</v>
      </c>
    </row>
    <row r="10954" spans="1:22">
      <c r="A10954" t="n">
        <v>85920</v>
      </c>
      <c r="B10954" s="25" t="n">
        <v>20</v>
      </c>
      <c r="C10954" s="7" t="n">
        <v>30</v>
      </c>
      <c r="D10954" s="7" t="n">
        <v>3</v>
      </c>
      <c r="E10954" s="7" t="n">
        <v>10</v>
      </c>
      <c r="F10954" s="7" t="s">
        <v>211</v>
      </c>
    </row>
    <row r="10955" spans="1:22">
      <c r="A10955" t="s">
        <v>4</v>
      </c>
      <c r="B10955" s="4" t="s">
        <v>5</v>
      </c>
      <c r="C10955" s="4" t="s">
        <v>10</v>
      </c>
    </row>
    <row r="10956" spans="1:22">
      <c r="A10956" t="n">
        <v>85938</v>
      </c>
      <c r="B10956" s="31" t="n">
        <v>16</v>
      </c>
      <c r="C10956" s="7" t="n">
        <v>0</v>
      </c>
    </row>
    <row r="10957" spans="1:22">
      <c r="A10957" t="s">
        <v>4</v>
      </c>
      <c r="B10957" s="4" t="s">
        <v>5</v>
      </c>
      <c r="C10957" s="4" t="s">
        <v>10</v>
      </c>
      <c r="D10957" s="4" t="s">
        <v>16</v>
      </c>
      <c r="E10957" s="4" t="s">
        <v>16</v>
      </c>
      <c r="F10957" s="4" t="s">
        <v>6</v>
      </c>
    </row>
    <row r="10958" spans="1:22">
      <c r="A10958" t="n">
        <v>85941</v>
      </c>
      <c r="B10958" s="25" t="n">
        <v>20</v>
      </c>
      <c r="C10958" s="7" t="n">
        <v>90</v>
      </c>
      <c r="D10958" s="7" t="n">
        <v>3</v>
      </c>
      <c r="E10958" s="7" t="n">
        <v>10</v>
      </c>
      <c r="F10958" s="7" t="s">
        <v>211</v>
      </c>
    </row>
    <row r="10959" spans="1:22">
      <c r="A10959" t="s">
        <v>4</v>
      </c>
      <c r="B10959" s="4" t="s">
        <v>5</v>
      </c>
      <c r="C10959" s="4" t="s">
        <v>10</v>
      </c>
    </row>
    <row r="10960" spans="1:22">
      <c r="A10960" t="n">
        <v>85959</v>
      </c>
      <c r="B10960" s="31" t="n">
        <v>16</v>
      </c>
      <c r="C10960" s="7" t="n">
        <v>0</v>
      </c>
    </row>
    <row r="10961" spans="1:6">
      <c r="A10961" t="s">
        <v>4</v>
      </c>
      <c r="B10961" s="4" t="s">
        <v>5</v>
      </c>
      <c r="C10961" s="4" t="s">
        <v>10</v>
      </c>
      <c r="D10961" s="4" t="s">
        <v>16</v>
      </c>
      <c r="E10961" s="4" t="s">
        <v>16</v>
      </c>
      <c r="F10961" s="4" t="s">
        <v>6</v>
      </c>
    </row>
    <row r="10962" spans="1:6">
      <c r="A10962" t="n">
        <v>85962</v>
      </c>
      <c r="B10962" s="25" t="n">
        <v>20</v>
      </c>
      <c r="C10962" s="7" t="n">
        <v>118</v>
      </c>
      <c r="D10962" s="7" t="n">
        <v>3</v>
      </c>
      <c r="E10962" s="7" t="n">
        <v>10</v>
      </c>
      <c r="F10962" s="7" t="s">
        <v>211</v>
      </c>
    </row>
    <row r="10963" spans="1:6">
      <c r="A10963" t="s">
        <v>4</v>
      </c>
      <c r="B10963" s="4" t="s">
        <v>5</v>
      </c>
      <c r="C10963" s="4" t="s">
        <v>10</v>
      </c>
    </row>
    <row r="10964" spans="1:6">
      <c r="A10964" t="n">
        <v>85980</v>
      </c>
      <c r="B10964" s="31" t="n">
        <v>16</v>
      </c>
      <c r="C10964" s="7" t="n">
        <v>0</v>
      </c>
    </row>
    <row r="10965" spans="1:6">
      <c r="A10965" t="s">
        <v>4</v>
      </c>
      <c r="B10965" s="4" t="s">
        <v>5</v>
      </c>
      <c r="C10965" s="4" t="s">
        <v>10</v>
      </c>
      <c r="D10965" s="4" t="s">
        <v>16</v>
      </c>
      <c r="E10965" s="4" t="s">
        <v>16</v>
      </c>
      <c r="F10965" s="4" t="s">
        <v>6</v>
      </c>
    </row>
    <row r="10966" spans="1:6">
      <c r="A10966" t="n">
        <v>85983</v>
      </c>
      <c r="B10966" s="25" t="n">
        <v>20</v>
      </c>
      <c r="C10966" s="7" t="n">
        <v>95</v>
      </c>
      <c r="D10966" s="7" t="n">
        <v>3</v>
      </c>
      <c r="E10966" s="7" t="n">
        <v>10</v>
      </c>
      <c r="F10966" s="7" t="s">
        <v>211</v>
      </c>
    </row>
    <row r="10967" spans="1:6">
      <c r="A10967" t="s">
        <v>4</v>
      </c>
      <c r="B10967" s="4" t="s">
        <v>5</v>
      </c>
      <c r="C10967" s="4" t="s">
        <v>10</v>
      </c>
    </row>
    <row r="10968" spans="1:6">
      <c r="A10968" t="n">
        <v>86001</v>
      </c>
      <c r="B10968" s="31" t="n">
        <v>16</v>
      </c>
      <c r="C10968" s="7" t="n">
        <v>0</v>
      </c>
    </row>
    <row r="10969" spans="1:6">
      <c r="A10969" t="s">
        <v>4</v>
      </c>
      <c r="B10969" s="4" t="s">
        <v>5</v>
      </c>
      <c r="C10969" s="4" t="s">
        <v>10</v>
      </c>
      <c r="D10969" s="4" t="s">
        <v>16</v>
      </c>
      <c r="E10969" s="4" t="s">
        <v>16</v>
      </c>
      <c r="F10969" s="4" t="s">
        <v>6</v>
      </c>
    </row>
    <row r="10970" spans="1:6">
      <c r="A10970" t="n">
        <v>86004</v>
      </c>
      <c r="B10970" s="25" t="n">
        <v>20</v>
      </c>
      <c r="C10970" s="7" t="n">
        <v>102</v>
      </c>
      <c r="D10970" s="7" t="n">
        <v>3</v>
      </c>
      <c r="E10970" s="7" t="n">
        <v>10</v>
      </c>
      <c r="F10970" s="7" t="s">
        <v>211</v>
      </c>
    </row>
    <row r="10971" spans="1:6">
      <c r="A10971" t="s">
        <v>4</v>
      </c>
      <c r="B10971" s="4" t="s">
        <v>5</v>
      </c>
      <c r="C10971" s="4" t="s">
        <v>10</v>
      </c>
    </row>
    <row r="10972" spans="1:6">
      <c r="A10972" t="n">
        <v>86022</v>
      </c>
      <c r="B10972" s="31" t="n">
        <v>16</v>
      </c>
      <c r="C10972" s="7" t="n">
        <v>0</v>
      </c>
    </row>
    <row r="10973" spans="1:6">
      <c r="A10973" t="s">
        <v>4</v>
      </c>
      <c r="B10973" s="4" t="s">
        <v>5</v>
      </c>
      <c r="C10973" s="4" t="s">
        <v>10</v>
      </c>
      <c r="D10973" s="4" t="s">
        <v>16</v>
      </c>
      <c r="E10973" s="4" t="s">
        <v>16</v>
      </c>
      <c r="F10973" s="4" t="s">
        <v>6</v>
      </c>
    </row>
    <row r="10974" spans="1:6">
      <c r="A10974" t="n">
        <v>86025</v>
      </c>
      <c r="B10974" s="25" t="n">
        <v>20</v>
      </c>
      <c r="C10974" s="7" t="n">
        <v>96</v>
      </c>
      <c r="D10974" s="7" t="n">
        <v>3</v>
      </c>
      <c r="E10974" s="7" t="n">
        <v>10</v>
      </c>
      <c r="F10974" s="7" t="s">
        <v>211</v>
      </c>
    </row>
    <row r="10975" spans="1:6">
      <c r="A10975" t="s">
        <v>4</v>
      </c>
      <c r="B10975" s="4" t="s">
        <v>5</v>
      </c>
      <c r="C10975" s="4" t="s">
        <v>10</v>
      </c>
    </row>
    <row r="10976" spans="1:6">
      <c r="A10976" t="n">
        <v>86043</v>
      </c>
      <c r="B10976" s="31" t="n">
        <v>16</v>
      </c>
      <c r="C10976" s="7" t="n">
        <v>0</v>
      </c>
    </row>
    <row r="10977" spans="1:6">
      <c r="A10977" t="s">
        <v>4</v>
      </c>
      <c r="B10977" s="4" t="s">
        <v>5</v>
      </c>
      <c r="C10977" s="4" t="s">
        <v>10</v>
      </c>
      <c r="D10977" s="4" t="s">
        <v>9</v>
      </c>
    </row>
    <row r="10978" spans="1:6">
      <c r="A10978" t="n">
        <v>86046</v>
      </c>
      <c r="B10978" s="46" t="n">
        <v>43</v>
      </c>
      <c r="C10978" s="7" t="n">
        <v>61456</v>
      </c>
      <c r="D10978" s="7" t="n">
        <v>1</v>
      </c>
    </row>
    <row r="10979" spans="1:6">
      <c r="A10979" t="s">
        <v>4</v>
      </c>
      <c r="B10979" s="4" t="s">
        <v>5</v>
      </c>
      <c r="C10979" s="4" t="s">
        <v>16</v>
      </c>
      <c r="D10979" s="4" t="s">
        <v>10</v>
      </c>
      <c r="E10979" s="4" t="s">
        <v>16</v>
      </c>
      <c r="F10979" s="4" t="s">
        <v>6</v>
      </c>
      <c r="G10979" s="4" t="s">
        <v>6</v>
      </c>
      <c r="H10979" s="4" t="s">
        <v>6</v>
      </c>
      <c r="I10979" s="4" t="s">
        <v>6</v>
      </c>
      <c r="J10979" s="4" t="s">
        <v>6</v>
      </c>
      <c r="K10979" s="4" t="s">
        <v>6</v>
      </c>
      <c r="L10979" s="4" t="s">
        <v>6</v>
      </c>
      <c r="M10979" s="4" t="s">
        <v>6</v>
      </c>
      <c r="N10979" s="4" t="s">
        <v>6</v>
      </c>
      <c r="O10979" s="4" t="s">
        <v>6</v>
      </c>
      <c r="P10979" s="4" t="s">
        <v>6</v>
      </c>
      <c r="Q10979" s="4" t="s">
        <v>6</v>
      </c>
      <c r="R10979" s="4" t="s">
        <v>6</v>
      </c>
      <c r="S10979" s="4" t="s">
        <v>6</v>
      </c>
      <c r="T10979" s="4" t="s">
        <v>6</v>
      </c>
      <c r="U10979" s="4" t="s">
        <v>6</v>
      </c>
    </row>
    <row r="10980" spans="1:6">
      <c r="A10980" t="n">
        <v>86053</v>
      </c>
      <c r="B10980" s="44" t="n">
        <v>36</v>
      </c>
      <c r="C10980" s="7" t="n">
        <v>8</v>
      </c>
      <c r="D10980" s="7" t="n">
        <v>30</v>
      </c>
      <c r="E10980" s="7" t="n">
        <v>0</v>
      </c>
      <c r="F10980" s="7" t="s">
        <v>218</v>
      </c>
      <c r="G10980" s="7" t="s">
        <v>15</v>
      </c>
      <c r="H10980" s="7" t="s">
        <v>15</v>
      </c>
      <c r="I10980" s="7" t="s">
        <v>15</v>
      </c>
      <c r="J10980" s="7" t="s">
        <v>15</v>
      </c>
      <c r="K10980" s="7" t="s">
        <v>15</v>
      </c>
      <c r="L10980" s="7" t="s">
        <v>15</v>
      </c>
      <c r="M10980" s="7" t="s">
        <v>15</v>
      </c>
      <c r="N10980" s="7" t="s">
        <v>15</v>
      </c>
      <c r="O10980" s="7" t="s">
        <v>15</v>
      </c>
      <c r="P10980" s="7" t="s">
        <v>15</v>
      </c>
      <c r="Q10980" s="7" t="s">
        <v>15</v>
      </c>
      <c r="R10980" s="7" t="s">
        <v>15</v>
      </c>
      <c r="S10980" s="7" t="s">
        <v>15</v>
      </c>
      <c r="T10980" s="7" t="s">
        <v>15</v>
      </c>
      <c r="U10980" s="7" t="s">
        <v>15</v>
      </c>
    </row>
    <row r="10981" spans="1:6">
      <c r="A10981" t="s">
        <v>4</v>
      </c>
      <c r="B10981" s="4" t="s">
        <v>5</v>
      </c>
      <c r="C10981" s="4" t="s">
        <v>16</v>
      </c>
      <c r="D10981" s="4" t="s">
        <v>10</v>
      </c>
      <c r="E10981" s="4" t="s">
        <v>16</v>
      </c>
      <c r="F10981" s="4" t="s">
        <v>6</v>
      </c>
      <c r="G10981" s="4" t="s">
        <v>6</v>
      </c>
      <c r="H10981" s="4" t="s">
        <v>6</v>
      </c>
      <c r="I10981" s="4" t="s">
        <v>6</v>
      </c>
      <c r="J10981" s="4" t="s">
        <v>6</v>
      </c>
      <c r="K10981" s="4" t="s">
        <v>6</v>
      </c>
      <c r="L10981" s="4" t="s">
        <v>6</v>
      </c>
      <c r="M10981" s="4" t="s">
        <v>6</v>
      </c>
      <c r="N10981" s="4" t="s">
        <v>6</v>
      </c>
      <c r="O10981" s="4" t="s">
        <v>6</v>
      </c>
      <c r="P10981" s="4" t="s">
        <v>6</v>
      </c>
      <c r="Q10981" s="4" t="s">
        <v>6</v>
      </c>
      <c r="R10981" s="4" t="s">
        <v>6</v>
      </c>
      <c r="S10981" s="4" t="s">
        <v>6</v>
      </c>
      <c r="T10981" s="4" t="s">
        <v>6</v>
      </c>
      <c r="U10981" s="4" t="s">
        <v>6</v>
      </c>
    </row>
    <row r="10982" spans="1:6">
      <c r="A10982" t="n">
        <v>86083</v>
      </c>
      <c r="B10982" s="44" t="n">
        <v>36</v>
      </c>
      <c r="C10982" s="7" t="n">
        <v>8</v>
      </c>
      <c r="D10982" s="7" t="n">
        <v>90</v>
      </c>
      <c r="E10982" s="7" t="n">
        <v>0</v>
      </c>
      <c r="F10982" s="7" t="s">
        <v>222</v>
      </c>
      <c r="G10982" s="7" t="s">
        <v>15</v>
      </c>
      <c r="H10982" s="7" t="s">
        <v>15</v>
      </c>
      <c r="I10982" s="7" t="s">
        <v>15</v>
      </c>
      <c r="J10982" s="7" t="s">
        <v>15</v>
      </c>
      <c r="K10982" s="7" t="s">
        <v>15</v>
      </c>
      <c r="L10982" s="7" t="s">
        <v>15</v>
      </c>
      <c r="M10982" s="7" t="s">
        <v>15</v>
      </c>
      <c r="N10982" s="7" t="s">
        <v>15</v>
      </c>
      <c r="O10982" s="7" t="s">
        <v>15</v>
      </c>
      <c r="P10982" s="7" t="s">
        <v>15</v>
      </c>
      <c r="Q10982" s="7" t="s">
        <v>15</v>
      </c>
      <c r="R10982" s="7" t="s">
        <v>15</v>
      </c>
      <c r="S10982" s="7" t="s">
        <v>15</v>
      </c>
      <c r="T10982" s="7" t="s">
        <v>15</v>
      </c>
      <c r="U10982" s="7" t="s">
        <v>15</v>
      </c>
    </row>
    <row r="10983" spans="1:6">
      <c r="A10983" t="s">
        <v>4</v>
      </c>
      <c r="B10983" s="4" t="s">
        <v>5</v>
      </c>
      <c r="C10983" s="4" t="s">
        <v>16</v>
      </c>
      <c r="D10983" s="4" t="s">
        <v>10</v>
      </c>
      <c r="E10983" s="4" t="s">
        <v>16</v>
      </c>
      <c r="F10983" s="4" t="s">
        <v>6</v>
      </c>
      <c r="G10983" s="4" t="s">
        <v>6</v>
      </c>
      <c r="H10983" s="4" t="s">
        <v>6</v>
      </c>
      <c r="I10983" s="4" t="s">
        <v>6</v>
      </c>
      <c r="J10983" s="4" t="s">
        <v>6</v>
      </c>
      <c r="K10983" s="4" t="s">
        <v>6</v>
      </c>
      <c r="L10983" s="4" t="s">
        <v>6</v>
      </c>
      <c r="M10983" s="4" t="s">
        <v>6</v>
      </c>
      <c r="N10983" s="4" t="s">
        <v>6</v>
      </c>
      <c r="O10983" s="4" t="s">
        <v>6</v>
      </c>
      <c r="P10983" s="4" t="s">
        <v>6</v>
      </c>
      <c r="Q10983" s="4" t="s">
        <v>6</v>
      </c>
      <c r="R10983" s="4" t="s">
        <v>6</v>
      </c>
      <c r="S10983" s="4" t="s">
        <v>6</v>
      </c>
      <c r="T10983" s="4" t="s">
        <v>6</v>
      </c>
      <c r="U10983" s="4" t="s">
        <v>6</v>
      </c>
    </row>
    <row r="10984" spans="1:6">
      <c r="A10984" t="n">
        <v>86115</v>
      </c>
      <c r="B10984" s="44" t="n">
        <v>36</v>
      </c>
      <c r="C10984" s="7" t="n">
        <v>8</v>
      </c>
      <c r="D10984" s="7" t="n">
        <v>118</v>
      </c>
      <c r="E10984" s="7" t="n">
        <v>0</v>
      </c>
      <c r="F10984" s="7" t="s">
        <v>91</v>
      </c>
      <c r="G10984" s="7" t="s">
        <v>15</v>
      </c>
      <c r="H10984" s="7" t="s">
        <v>15</v>
      </c>
      <c r="I10984" s="7" t="s">
        <v>15</v>
      </c>
      <c r="J10984" s="7" t="s">
        <v>15</v>
      </c>
      <c r="K10984" s="7" t="s">
        <v>15</v>
      </c>
      <c r="L10984" s="7" t="s">
        <v>15</v>
      </c>
      <c r="M10984" s="7" t="s">
        <v>15</v>
      </c>
      <c r="N10984" s="7" t="s">
        <v>15</v>
      </c>
      <c r="O10984" s="7" t="s">
        <v>15</v>
      </c>
      <c r="P10984" s="7" t="s">
        <v>15</v>
      </c>
      <c r="Q10984" s="7" t="s">
        <v>15</v>
      </c>
      <c r="R10984" s="7" t="s">
        <v>15</v>
      </c>
      <c r="S10984" s="7" t="s">
        <v>15</v>
      </c>
      <c r="T10984" s="7" t="s">
        <v>15</v>
      </c>
      <c r="U10984" s="7" t="s">
        <v>15</v>
      </c>
    </row>
    <row r="10985" spans="1:6">
      <c r="A10985" t="s">
        <v>4</v>
      </c>
      <c r="B10985" s="4" t="s">
        <v>5</v>
      </c>
      <c r="C10985" s="4" t="s">
        <v>16</v>
      </c>
      <c r="D10985" s="4" t="s">
        <v>10</v>
      </c>
      <c r="E10985" s="4" t="s">
        <v>16</v>
      </c>
      <c r="F10985" s="4" t="s">
        <v>6</v>
      </c>
      <c r="G10985" s="4" t="s">
        <v>6</v>
      </c>
      <c r="H10985" s="4" t="s">
        <v>6</v>
      </c>
      <c r="I10985" s="4" t="s">
        <v>6</v>
      </c>
      <c r="J10985" s="4" t="s">
        <v>6</v>
      </c>
      <c r="K10985" s="4" t="s">
        <v>6</v>
      </c>
      <c r="L10985" s="4" t="s">
        <v>6</v>
      </c>
      <c r="M10985" s="4" t="s">
        <v>6</v>
      </c>
      <c r="N10985" s="4" t="s">
        <v>6</v>
      </c>
      <c r="O10985" s="4" t="s">
        <v>6</v>
      </c>
      <c r="P10985" s="4" t="s">
        <v>6</v>
      </c>
      <c r="Q10985" s="4" t="s">
        <v>6</v>
      </c>
      <c r="R10985" s="4" t="s">
        <v>6</v>
      </c>
      <c r="S10985" s="4" t="s">
        <v>6</v>
      </c>
      <c r="T10985" s="4" t="s">
        <v>6</v>
      </c>
      <c r="U10985" s="4" t="s">
        <v>6</v>
      </c>
    </row>
    <row r="10986" spans="1:6">
      <c r="A10986" t="n">
        <v>86149</v>
      </c>
      <c r="B10986" s="44" t="n">
        <v>36</v>
      </c>
      <c r="C10986" s="7" t="n">
        <v>8</v>
      </c>
      <c r="D10986" s="7" t="n">
        <v>93</v>
      </c>
      <c r="E10986" s="7" t="n">
        <v>0</v>
      </c>
      <c r="F10986" s="7" t="s">
        <v>625</v>
      </c>
      <c r="G10986" s="7" t="s">
        <v>15</v>
      </c>
      <c r="H10986" s="7" t="s">
        <v>15</v>
      </c>
      <c r="I10986" s="7" t="s">
        <v>15</v>
      </c>
      <c r="J10986" s="7" t="s">
        <v>15</v>
      </c>
      <c r="K10986" s="7" t="s">
        <v>15</v>
      </c>
      <c r="L10986" s="7" t="s">
        <v>15</v>
      </c>
      <c r="M10986" s="7" t="s">
        <v>15</v>
      </c>
      <c r="N10986" s="7" t="s">
        <v>15</v>
      </c>
      <c r="O10986" s="7" t="s">
        <v>15</v>
      </c>
      <c r="P10986" s="7" t="s">
        <v>15</v>
      </c>
      <c r="Q10986" s="7" t="s">
        <v>15</v>
      </c>
      <c r="R10986" s="7" t="s">
        <v>15</v>
      </c>
      <c r="S10986" s="7" t="s">
        <v>15</v>
      </c>
      <c r="T10986" s="7" t="s">
        <v>15</v>
      </c>
      <c r="U10986" s="7" t="s">
        <v>15</v>
      </c>
    </row>
    <row r="10987" spans="1:6">
      <c r="A10987" t="s">
        <v>4</v>
      </c>
      <c r="B10987" s="4" t="s">
        <v>5</v>
      </c>
      <c r="C10987" s="4" t="s">
        <v>16</v>
      </c>
      <c r="D10987" s="4" t="s">
        <v>10</v>
      </c>
      <c r="E10987" s="4" t="s">
        <v>16</v>
      </c>
      <c r="F10987" s="4" t="s">
        <v>6</v>
      </c>
      <c r="G10987" s="4" t="s">
        <v>6</v>
      </c>
      <c r="H10987" s="4" t="s">
        <v>6</v>
      </c>
      <c r="I10987" s="4" t="s">
        <v>6</v>
      </c>
      <c r="J10987" s="4" t="s">
        <v>6</v>
      </c>
      <c r="K10987" s="4" t="s">
        <v>6</v>
      </c>
      <c r="L10987" s="4" t="s">
        <v>6</v>
      </c>
      <c r="M10987" s="4" t="s">
        <v>6</v>
      </c>
      <c r="N10987" s="4" t="s">
        <v>6</v>
      </c>
      <c r="O10987" s="4" t="s">
        <v>6</v>
      </c>
      <c r="P10987" s="4" t="s">
        <v>6</v>
      </c>
      <c r="Q10987" s="4" t="s">
        <v>6</v>
      </c>
      <c r="R10987" s="4" t="s">
        <v>6</v>
      </c>
      <c r="S10987" s="4" t="s">
        <v>6</v>
      </c>
      <c r="T10987" s="4" t="s">
        <v>6</v>
      </c>
      <c r="U10987" s="4" t="s">
        <v>6</v>
      </c>
    </row>
    <row r="10988" spans="1:6">
      <c r="A10988" t="n">
        <v>86184</v>
      </c>
      <c r="B10988" s="44" t="n">
        <v>36</v>
      </c>
      <c r="C10988" s="7" t="n">
        <v>8</v>
      </c>
      <c r="D10988" s="7" t="n">
        <v>105</v>
      </c>
      <c r="E10988" s="7" t="n">
        <v>0</v>
      </c>
      <c r="F10988" s="7" t="s">
        <v>220</v>
      </c>
      <c r="G10988" s="7" t="s">
        <v>15</v>
      </c>
      <c r="H10988" s="7" t="s">
        <v>15</v>
      </c>
      <c r="I10988" s="7" t="s">
        <v>15</v>
      </c>
      <c r="J10988" s="7" t="s">
        <v>15</v>
      </c>
      <c r="K10988" s="7" t="s">
        <v>15</v>
      </c>
      <c r="L10988" s="7" t="s">
        <v>15</v>
      </c>
      <c r="M10988" s="7" t="s">
        <v>15</v>
      </c>
      <c r="N10988" s="7" t="s">
        <v>15</v>
      </c>
      <c r="O10988" s="7" t="s">
        <v>15</v>
      </c>
      <c r="P10988" s="7" t="s">
        <v>15</v>
      </c>
      <c r="Q10988" s="7" t="s">
        <v>15</v>
      </c>
      <c r="R10988" s="7" t="s">
        <v>15</v>
      </c>
      <c r="S10988" s="7" t="s">
        <v>15</v>
      </c>
      <c r="T10988" s="7" t="s">
        <v>15</v>
      </c>
      <c r="U10988" s="7" t="s">
        <v>15</v>
      </c>
    </row>
    <row r="10989" spans="1:6">
      <c r="A10989" t="s">
        <v>4</v>
      </c>
      <c r="B10989" s="4" t="s">
        <v>5</v>
      </c>
      <c r="C10989" s="4" t="s">
        <v>16</v>
      </c>
      <c r="D10989" s="4" t="s">
        <v>10</v>
      </c>
      <c r="E10989" s="4" t="s">
        <v>16</v>
      </c>
      <c r="F10989" s="4" t="s">
        <v>6</v>
      </c>
      <c r="G10989" s="4" t="s">
        <v>6</v>
      </c>
      <c r="H10989" s="4" t="s">
        <v>6</v>
      </c>
      <c r="I10989" s="4" t="s">
        <v>6</v>
      </c>
      <c r="J10989" s="4" t="s">
        <v>6</v>
      </c>
      <c r="K10989" s="4" t="s">
        <v>6</v>
      </c>
      <c r="L10989" s="4" t="s">
        <v>6</v>
      </c>
      <c r="M10989" s="4" t="s">
        <v>6</v>
      </c>
      <c r="N10989" s="4" t="s">
        <v>6</v>
      </c>
      <c r="O10989" s="4" t="s">
        <v>6</v>
      </c>
      <c r="P10989" s="4" t="s">
        <v>6</v>
      </c>
      <c r="Q10989" s="4" t="s">
        <v>6</v>
      </c>
      <c r="R10989" s="4" t="s">
        <v>6</v>
      </c>
      <c r="S10989" s="4" t="s">
        <v>6</v>
      </c>
      <c r="T10989" s="4" t="s">
        <v>6</v>
      </c>
      <c r="U10989" s="4" t="s">
        <v>6</v>
      </c>
    </row>
    <row r="10990" spans="1:6">
      <c r="A10990" t="n">
        <v>86218</v>
      </c>
      <c r="B10990" s="44" t="n">
        <v>36</v>
      </c>
      <c r="C10990" s="7" t="n">
        <v>8</v>
      </c>
      <c r="D10990" s="7" t="n">
        <v>94</v>
      </c>
      <c r="E10990" s="7" t="n">
        <v>0</v>
      </c>
      <c r="F10990" s="7" t="s">
        <v>118</v>
      </c>
      <c r="G10990" s="7" t="s">
        <v>15</v>
      </c>
      <c r="H10990" s="7" t="s">
        <v>15</v>
      </c>
      <c r="I10990" s="7" t="s">
        <v>15</v>
      </c>
      <c r="J10990" s="7" t="s">
        <v>15</v>
      </c>
      <c r="K10990" s="7" t="s">
        <v>15</v>
      </c>
      <c r="L10990" s="7" t="s">
        <v>15</v>
      </c>
      <c r="M10990" s="7" t="s">
        <v>15</v>
      </c>
      <c r="N10990" s="7" t="s">
        <v>15</v>
      </c>
      <c r="O10990" s="7" t="s">
        <v>15</v>
      </c>
      <c r="P10990" s="7" t="s">
        <v>15</v>
      </c>
      <c r="Q10990" s="7" t="s">
        <v>15</v>
      </c>
      <c r="R10990" s="7" t="s">
        <v>15</v>
      </c>
      <c r="S10990" s="7" t="s">
        <v>15</v>
      </c>
      <c r="T10990" s="7" t="s">
        <v>15</v>
      </c>
      <c r="U10990" s="7" t="s">
        <v>15</v>
      </c>
    </row>
    <row r="10991" spans="1:6">
      <c r="A10991" t="s">
        <v>4</v>
      </c>
      <c r="B10991" s="4" t="s">
        <v>5</v>
      </c>
      <c r="C10991" s="4" t="s">
        <v>10</v>
      </c>
      <c r="D10991" s="4" t="s">
        <v>16</v>
      </c>
      <c r="E10991" s="4" t="s">
        <v>6</v>
      </c>
      <c r="F10991" s="4" t="s">
        <v>30</v>
      </c>
      <c r="G10991" s="4" t="s">
        <v>30</v>
      </c>
      <c r="H10991" s="4" t="s">
        <v>30</v>
      </c>
    </row>
    <row r="10992" spans="1:6">
      <c r="A10992" t="n">
        <v>86250</v>
      </c>
      <c r="B10992" s="45" t="n">
        <v>48</v>
      </c>
      <c r="C10992" s="7" t="n">
        <v>105</v>
      </c>
      <c r="D10992" s="7" t="n">
        <v>0</v>
      </c>
      <c r="E10992" s="7" t="s">
        <v>220</v>
      </c>
      <c r="F10992" s="7" t="n">
        <v>-1</v>
      </c>
      <c r="G10992" s="7" t="n">
        <v>1</v>
      </c>
      <c r="H10992" s="7" t="n">
        <v>1.40129846432482e-45</v>
      </c>
    </row>
    <row r="10993" spans="1:21">
      <c r="A10993" t="s">
        <v>4</v>
      </c>
      <c r="B10993" s="4" t="s">
        <v>5</v>
      </c>
      <c r="C10993" s="4" t="s">
        <v>16</v>
      </c>
      <c r="D10993" s="4" t="s">
        <v>10</v>
      </c>
      <c r="E10993" s="4" t="s">
        <v>9</v>
      </c>
      <c r="F10993" s="4" t="s">
        <v>10</v>
      </c>
      <c r="G10993" s="4" t="s">
        <v>9</v>
      </c>
      <c r="H10993" s="4" t="s">
        <v>16</v>
      </c>
    </row>
    <row r="10994" spans="1:21">
      <c r="A10994" t="n">
        <v>86280</v>
      </c>
      <c r="B10994" s="20" t="n">
        <v>49</v>
      </c>
      <c r="C10994" s="7" t="n">
        <v>0</v>
      </c>
      <c r="D10994" s="7" t="n">
        <v>5</v>
      </c>
      <c r="E10994" s="7" t="n">
        <v>1065353216</v>
      </c>
      <c r="F10994" s="7" t="n">
        <v>0</v>
      </c>
      <c r="G10994" s="7" t="n">
        <v>0</v>
      </c>
      <c r="H10994" s="7" t="n">
        <v>0</v>
      </c>
    </row>
    <row r="10995" spans="1:21">
      <c r="A10995" t="s">
        <v>4</v>
      </c>
      <c r="B10995" s="4" t="s">
        <v>5</v>
      </c>
      <c r="C10995" s="4" t="s">
        <v>16</v>
      </c>
      <c r="D10995" s="4" t="s">
        <v>10</v>
      </c>
    </row>
    <row r="10996" spans="1:21">
      <c r="A10996" t="n">
        <v>86295</v>
      </c>
      <c r="B10996" s="20" t="n">
        <v>49</v>
      </c>
      <c r="C10996" s="7" t="n">
        <v>6</v>
      </c>
      <c r="D10996" s="7" t="n">
        <v>5</v>
      </c>
    </row>
    <row r="10997" spans="1:21">
      <c r="A10997" t="s">
        <v>4</v>
      </c>
      <c r="B10997" s="4" t="s">
        <v>5</v>
      </c>
      <c r="C10997" s="4" t="s">
        <v>16</v>
      </c>
      <c r="D10997" s="4" t="s">
        <v>10</v>
      </c>
      <c r="E10997" s="4" t="s">
        <v>9</v>
      </c>
      <c r="F10997" s="4" t="s">
        <v>10</v>
      </c>
    </row>
    <row r="10998" spans="1:21">
      <c r="A10998" t="n">
        <v>86299</v>
      </c>
      <c r="B10998" s="18" t="n">
        <v>50</v>
      </c>
      <c r="C10998" s="7" t="n">
        <v>3</v>
      </c>
      <c r="D10998" s="7" t="n">
        <v>8062</v>
      </c>
      <c r="E10998" s="7" t="n">
        <v>0</v>
      </c>
      <c r="F10998" s="7" t="n">
        <v>0</v>
      </c>
    </row>
    <row r="10999" spans="1:21">
      <c r="A10999" t="s">
        <v>4</v>
      </c>
      <c r="B10999" s="4" t="s">
        <v>5</v>
      </c>
      <c r="C10999" s="4" t="s">
        <v>16</v>
      </c>
      <c r="D10999" s="4" t="s">
        <v>6</v>
      </c>
      <c r="E10999" s="4" t="s">
        <v>10</v>
      </c>
    </row>
    <row r="11000" spans="1:21">
      <c r="A11000" t="n">
        <v>86309</v>
      </c>
      <c r="B11000" s="22" t="n">
        <v>94</v>
      </c>
      <c r="C11000" s="7" t="n">
        <v>0</v>
      </c>
      <c r="D11000" s="7" t="s">
        <v>53</v>
      </c>
      <c r="E11000" s="7" t="n">
        <v>1</v>
      </c>
    </row>
    <row r="11001" spans="1:21">
      <c r="A11001" t="s">
        <v>4</v>
      </c>
      <c r="B11001" s="4" t="s">
        <v>5</v>
      </c>
      <c r="C11001" s="4" t="s">
        <v>16</v>
      </c>
      <c r="D11001" s="4" t="s">
        <v>6</v>
      </c>
      <c r="E11001" s="4" t="s">
        <v>10</v>
      </c>
    </row>
    <row r="11002" spans="1:21">
      <c r="A11002" t="n">
        <v>86324</v>
      </c>
      <c r="B11002" s="22" t="n">
        <v>94</v>
      </c>
      <c r="C11002" s="7" t="n">
        <v>0</v>
      </c>
      <c r="D11002" s="7" t="s">
        <v>53</v>
      </c>
      <c r="E11002" s="7" t="n">
        <v>2</v>
      </c>
    </row>
    <row r="11003" spans="1:21">
      <c r="A11003" t="s">
        <v>4</v>
      </c>
      <c r="B11003" s="4" t="s">
        <v>5</v>
      </c>
      <c r="C11003" s="4" t="s">
        <v>16</v>
      </c>
      <c r="D11003" s="4" t="s">
        <v>6</v>
      </c>
      <c r="E11003" s="4" t="s">
        <v>10</v>
      </c>
    </row>
    <row r="11004" spans="1:21">
      <c r="A11004" t="n">
        <v>86339</v>
      </c>
      <c r="B11004" s="22" t="n">
        <v>94</v>
      </c>
      <c r="C11004" s="7" t="n">
        <v>1</v>
      </c>
      <c r="D11004" s="7" t="s">
        <v>53</v>
      </c>
      <c r="E11004" s="7" t="n">
        <v>4</v>
      </c>
    </row>
    <row r="11005" spans="1:21">
      <c r="A11005" t="s">
        <v>4</v>
      </c>
      <c r="B11005" s="4" t="s">
        <v>5</v>
      </c>
      <c r="C11005" s="4" t="s">
        <v>16</v>
      </c>
      <c r="D11005" s="4" t="s">
        <v>6</v>
      </c>
    </row>
    <row r="11006" spans="1:21">
      <c r="A11006" t="n">
        <v>86354</v>
      </c>
      <c r="B11006" s="22" t="n">
        <v>94</v>
      </c>
      <c r="C11006" s="7" t="n">
        <v>5</v>
      </c>
      <c r="D11006" s="7" t="s">
        <v>53</v>
      </c>
    </row>
    <row r="11007" spans="1:21">
      <c r="A11007" t="s">
        <v>4</v>
      </c>
      <c r="B11007" s="4" t="s">
        <v>5</v>
      </c>
      <c r="C11007" s="4" t="s">
        <v>10</v>
      </c>
      <c r="D11007" s="4" t="s">
        <v>30</v>
      </c>
      <c r="E11007" s="4" t="s">
        <v>30</v>
      </c>
      <c r="F11007" s="4" t="s">
        <v>30</v>
      </c>
      <c r="G11007" s="4" t="s">
        <v>30</v>
      </c>
    </row>
    <row r="11008" spans="1:21">
      <c r="A11008" t="n">
        <v>86367</v>
      </c>
      <c r="B11008" s="43" t="n">
        <v>46</v>
      </c>
      <c r="C11008" s="7" t="n">
        <v>30</v>
      </c>
      <c r="D11008" s="7" t="n">
        <v>-14.6499996185303</v>
      </c>
      <c r="E11008" s="7" t="n">
        <v>14.25</v>
      </c>
      <c r="F11008" s="7" t="n">
        <v>-54.0699996948242</v>
      </c>
      <c r="G11008" s="7" t="n">
        <v>204.600006103516</v>
      </c>
    </row>
    <row r="11009" spans="1:8">
      <c r="A11009" t="s">
        <v>4</v>
      </c>
      <c r="B11009" s="4" t="s">
        <v>5</v>
      </c>
      <c r="C11009" s="4" t="s">
        <v>10</v>
      </c>
      <c r="D11009" s="4" t="s">
        <v>30</v>
      </c>
      <c r="E11009" s="4" t="s">
        <v>30</v>
      </c>
      <c r="F11009" s="4" t="s">
        <v>30</v>
      </c>
      <c r="G11009" s="4" t="s">
        <v>30</v>
      </c>
    </row>
    <row r="11010" spans="1:8">
      <c r="A11010" t="n">
        <v>86386</v>
      </c>
      <c r="B11010" s="43" t="n">
        <v>46</v>
      </c>
      <c r="C11010" s="7" t="n">
        <v>90</v>
      </c>
      <c r="D11010" s="7" t="n">
        <v>-14.6800003051758</v>
      </c>
      <c r="E11010" s="7" t="n">
        <v>14.25</v>
      </c>
      <c r="F11010" s="7" t="n">
        <v>-56.060001373291</v>
      </c>
      <c r="G11010" s="7" t="n">
        <v>318.299987792969</v>
      </c>
    </row>
    <row r="11011" spans="1:8">
      <c r="A11011" t="s">
        <v>4</v>
      </c>
      <c r="B11011" s="4" t="s">
        <v>5</v>
      </c>
      <c r="C11011" s="4" t="s">
        <v>10</v>
      </c>
      <c r="D11011" s="4" t="s">
        <v>30</v>
      </c>
      <c r="E11011" s="4" t="s">
        <v>30</v>
      </c>
      <c r="F11011" s="4" t="s">
        <v>30</v>
      </c>
      <c r="G11011" s="4" t="s">
        <v>30</v>
      </c>
    </row>
    <row r="11012" spans="1:8">
      <c r="A11012" t="n">
        <v>86405</v>
      </c>
      <c r="B11012" s="43" t="n">
        <v>46</v>
      </c>
      <c r="C11012" s="7" t="n">
        <v>118</v>
      </c>
      <c r="D11012" s="7" t="n">
        <v>-15.9700002670288</v>
      </c>
      <c r="E11012" s="7" t="n">
        <v>14.25</v>
      </c>
      <c r="F11012" s="7" t="n">
        <v>-54.0900001525879</v>
      </c>
      <c r="G11012" s="7" t="n">
        <v>139.899993896484</v>
      </c>
    </row>
    <row r="11013" spans="1:8">
      <c r="A11013" t="s">
        <v>4</v>
      </c>
      <c r="B11013" s="4" t="s">
        <v>5</v>
      </c>
      <c r="C11013" s="4" t="s">
        <v>10</v>
      </c>
      <c r="D11013" s="4" t="s">
        <v>30</v>
      </c>
      <c r="E11013" s="4" t="s">
        <v>30</v>
      </c>
      <c r="F11013" s="4" t="s">
        <v>30</v>
      </c>
      <c r="G11013" s="4" t="s">
        <v>30</v>
      </c>
    </row>
    <row r="11014" spans="1:8">
      <c r="A11014" t="n">
        <v>86424</v>
      </c>
      <c r="B11014" s="43" t="n">
        <v>46</v>
      </c>
      <c r="C11014" s="7" t="n">
        <v>95</v>
      </c>
      <c r="D11014" s="7" t="n">
        <v>-15.9200000762939</v>
      </c>
      <c r="E11014" s="7" t="n">
        <v>14.25</v>
      </c>
      <c r="F11014" s="7" t="n">
        <v>-55.6699981689453</v>
      </c>
      <c r="G11014" s="7" t="n">
        <v>37.0999984741211</v>
      </c>
    </row>
    <row r="11015" spans="1:8">
      <c r="A11015" t="s">
        <v>4</v>
      </c>
      <c r="B11015" s="4" t="s">
        <v>5</v>
      </c>
      <c r="C11015" s="4" t="s">
        <v>10</v>
      </c>
      <c r="D11015" s="4" t="s">
        <v>30</v>
      </c>
      <c r="E11015" s="4" t="s">
        <v>30</v>
      </c>
      <c r="F11015" s="4" t="s">
        <v>30</v>
      </c>
      <c r="G11015" s="4" t="s">
        <v>30</v>
      </c>
    </row>
    <row r="11016" spans="1:8">
      <c r="A11016" t="n">
        <v>86443</v>
      </c>
      <c r="B11016" s="43" t="n">
        <v>46</v>
      </c>
      <c r="C11016" s="7" t="n">
        <v>93</v>
      </c>
      <c r="D11016" s="7" t="n">
        <v>-15.0100002288818</v>
      </c>
      <c r="E11016" s="7" t="n">
        <v>-0.25</v>
      </c>
      <c r="F11016" s="7" t="n">
        <v>-70.2900009155273</v>
      </c>
      <c r="G11016" s="7" t="n">
        <v>108.300003051758</v>
      </c>
    </row>
    <row r="11017" spans="1:8">
      <c r="A11017" t="s">
        <v>4</v>
      </c>
      <c r="B11017" s="4" t="s">
        <v>5</v>
      </c>
      <c r="C11017" s="4" t="s">
        <v>10</v>
      </c>
      <c r="D11017" s="4" t="s">
        <v>30</v>
      </c>
      <c r="E11017" s="4" t="s">
        <v>30</v>
      </c>
      <c r="F11017" s="4" t="s">
        <v>30</v>
      </c>
      <c r="G11017" s="4" t="s">
        <v>30</v>
      </c>
    </row>
    <row r="11018" spans="1:8">
      <c r="A11018" t="n">
        <v>86462</v>
      </c>
      <c r="B11018" s="43" t="n">
        <v>46</v>
      </c>
      <c r="C11018" s="7" t="n">
        <v>94</v>
      </c>
      <c r="D11018" s="7" t="n">
        <v>-12.3000001907349</v>
      </c>
      <c r="E11018" s="7" t="n">
        <v>-0.25</v>
      </c>
      <c r="F11018" s="7" t="n">
        <v>-69.3099975585938</v>
      </c>
      <c r="G11018" s="7" t="n">
        <v>224.699996948242</v>
      </c>
    </row>
    <row r="11019" spans="1:8">
      <c r="A11019" t="s">
        <v>4</v>
      </c>
      <c r="B11019" s="4" t="s">
        <v>5</v>
      </c>
      <c r="C11019" s="4" t="s">
        <v>10</v>
      </c>
      <c r="D11019" s="4" t="s">
        <v>30</v>
      </c>
      <c r="E11019" s="4" t="s">
        <v>30</v>
      </c>
      <c r="F11019" s="4" t="s">
        <v>30</v>
      </c>
      <c r="G11019" s="4" t="s">
        <v>30</v>
      </c>
    </row>
    <row r="11020" spans="1:8">
      <c r="A11020" t="n">
        <v>86481</v>
      </c>
      <c r="B11020" s="43" t="n">
        <v>46</v>
      </c>
      <c r="C11020" s="7" t="n">
        <v>105</v>
      </c>
      <c r="D11020" s="7" t="n">
        <v>-12.3500003814697</v>
      </c>
      <c r="E11020" s="7" t="n">
        <v>-0.25</v>
      </c>
      <c r="F11020" s="7" t="n">
        <v>-71.0299987792969</v>
      </c>
      <c r="G11020" s="7" t="n">
        <v>268.399993896484</v>
      </c>
    </row>
    <row r="11021" spans="1:8">
      <c r="A11021" t="s">
        <v>4</v>
      </c>
      <c r="B11021" s="4" t="s">
        <v>5</v>
      </c>
      <c r="C11021" s="4" t="s">
        <v>10</v>
      </c>
      <c r="D11021" s="4" t="s">
        <v>30</v>
      </c>
      <c r="E11021" s="4" t="s">
        <v>30</v>
      </c>
      <c r="F11021" s="4" t="s">
        <v>30</v>
      </c>
      <c r="G11021" s="4" t="s">
        <v>30</v>
      </c>
    </row>
    <row r="11022" spans="1:8">
      <c r="A11022" t="n">
        <v>86500</v>
      </c>
      <c r="B11022" s="43" t="n">
        <v>46</v>
      </c>
      <c r="C11022" s="7" t="n">
        <v>102</v>
      </c>
      <c r="D11022" s="7" t="n">
        <v>-34.3300018310547</v>
      </c>
      <c r="E11022" s="7" t="n">
        <v>-0.25</v>
      </c>
      <c r="F11022" s="7" t="n">
        <v>-70.7600021362305</v>
      </c>
      <c r="G11022" s="7" t="n">
        <v>274.100006103516</v>
      </c>
    </row>
    <row r="11023" spans="1:8">
      <c r="A11023" t="s">
        <v>4</v>
      </c>
      <c r="B11023" s="4" t="s">
        <v>5</v>
      </c>
      <c r="C11023" s="4" t="s">
        <v>10</v>
      </c>
      <c r="D11023" s="4" t="s">
        <v>30</v>
      </c>
      <c r="E11023" s="4" t="s">
        <v>30</v>
      </c>
      <c r="F11023" s="4" t="s">
        <v>30</v>
      </c>
      <c r="G11023" s="4" t="s">
        <v>30</v>
      </c>
    </row>
    <row r="11024" spans="1:8">
      <c r="A11024" t="n">
        <v>86519</v>
      </c>
      <c r="B11024" s="43" t="n">
        <v>46</v>
      </c>
      <c r="C11024" s="7" t="n">
        <v>96</v>
      </c>
      <c r="D11024" s="7" t="n">
        <v>-35.4500007629395</v>
      </c>
      <c r="E11024" s="7" t="n">
        <v>-0.25</v>
      </c>
      <c r="F11024" s="7" t="n">
        <v>-71.2099990844727</v>
      </c>
      <c r="G11024" s="7" t="n">
        <v>87.5</v>
      </c>
    </row>
    <row r="11025" spans="1:7">
      <c r="A11025" t="s">
        <v>4</v>
      </c>
      <c r="B11025" s="4" t="s">
        <v>5</v>
      </c>
      <c r="C11025" s="4" t="s">
        <v>10</v>
      </c>
    </row>
    <row r="11026" spans="1:7">
      <c r="A11026" t="n">
        <v>86538</v>
      </c>
      <c r="B11026" s="31" t="n">
        <v>16</v>
      </c>
      <c r="C11026" s="7" t="n">
        <v>0</v>
      </c>
    </row>
    <row r="11027" spans="1:7">
      <c r="A11027" t="s">
        <v>4</v>
      </c>
      <c r="B11027" s="4" t="s">
        <v>5</v>
      </c>
      <c r="C11027" s="4" t="s">
        <v>10</v>
      </c>
      <c r="D11027" s="4" t="s">
        <v>10</v>
      </c>
      <c r="E11027" s="4" t="s">
        <v>10</v>
      </c>
    </row>
    <row r="11028" spans="1:7">
      <c r="A11028" t="n">
        <v>86541</v>
      </c>
      <c r="B11028" s="34" t="n">
        <v>61</v>
      </c>
      <c r="C11028" s="7" t="n">
        <v>30</v>
      </c>
      <c r="D11028" s="7" t="n">
        <v>90</v>
      </c>
      <c r="E11028" s="7" t="n">
        <v>0</v>
      </c>
    </row>
    <row r="11029" spans="1:7">
      <c r="A11029" t="s">
        <v>4</v>
      </c>
      <c r="B11029" s="4" t="s">
        <v>5</v>
      </c>
      <c r="C11029" s="4" t="s">
        <v>10</v>
      </c>
      <c r="D11029" s="4" t="s">
        <v>10</v>
      </c>
      <c r="E11029" s="4" t="s">
        <v>10</v>
      </c>
    </row>
    <row r="11030" spans="1:7">
      <c r="A11030" t="n">
        <v>86548</v>
      </c>
      <c r="B11030" s="34" t="n">
        <v>61</v>
      </c>
      <c r="C11030" s="7" t="n">
        <v>90</v>
      </c>
      <c r="D11030" s="7" t="n">
        <v>30</v>
      </c>
      <c r="E11030" s="7" t="n">
        <v>0</v>
      </c>
    </row>
    <row r="11031" spans="1:7">
      <c r="A11031" t="s">
        <v>4</v>
      </c>
      <c r="B11031" s="4" t="s">
        <v>5</v>
      </c>
      <c r="C11031" s="4" t="s">
        <v>10</v>
      </c>
      <c r="D11031" s="4" t="s">
        <v>10</v>
      </c>
      <c r="E11031" s="4" t="s">
        <v>10</v>
      </c>
    </row>
    <row r="11032" spans="1:7">
      <c r="A11032" t="n">
        <v>86555</v>
      </c>
      <c r="B11032" s="34" t="n">
        <v>61</v>
      </c>
      <c r="C11032" s="7" t="n">
        <v>118</v>
      </c>
      <c r="D11032" s="7" t="n">
        <v>95</v>
      </c>
      <c r="E11032" s="7" t="n">
        <v>0</v>
      </c>
    </row>
    <row r="11033" spans="1:7">
      <c r="A11033" t="s">
        <v>4</v>
      </c>
      <c r="B11033" s="4" t="s">
        <v>5</v>
      </c>
      <c r="C11033" s="4" t="s">
        <v>10</v>
      </c>
      <c r="D11033" s="4" t="s">
        <v>10</v>
      </c>
      <c r="E11033" s="4" t="s">
        <v>10</v>
      </c>
    </row>
    <row r="11034" spans="1:7">
      <c r="A11034" t="n">
        <v>86562</v>
      </c>
      <c r="B11034" s="34" t="n">
        <v>61</v>
      </c>
      <c r="C11034" s="7" t="n">
        <v>95</v>
      </c>
      <c r="D11034" s="7" t="n">
        <v>118</v>
      </c>
      <c r="E11034" s="7" t="n">
        <v>0</v>
      </c>
    </row>
    <row r="11035" spans="1:7">
      <c r="A11035" t="s">
        <v>4</v>
      </c>
      <c r="B11035" s="4" t="s">
        <v>5</v>
      </c>
      <c r="C11035" s="4" t="s">
        <v>10</v>
      </c>
      <c r="D11035" s="4" t="s">
        <v>10</v>
      </c>
      <c r="E11035" s="4" t="s">
        <v>10</v>
      </c>
    </row>
    <row r="11036" spans="1:7">
      <c r="A11036" t="n">
        <v>86569</v>
      </c>
      <c r="B11036" s="34" t="n">
        <v>61</v>
      </c>
      <c r="C11036" s="7" t="n">
        <v>93</v>
      </c>
      <c r="D11036" s="7" t="n">
        <v>105</v>
      </c>
      <c r="E11036" s="7" t="n">
        <v>0</v>
      </c>
    </row>
    <row r="11037" spans="1:7">
      <c r="A11037" t="s">
        <v>4</v>
      </c>
      <c r="B11037" s="4" t="s">
        <v>5</v>
      </c>
      <c r="C11037" s="4" t="s">
        <v>10</v>
      </c>
      <c r="D11037" s="4" t="s">
        <v>10</v>
      </c>
      <c r="E11037" s="4" t="s">
        <v>10</v>
      </c>
    </row>
    <row r="11038" spans="1:7">
      <c r="A11038" t="n">
        <v>86576</v>
      </c>
      <c r="B11038" s="34" t="n">
        <v>61</v>
      </c>
      <c r="C11038" s="7" t="n">
        <v>105</v>
      </c>
      <c r="D11038" s="7" t="n">
        <v>93</v>
      </c>
      <c r="E11038" s="7" t="n">
        <v>0</v>
      </c>
    </row>
    <row r="11039" spans="1:7">
      <c r="A11039" t="s">
        <v>4</v>
      </c>
      <c r="B11039" s="4" t="s">
        <v>5</v>
      </c>
      <c r="C11039" s="4" t="s">
        <v>10</v>
      </c>
      <c r="D11039" s="4" t="s">
        <v>10</v>
      </c>
      <c r="E11039" s="4" t="s">
        <v>10</v>
      </c>
    </row>
    <row r="11040" spans="1:7">
      <c r="A11040" t="n">
        <v>86583</v>
      </c>
      <c r="B11040" s="34" t="n">
        <v>61</v>
      </c>
      <c r="C11040" s="7" t="n">
        <v>94</v>
      </c>
      <c r="D11040" s="7" t="n">
        <v>93</v>
      </c>
      <c r="E11040" s="7" t="n">
        <v>0</v>
      </c>
    </row>
    <row r="11041" spans="1:5">
      <c r="A11041" t="s">
        <v>4</v>
      </c>
      <c r="B11041" s="4" t="s">
        <v>5</v>
      </c>
      <c r="C11041" s="4" t="s">
        <v>16</v>
      </c>
      <c r="D11041" s="4" t="s">
        <v>16</v>
      </c>
      <c r="E11041" s="4" t="s">
        <v>30</v>
      </c>
      <c r="F11041" s="4" t="s">
        <v>30</v>
      </c>
      <c r="G11041" s="4" t="s">
        <v>30</v>
      </c>
      <c r="H11041" s="4" t="s">
        <v>10</v>
      </c>
    </row>
    <row r="11042" spans="1:5">
      <c r="A11042" t="n">
        <v>86590</v>
      </c>
      <c r="B11042" s="38" t="n">
        <v>45</v>
      </c>
      <c r="C11042" s="7" t="n">
        <v>2</v>
      </c>
      <c r="D11042" s="7" t="n">
        <v>3</v>
      </c>
      <c r="E11042" s="7" t="n">
        <v>-14.4899997711182</v>
      </c>
      <c r="F11042" s="7" t="n">
        <v>18.6499996185303</v>
      </c>
      <c r="G11042" s="7" t="n">
        <v>-57.560001373291</v>
      </c>
      <c r="H11042" s="7" t="n">
        <v>0</v>
      </c>
    </row>
    <row r="11043" spans="1:5">
      <c r="A11043" t="s">
        <v>4</v>
      </c>
      <c r="B11043" s="4" t="s">
        <v>5</v>
      </c>
      <c r="C11043" s="4" t="s">
        <v>16</v>
      </c>
      <c r="D11043" s="4" t="s">
        <v>16</v>
      </c>
      <c r="E11043" s="4" t="s">
        <v>30</v>
      </c>
      <c r="F11043" s="4" t="s">
        <v>30</v>
      </c>
      <c r="G11043" s="4" t="s">
        <v>30</v>
      </c>
      <c r="H11043" s="4" t="s">
        <v>10</v>
      </c>
      <c r="I11043" s="4" t="s">
        <v>16</v>
      </c>
    </row>
    <row r="11044" spans="1:5">
      <c r="A11044" t="n">
        <v>86607</v>
      </c>
      <c r="B11044" s="38" t="n">
        <v>45</v>
      </c>
      <c r="C11044" s="7" t="n">
        <v>4</v>
      </c>
      <c r="D11044" s="7" t="n">
        <v>3</v>
      </c>
      <c r="E11044" s="7" t="n">
        <v>4.76999998092651</v>
      </c>
      <c r="F11044" s="7" t="n">
        <v>156.410003662109</v>
      </c>
      <c r="G11044" s="7" t="n">
        <v>0</v>
      </c>
      <c r="H11044" s="7" t="n">
        <v>0</v>
      </c>
      <c r="I11044" s="7" t="n">
        <v>0</v>
      </c>
    </row>
    <row r="11045" spans="1:5">
      <c r="A11045" t="s">
        <v>4</v>
      </c>
      <c r="B11045" s="4" t="s">
        <v>5</v>
      </c>
      <c r="C11045" s="4" t="s">
        <v>16</v>
      </c>
      <c r="D11045" s="4" t="s">
        <v>16</v>
      </c>
      <c r="E11045" s="4" t="s">
        <v>30</v>
      </c>
      <c r="F11045" s="4" t="s">
        <v>10</v>
      </c>
    </row>
    <row r="11046" spans="1:5">
      <c r="A11046" t="n">
        <v>86625</v>
      </c>
      <c r="B11046" s="38" t="n">
        <v>45</v>
      </c>
      <c r="C11046" s="7" t="n">
        <v>5</v>
      </c>
      <c r="D11046" s="7" t="n">
        <v>3</v>
      </c>
      <c r="E11046" s="7" t="n">
        <v>5.69999980926514</v>
      </c>
      <c r="F11046" s="7" t="n">
        <v>0</v>
      </c>
    </row>
    <row r="11047" spans="1:5">
      <c r="A11047" t="s">
        <v>4</v>
      </c>
      <c r="B11047" s="4" t="s">
        <v>5</v>
      </c>
      <c r="C11047" s="4" t="s">
        <v>16</v>
      </c>
      <c r="D11047" s="4" t="s">
        <v>16</v>
      </c>
      <c r="E11047" s="4" t="s">
        <v>30</v>
      </c>
      <c r="F11047" s="4" t="s">
        <v>10</v>
      </c>
    </row>
    <row r="11048" spans="1:5">
      <c r="A11048" t="n">
        <v>86634</v>
      </c>
      <c r="B11048" s="38" t="n">
        <v>45</v>
      </c>
      <c r="C11048" s="7" t="n">
        <v>11</v>
      </c>
      <c r="D11048" s="7" t="n">
        <v>3</v>
      </c>
      <c r="E11048" s="7" t="n">
        <v>38</v>
      </c>
      <c r="F11048" s="7" t="n">
        <v>0</v>
      </c>
    </row>
    <row r="11049" spans="1:5">
      <c r="A11049" t="s">
        <v>4</v>
      </c>
      <c r="B11049" s="4" t="s">
        <v>5</v>
      </c>
      <c r="C11049" s="4" t="s">
        <v>16</v>
      </c>
      <c r="D11049" s="4" t="s">
        <v>10</v>
      </c>
      <c r="E11049" s="4" t="s">
        <v>10</v>
      </c>
      <c r="F11049" s="4" t="s">
        <v>10</v>
      </c>
      <c r="G11049" s="4" t="s">
        <v>10</v>
      </c>
      <c r="H11049" s="4" t="s">
        <v>16</v>
      </c>
    </row>
    <row r="11050" spans="1:5">
      <c r="A11050" t="n">
        <v>86643</v>
      </c>
      <c r="B11050" s="27" t="n">
        <v>25</v>
      </c>
      <c r="C11050" s="7" t="n">
        <v>5</v>
      </c>
      <c r="D11050" s="7" t="n">
        <v>65535</v>
      </c>
      <c r="E11050" s="7" t="n">
        <v>65535</v>
      </c>
      <c r="F11050" s="7" t="n">
        <v>65535</v>
      </c>
      <c r="G11050" s="7" t="n">
        <v>65535</v>
      </c>
      <c r="H11050" s="7" t="n">
        <v>100</v>
      </c>
    </row>
    <row r="11051" spans="1:5">
      <c r="A11051" t="s">
        <v>4</v>
      </c>
      <c r="B11051" s="4" t="s">
        <v>5</v>
      </c>
      <c r="C11051" s="4" t="s">
        <v>10</v>
      </c>
      <c r="D11051" s="4" t="s">
        <v>16</v>
      </c>
      <c r="E11051" s="4" t="s">
        <v>69</v>
      </c>
      <c r="F11051" s="4" t="s">
        <v>16</v>
      </c>
      <c r="G11051" s="4" t="s">
        <v>16</v>
      </c>
      <c r="H11051" s="4" t="s">
        <v>16</v>
      </c>
      <c r="I11051" s="4" t="s">
        <v>16</v>
      </c>
    </row>
    <row r="11052" spans="1:5">
      <c r="A11052" t="n">
        <v>86654</v>
      </c>
      <c r="B11052" s="28" t="n">
        <v>24</v>
      </c>
      <c r="C11052" s="7" t="n">
        <v>65533</v>
      </c>
      <c r="D11052" s="7" t="n">
        <v>7</v>
      </c>
      <c r="E11052" s="7" t="s">
        <v>655</v>
      </c>
      <c r="F11052" s="7" t="n">
        <v>6</v>
      </c>
      <c r="G11052" s="7" t="n">
        <v>8</v>
      </c>
      <c r="H11052" s="7" t="n">
        <v>2</v>
      </c>
      <c r="I11052" s="7" t="n">
        <v>0</v>
      </c>
    </row>
    <row r="11053" spans="1:5">
      <c r="A11053" t="s">
        <v>4</v>
      </c>
      <c r="B11053" s="4" t="s">
        <v>5</v>
      </c>
      <c r="C11053" s="4" t="s">
        <v>10</v>
      </c>
    </row>
    <row r="11054" spans="1:5">
      <c r="A11054" t="n">
        <v>86683</v>
      </c>
      <c r="B11054" s="31" t="n">
        <v>16</v>
      </c>
      <c r="C11054" s="7" t="n">
        <v>3000</v>
      </c>
    </row>
    <row r="11055" spans="1:5">
      <c r="A11055" t="s">
        <v>4</v>
      </c>
      <c r="B11055" s="4" t="s">
        <v>5</v>
      </c>
      <c r="C11055" s="4" t="s">
        <v>16</v>
      </c>
    </row>
    <row r="11056" spans="1:5">
      <c r="A11056" t="n">
        <v>86686</v>
      </c>
      <c r="B11056" s="30" t="n">
        <v>27</v>
      </c>
      <c r="C11056" s="7" t="n">
        <v>0</v>
      </c>
    </row>
    <row r="11057" spans="1:9">
      <c r="A11057" t="s">
        <v>4</v>
      </c>
      <c r="B11057" s="4" t="s">
        <v>5</v>
      </c>
      <c r="C11057" s="4" t="s">
        <v>16</v>
      </c>
    </row>
    <row r="11058" spans="1:9">
      <c r="A11058" t="n">
        <v>86688</v>
      </c>
      <c r="B11058" s="30" t="n">
        <v>27</v>
      </c>
      <c r="C11058" s="7" t="n">
        <v>1</v>
      </c>
    </row>
    <row r="11059" spans="1:9">
      <c r="A11059" t="s">
        <v>4</v>
      </c>
      <c r="B11059" s="4" t="s">
        <v>5</v>
      </c>
      <c r="C11059" s="4" t="s">
        <v>16</v>
      </c>
      <c r="D11059" s="4" t="s">
        <v>10</v>
      </c>
      <c r="E11059" s="4" t="s">
        <v>10</v>
      </c>
      <c r="F11059" s="4" t="s">
        <v>10</v>
      </c>
      <c r="G11059" s="4" t="s">
        <v>10</v>
      </c>
      <c r="H11059" s="4" t="s">
        <v>16</v>
      </c>
    </row>
    <row r="11060" spans="1:9">
      <c r="A11060" t="n">
        <v>86690</v>
      </c>
      <c r="B11060" s="27" t="n">
        <v>25</v>
      </c>
      <c r="C11060" s="7" t="n">
        <v>5</v>
      </c>
      <c r="D11060" s="7" t="n">
        <v>65535</v>
      </c>
      <c r="E11060" s="7" t="n">
        <v>65535</v>
      </c>
      <c r="F11060" s="7" t="n">
        <v>65535</v>
      </c>
      <c r="G11060" s="7" t="n">
        <v>65535</v>
      </c>
      <c r="H11060" s="7" t="n">
        <v>0</v>
      </c>
    </row>
    <row r="11061" spans="1:9">
      <c r="A11061" t="s">
        <v>4</v>
      </c>
      <c r="B11061" s="4" t="s">
        <v>5</v>
      </c>
      <c r="C11061" s="4" t="s">
        <v>16</v>
      </c>
      <c r="D11061" s="4" t="s">
        <v>10</v>
      </c>
      <c r="E11061" s="4" t="s">
        <v>10</v>
      </c>
      <c r="F11061" s="4" t="s">
        <v>9</v>
      </c>
    </row>
    <row r="11062" spans="1:9">
      <c r="A11062" t="n">
        <v>86701</v>
      </c>
      <c r="B11062" s="70" t="n">
        <v>84</v>
      </c>
      <c r="C11062" s="7" t="n">
        <v>0</v>
      </c>
      <c r="D11062" s="7" t="n">
        <v>0</v>
      </c>
      <c r="E11062" s="7" t="n">
        <v>0</v>
      </c>
      <c r="F11062" s="7" t="n">
        <v>1036831949</v>
      </c>
    </row>
    <row r="11063" spans="1:9">
      <c r="A11063" t="s">
        <v>4</v>
      </c>
      <c r="B11063" s="4" t="s">
        <v>5</v>
      </c>
      <c r="C11063" s="4" t="s">
        <v>16</v>
      </c>
      <c r="D11063" s="4" t="s">
        <v>16</v>
      </c>
      <c r="E11063" s="4" t="s">
        <v>30</v>
      </c>
      <c r="F11063" s="4" t="s">
        <v>30</v>
      </c>
      <c r="G11063" s="4" t="s">
        <v>30</v>
      </c>
      <c r="H11063" s="4" t="s">
        <v>10</v>
      </c>
    </row>
    <row r="11064" spans="1:9">
      <c r="A11064" t="n">
        <v>86711</v>
      </c>
      <c r="B11064" s="38" t="n">
        <v>45</v>
      </c>
      <c r="C11064" s="7" t="n">
        <v>2</v>
      </c>
      <c r="D11064" s="7" t="n">
        <v>3</v>
      </c>
      <c r="E11064" s="7" t="n">
        <v>-12.3599996566772</v>
      </c>
      <c r="F11064" s="7" t="n">
        <v>1.52999997138977</v>
      </c>
      <c r="G11064" s="7" t="n">
        <v>-70.9499969482422</v>
      </c>
      <c r="H11064" s="7" t="n">
        <v>12000</v>
      </c>
    </row>
    <row r="11065" spans="1:9">
      <c r="A11065" t="s">
        <v>4</v>
      </c>
      <c r="B11065" s="4" t="s">
        <v>5</v>
      </c>
      <c r="C11065" s="4" t="s">
        <v>16</v>
      </c>
      <c r="D11065" s="4" t="s">
        <v>16</v>
      </c>
      <c r="E11065" s="4" t="s">
        <v>30</v>
      </c>
      <c r="F11065" s="4" t="s">
        <v>30</v>
      </c>
      <c r="G11065" s="4" t="s">
        <v>30</v>
      </c>
      <c r="H11065" s="4" t="s">
        <v>10</v>
      </c>
      <c r="I11065" s="4" t="s">
        <v>16</v>
      </c>
    </row>
    <row r="11066" spans="1:9">
      <c r="A11066" t="n">
        <v>86728</v>
      </c>
      <c r="B11066" s="38" t="n">
        <v>45</v>
      </c>
      <c r="C11066" s="7" t="n">
        <v>4</v>
      </c>
      <c r="D11066" s="7" t="n">
        <v>3</v>
      </c>
      <c r="E11066" s="7" t="n">
        <v>1.87000000476837</v>
      </c>
      <c r="F11066" s="7" t="n">
        <v>44.2200012207031</v>
      </c>
      <c r="G11066" s="7" t="n">
        <v>0</v>
      </c>
      <c r="H11066" s="7" t="n">
        <v>12000</v>
      </c>
      <c r="I11066" s="7" t="n">
        <v>1</v>
      </c>
    </row>
    <row r="11067" spans="1:9">
      <c r="A11067" t="s">
        <v>4</v>
      </c>
      <c r="B11067" s="4" t="s">
        <v>5</v>
      </c>
      <c r="C11067" s="4" t="s">
        <v>16</v>
      </c>
      <c r="D11067" s="4" t="s">
        <v>16</v>
      </c>
      <c r="E11067" s="4" t="s">
        <v>30</v>
      </c>
      <c r="F11067" s="4" t="s">
        <v>10</v>
      </c>
    </row>
    <row r="11068" spans="1:9">
      <c r="A11068" t="n">
        <v>86746</v>
      </c>
      <c r="B11068" s="38" t="n">
        <v>45</v>
      </c>
      <c r="C11068" s="7" t="n">
        <v>5</v>
      </c>
      <c r="D11068" s="7" t="n">
        <v>3</v>
      </c>
      <c r="E11068" s="7" t="n">
        <v>5.90000009536743</v>
      </c>
      <c r="F11068" s="7" t="n">
        <v>12000</v>
      </c>
    </row>
    <row r="11069" spans="1:9">
      <c r="A11069" t="s">
        <v>4</v>
      </c>
      <c r="B11069" s="4" t="s">
        <v>5</v>
      </c>
      <c r="C11069" s="4" t="s">
        <v>16</v>
      </c>
      <c r="D11069" s="4" t="s">
        <v>16</v>
      </c>
      <c r="E11069" s="4" t="s">
        <v>30</v>
      </c>
      <c r="F11069" s="4" t="s">
        <v>10</v>
      </c>
    </row>
    <row r="11070" spans="1:9">
      <c r="A11070" t="n">
        <v>86755</v>
      </c>
      <c r="B11070" s="38" t="n">
        <v>45</v>
      </c>
      <c r="C11070" s="7" t="n">
        <v>11</v>
      </c>
      <c r="D11070" s="7" t="n">
        <v>3</v>
      </c>
      <c r="E11070" s="7" t="n">
        <v>38</v>
      </c>
      <c r="F11070" s="7" t="n">
        <v>12000</v>
      </c>
    </row>
    <row r="11071" spans="1:9">
      <c r="A11071" t="s">
        <v>4</v>
      </c>
      <c r="B11071" s="4" t="s">
        <v>5</v>
      </c>
      <c r="C11071" s="4" t="s">
        <v>16</v>
      </c>
      <c r="D11071" s="4" t="s">
        <v>10</v>
      </c>
      <c r="E11071" s="4" t="s">
        <v>30</v>
      </c>
    </row>
    <row r="11072" spans="1:9">
      <c r="A11072" t="n">
        <v>86764</v>
      </c>
      <c r="B11072" s="37" t="n">
        <v>58</v>
      </c>
      <c r="C11072" s="7" t="n">
        <v>100</v>
      </c>
      <c r="D11072" s="7" t="n">
        <v>1000</v>
      </c>
      <c r="E11072" s="7" t="n">
        <v>1</v>
      </c>
    </row>
    <row r="11073" spans="1:9">
      <c r="A11073" t="s">
        <v>4</v>
      </c>
      <c r="B11073" s="4" t="s">
        <v>5</v>
      </c>
      <c r="C11073" s="4" t="s">
        <v>16</v>
      </c>
      <c r="D11073" s="4" t="s">
        <v>10</v>
      </c>
    </row>
    <row r="11074" spans="1:9">
      <c r="A11074" t="n">
        <v>86772</v>
      </c>
      <c r="B11074" s="37" t="n">
        <v>58</v>
      </c>
      <c r="C11074" s="7" t="n">
        <v>255</v>
      </c>
      <c r="D11074" s="7" t="n">
        <v>0</v>
      </c>
    </row>
    <row r="11075" spans="1:9">
      <c r="A11075" t="s">
        <v>4</v>
      </c>
      <c r="B11075" s="4" t="s">
        <v>5</v>
      </c>
      <c r="C11075" s="4" t="s">
        <v>10</v>
      </c>
    </row>
    <row r="11076" spans="1:9">
      <c r="A11076" t="n">
        <v>86776</v>
      </c>
      <c r="B11076" s="31" t="n">
        <v>16</v>
      </c>
      <c r="C11076" s="7" t="n">
        <v>500</v>
      </c>
    </row>
    <row r="11077" spans="1:9">
      <c r="A11077" t="s">
        <v>4</v>
      </c>
      <c r="B11077" s="4" t="s">
        <v>5</v>
      </c>
      <c r="C11077" s="4" t="s">
        <v>10</v>
      </c>
      <c r="D11077" s="4" t="s">
        <v>16</v>
      </c>
      <c r="E11077" s="4" t="s">
        <v>6</v>
      </c>
      <c r="F11077" s="4" t="s">
        <v>30</v>
      </c>
      <c r="G11077" s="4" t="s">
        <v>30</v>
      </c>
      <c r="H11077" s="4" t="s">
        <v>30</v>
      </c>
    </row>
    <row r="11078" spans="1:9">
      <c r="A11078" t="n">
        <v>86779</v>
      </c>
      <c r="B11078" s="45" t="n">
        <v>48</v>
      </c>
      <c r="C11078" s="7" t="n">
        <v>30</v>
      </c>
      <c r="D11078" s="7" t="n">
        <v>0</v>
      </c>
      <c r="E11078" s="7" t="s">
        <v>218</v>
      </c>
      <c r="F11078" s="7" t="n">
        <v>-1</v>
      </c>
      <c r="G11078" s="7" t="n">
        <v>1</v>
      </c>
      <c r="H11078" s="7" t="n">
        <v>0</v>
      </c>
    </row>
    <row r="11079" spans="1:9">
      <c r="A11079" t="s">
        <v>4</v>
      </c>
      <c r="B11079" s="4" t="s">
        <v>5</v>
      </c>
      <c r="C11079" s="4" t="s">
        <v>10</v>
      </c>
    </row>
    <row r="11080" spans="1:9">
      <c r="A11080" t="n">
        <v>86805</v>
      </c>
      <c r="B11080" s="31" t="n">
        <v>16</v>
      </c>
      <c r="C11080" s="7" t="n">
        <v>1000</v>
      </c>
    </row>
    <row r="11081" spans="1:9">
      <c r="A11081" t="s">
        <v>4</v>
      </c>
      <c r="B11081" s="4" t="s">
        <v>5</v>
      </c>
      <c r="C11081" s="4" t="s">
        <v>10</v>
      </c>
      <c r="D11081" s="4" t="s">
        <v>10</v>
      </c>
      <c r="E11081" s="4" t="s">
        <v>10</v>
      </c>
    </row>
    <row r="11082" spans="1:9">
      <c r="A11082" t="n">
        <v>86808</v>
      </c>
      <c r="B11082" s="34" t="n">
        <v>61</v>
      </c>
      <c r="C11082" s="7" t="n">
        <v>118</v>
      </c>
      <c r="D11082" s="7" t="n">
        <v>30</v>
      </c>
      <c r="E11082" s="7" t="n">
        <v>1000</v>
      </c>
    </row>
    <row r="11083" spans="1:9">
      <c r="A11083" t="s">
        <v>4</v>
      </c>
      <c r="B11083" s="4" t="s">
        <v>5</v>
      </c>
      <c r="C11083" s="4" t="s">
        <v>10</v>
      </c>
      <c r="D11083" s="4" t="s">
        <v>16</v>
      </c>
      <c r="E11083" s="4" t="s">
        <v>6</v>
      </c>
      <c r="F11083" s="4" t="s">
        <v>30</v>
      </c>
      <c r="G11083" s="4" t="s">
        <v>30</v>
      </c>
      <c r="H11083" s="4" t="s">
        <v>30</v>
      </c>
    </row>
    <row r="11084" spans="1:9">
      <c r="A11084" t="n">
        <v>86815</v>
      </c>
      <c r="B11084" s="45" t="n">
        <v>48</v>
      </c>
      <c r="C11084" s="7" t="n">
        <v>118</v>
      </c>
      <c r="D11084" s="7" t="n">
        <v>0</v>
      </c>
      <c r="E11084" s="7" t="s">
        <v>91</v>
      </c>
      <c r="F11084" s="7" t="n">
        <v>-1</v>
      </c>
      <c r="G11084" s="7" t="n">
        <v>1</v>
      </c>
      <c r="H11084" s="7" t="n">
        <v>0</v>
      </c>
    </row>
    <row r="11085" spans="1:9">
      <c r="A11085" t="s">
        <v>4</v>
      </c>
      <c r="B11085" s="4" t="s">
        <v>5</v>
      </c>
      <c r="C11085" s="4" t="s">
        <v>10</v>
      </c>
      <c r="D11085" s="4" t="s">
        <v>10</v>
      </c>
      <c r="E11085" s="4" t="s">
        <v>10</v>
      </c>
    </row>
    <row r="11086" spans="1:9">
      <c r="A11086" t="n">
        <v>86845</v>
      </c>
      <c r="B11086" s="34" t="n">
        <v>61</v>
      </c>
      <c r="C11086" s="7" t="n">
        <v>95</v>
      </c>
      <c r="D11086" s="7" t="n">
        <v>30</v>
      </c>
      <c r="E11086" s="7" t="n">
        <v>1000</v>
      </c>
    </row>
    <row r="11087" spans="1:9">
      <c r="A11087" t="s">
        <v>4</v>
      </c>
      <c r="B11087" s="4" t="s">
        <v>5</v>
      </c>
      <c r="C11087" s="4" t="s">
        <v>10</v>
      </c>
    </row>
    <row r="11088" spans="1:9">
      <c r="A11088" t="n">
        <v>86852</v>
      </c>
      <c r="B11088" s="31" t="n">
        <v>16</v>
      </c>
      <c r="C11088" s="7" t="n">
        <v>500</v>
      </c>
    </row>
    <row r="11089" spans="1:8">
      <c r="A11089" t="s">
        <v>4</v>
      </c>
      <c r="B11089" s="4" t="s">
        <v>5</v>
      </c>
      <c r="C11089" s="4" t="s">
        <v>10</v>
      </c>
      <c r="D11089" s="4" t="s">
        <v>16</v>
      </c>
      <c r="E11089" s="4" t="s">
        <v>6</v>
      </c>
      <c r="F11089" s="4" t="s">
        <v>30</v>
      </c>
      <c r="G11089" s="4" t="s">
        <v>30</v>
      </c>
      <c r="H11089" s="4" t="s">
        <v>30</v>
      </c>
    </row>
    <row r="11090" spans="1:8">
      <c r="A11090" t="n">
        <v>86855</v>
      </c>
      <c r="B11090" s="45" t="n">
        <v>48</v>
      </c>
      <c r="C11090" s="7" t="n">
        <v>90</v>
      </c>
      <c r="D11090" s="7" t="n">
        <v>0</v>
      </c>
      <c r="E11090" s="7" t="s">
        <v>222</v>
      </c>
      <c r="F11090" s="7" t="n">
        <v>-1</v>
      </c>
      <c r="G11090" s="7" t="n">
        <v>1</v>
      </c>
      <c r="H11090" s="7" t="n">
        <v>0</v>
      </c>
    </row>
    <row r="11091" spans="1:8">
      <c r="A11091" t="s">
        <v>4</v>
      </c>
      <c r="B11091" s="4" t="s">
        <v>5</v>
      </c>
      <c r="C11091" s="4" t="s">
        <v>10</v>
      </c>
      <c r="D11091" s="4" t="s">
        <v>16</v>
      </c>
      <c r="E11091" s="4" t="s">
        <v>30</v>
      </c>
      <c r="F11091" s="4" t="s">
        <v>10</v>
      </c>
    </row>
    <row r="11092" spans="1:8">
      <c r="A11092" t="n">
        <v>86883</v>
      </c>
      <c r="B11092" s="53" t="n">
        <v>59</v>
      </c>
      <c r="C11092" s="7" t="n">
        <v>90</v>
      </c>
      <c r="D11092" s="7" t="n">
        <v>12</v>
      </c>
      <c r="E11092" s="7" t="n">
        <v>0.150000005960464</v>
      </c>
      <c r="F11092" s="7" t="n">
        <v>0</v>
      </c>
    </row>
    <row r="11093" spans="1:8">
      <c r="A11093" t="s">
        <v>4</v>
      </c>
      <c r="B11093" s="4" t="s">
        <v>5</v>
      </c>
      <c r="C11093" s="4" t="s">
        <v>10</v>
      </c>
    </row>
    <row r="11094" spans="1:8">
      <c r="A11094" t="n">
        <v>86893</v>
      </c>
      <c r="B11094" s="31" t="n">
        <v>16</v>
      </c>
      <c r="C11094" s="7" t="n">
        <v>6500</v>
      </c>
    </row>
    <row r="11095" spans="1:8">
      <c r="A11095" t="s">
        <v>4</v>
      </c>
      <c r="B11095" s="4" t="s">
        <v>5</v>
      </c>
      <c r="C11095" s="4" t="s">
        <v>10</v>
      </c>
      <c r="D11095" s="4" t="s">
        <v>16</v>
      </c>
      <c r="E11095" s="4" t="s">
        <v>6</v>
      </c>
      <c r="F11095" s="4" t="s">
        <v>30</v>
      </c>
      <c r="G11095" s="4" t="s">
        <v>30</v>
      </c>
      <c r="H11095" s="4" t="s">
        <v>30</v>
      </c>
    </row>
    <row r="11096" spans="1:8">
      <c r="A11096" t="n">
        <v>86896</v>
      </c>
      <c r="B11096" s="45" t="n">
        <v>48</v>
      </c>
      <c r="C11096" s="7" t="n">
        <v>94</v>
      </c>
      <c r="D11096" s="7" t="n">
        <v>0</v>
      </c>
      <c r="E11096" s="7" t="s">
        <v>118</v>
      </c>
      <c r="F11096" s="7" t="n">
        <v>-1</v>
      </c>
      <c r="G11096" s="7" t="n">
        <v>1</v>
      </c>
      <c r="H11096" s="7" t="n">
        <v>0</v>
      </c>
    </row>
    <row r="11097" spans="1:8">
      <c r="A11097" t="s">
        <v>4</v>
      </c>
      <c r="B11097" s="4" t="s">
        <v>5</v>
      </c>
      <c r="C11097" s="4" t="s">
        <v>10</v>
      </c>
    </row>
    <row r="11098" spans="1:8">
      <c r="A11098" t="n">
        <v>86924</v>
      </c>
      <c r="B11098" s="31" t="n">
        <v>16</v>
      </c>
      <c r="C11098" s="7" t="n">
        <v>500</v>
      </c>
    </row>
    <row r="11099" spans="1:8">
      <c r="A11099" t="s">
        <v>4</v>
      </c>
      <c r="B11099" s="4" t="s">
        <v>5</v>
      </c>
      <c r="C11099" s="4" t="s">
        <v>10</v>
      </c>
      <c r="D11099" s="4" t="s">
        <v>16</v>
      </c>
      <c r="E11099" s="4" t="s">
        <v>6</v>
      </c>
      <c r="F11099" s="4" t="s">
        <v>30</v>
      </c>
      <c r="G11099" s="4" t="s">
        <v>30</v>
      </c>
      <c r="H11099" s="4" t="s">
        <v>30</v>
      </c>
    </row>
    <row r="11100" spans="1:8">
      <c r="A11100" t="n">
        <v>86927</v>
      </c>
      <c r="B11100" s="45" t="n">
        <v>48</v>
      </c>
      <c r="C11100" s="7" t="n">
        <v>93</v>
      </c>
      <c r="D11100" s="7" t="n">
        <v>0</v>
      </c>
      <c r="E11100" s="7" t="s">
        <v>625</v>
      </c>
      <c r="F11100" s="7" t="n">
        <v>-1</v>
      </c>
      <c r="G11100" s="7" t="n">
        <v>1</v>
      </c>
      <c r="H11100" s="7" t="n">
        <v>0</v>
      </c>
    </row>
    <row r="11101" spans="1:8">
      <c r="A11101" t="s">
        <v>4</v>
      </c>
      <c r="B11101" s="4" t="s">
        <v>5</v>
      </c>
      <c r="C11101" s="4" t="s">
        <v>10</v>
      </c>
      <c r="D11101" s="4" t="s">
        <v>10</v>
      </c>
      <c r="E11101" s="4" t="s">
        <v>10</v>
      </c>
    </row>
    <row r="11102" spans="1:8">
      <c r="A11102" t="n">
        <v>86958</v>
      </c>
      <c r="B11102" s="34" t="n">
        <v>61</v>
      </c>
      <c r="C11102" s="7" t="n">
        <v>93</v>
      </c>
      <c r="D11102" s="7" t="n">
        <v>94</v>
      </c>
      <c r="E11102" s="7" t="n">
        <v>1000</v>
      </c>
    </row>
    <row r="11103" spans="1:8">
      <c r="A11103" t="s">
        <v>4</v>
      </c>
      <c r="B11103" s="4" t="s">
        <v>5</v>
      </c>
      <c r="C11103" s="4" t="s">
        <v>10</v>
      </c>
      <c r="D11103" s="4" t="s">
        <v>10</v>
      </c>
      <c r="E11103" s="4" t="s">
        <v>10</v>
      </c>
    </row>
    <row r="11104" spans="1:8">
      <c r="A11104" t="n">
        <v>86965</v>
      </c>
      <c r="B11104" s="34" t="n">
        <v>61</v>
      </c>
      <c r="C11104" s="7" t="n">
        <v>105</v>
      </c>
      <c r="D11104" s="7" t="n">
        <v>94</v>
      </c>
      <c r="E11104" s="7" t="n">
        <v>1000</v>
      </c>
    </row>
    <row r="11105" spans="1:8">
      <c r="A11105" t="s">
        <v>4</v>
      </c>
      <c r="B11105" s="4" t="s">
        <v>5</v>
      </c>
      <c r="C11105" s="4" t="s">
        <v>10</v>
      </c>
      <c r="D11105" s="4" t="s">
        <v>16</v>
      </c>
      <c r="E11105" s="4" t="s">
        <v>30</v>
      </c>
      <c r="F11105" s="4" t="s">
        <v>10</v>
      </c>
    </row>
    <row r="11106" spans="1:8">
      <c r="A11106" t="n">
        <v>86972</v>
      </c>
      <c r="B11106" s="53" t="n">
        <v>59</v>
      </c>
      <c r="C11106" s="7" t="n">
        <v>93</v>
      </c>
      <c r="D11106" s="7" t="n">
        <v>12</v>
      </c>
      <c r="E11106" s="7" t="n">
        <v>0.150000005960464</v>
      </c>
      <c r="F11106" s="7" t="n">
        <v>0</v>
      </c>
    </row>
    <row r="11107" spans="1:8">
      <c r="A11107" t="s">
        <v>4</v>
      </c>
      <c r="B11107" s="4" t="s">
        <v>5</v>
      </c>
      <c r="C11107" s="4" t="s">
        <v>16</v>
      </c>
      <c r="D11107" s="4" t="s">
        <v>10</v>
      </c>
    </row>
    <row r="11108" spans="1:8">
      <c r="A11108" t="n">
        <v>86982</v>
      </c>
      <c r="B11108" s="38" t="n">
        <v>45</v>
      </c>
      <c r="C11108" s="7" t="n">
        <v>7</v>
      </c>
      <c r="D11108" s="7" t="n">
        <v>255</v>
      </c>
    </row>
    <row r="11109" spans="1:8">
      <c r="A11109" t="s">
        <v>4</v>
      </c>
      <c r="B11109" s="4" t="s">
        <v>5</v>
      </c>
      <c r="C11109" s="4" t="s">
        <v>16</v>
      </c>
      <c r="D11109" s="4" t="s">
        <v>10</v>
      </c>
      <c r="E11109" s="4" t="s">
        <v>30</v>
      </c>
    </row>
    <row r="11110" spans="1:8">
      <c r="A11110" t="n">
        <v>86986</v>
      </c>
      <c r="B11110" s="37" t="n">
        <v>58</v>
      </c>
      <c r="C11110" s="7" t="n">
        <v>101</v>
      </c>
      <c r="D11110" s="7" t="n">
        <v>500</v>
      </c>
      <c r="E11110" s="7" t="n">
        <v>1</v>
      </c>
    </row>
    <row r="11111" spans="1:8">
      <c r="A11111" t="s">
        <v>4</v>
      </c>
      <c r="B11111" s="4" t="s">
        <v>5</v>
      </c>
      <c r="C11111" s="4" t="s">
        <v>16</v>
      </c>
      <c r="D11111" s="4" t="s">
        <v>10</v>
      </c>
    </row>
    <row r="11112" spans="1:8">
      <c r="A11112" t="n">
        <v>86994</v>
      </c>
      <c r="B11112" s="37" t="n">
        <v>58</v>
      </c>
      <c r="C11112" s="7" t="n">
        <v>254</v>
      </c>
      <c r="D11112" s="7" t="n">
        <v>0</v>
      </c>
    </row>
    <row r="11113" spans="1:8">
      <c r="A11113" t="s">
        <v>4</v>
      </c>
      <c r="B11113" s="4" t="s">
        <v>5</v>
      </c>
      <c r="C11113" s="4" t="s">
        <v>16</v>
      </c>
      <c r="D11113" s="4" t="s">
        <v>16</v>
      </c>
      <c r="E11113" s="4" t="s">
        <v>30</v>
      </c>
      <c r="F11113" s="4" t="s">
        <v>30</v>
      </c>
      <c r="G11113" s="4" t="s">
        <v>30</v>
      </c>
      <c r="H11113" s="4" t="s">
        <v>10</v>
      </c>
    </row>
    <row r="11114" spans="1:8">
      <c r="A11114" t="n">
        <v>86998</v>
      </c>
      <c r="B11114" s="38" t="n">
        <v>45</v>
      </c>
      <c r="C11114" s="7" t="n">
        <v>2</v>
      </c>
      <c r="D11114" s="7" t="n">
        <v>3</v>
      </c>
      <c r="E11114" s="7" t="n">
        <v>-52.7099990844727</v>
      </c>
      <c r="F11114" s="7" t="n">
        <v>7.46000003814697</v>
      </c>
      <c r="G11114" s="7" t="n">
        <v>-46.1800003051758</v>
      </c>
      <c r="H11114" s="7" t="n">
        <v>0</v>
      </c>
    </row>
    <row r="11115" spans="1:8">
      <c r="A11115" t="s">
        <v>4</v>
      </c>
      <c r="B11115" s="4" t="s">
        <v>5</v>
      </c>
      <c r="C11115" s="4" t="s">
        <v>16</v>
      </c>
      <c r="D11115" s="4" t="s">
        <v>16</v>
      </c>
      <c r="E11115" s="4" t="s">
        <v>30</v>
      </c>
      <c r="F11115" s="4" t="s">
        <v>30</v>
      </c>
      <c r="G11115" s="4" t="s">
        <v>30</v>
      </c>
      <c r="H11115" s="4" t="s">
        <v>10</v>
      </c>
      <c r="I11115" s="4" t="s">
        <v>16</v>
      </c>
    </row>
    <row r="11116" spans="1:8">
      <c r="A11116" t="n">
        <v>87015</v>
      </c>
      <c r="B11116" s="38" t="n">
        <v>45</v>
      </c>
      <c r="C11116" s="7" t="n">
        <v>4</v>
      </c>
      <c r="D11116" s="7" t="n">
        <v>3</v>
      </c>
      <c r="E11116" s="7" t="n">
        <v>0.670000016689301</v>
      </c>
      <c r="F11116" s="7" t="n">
        <v>75.2300033569336</v>
      </c>
      <c r="G11116" s="7" t="n">
        <v>0</v>
      </c>
      <c r="H11116" s="7" t="n">
        <v>0</v>
      </c>
      <c r="I11116" s="7" t="n">
        <v>0</v>
      </c>
    </row>
    <row r="11117" spans="1:8">
      <c r="A11117" t="s">
        <v>4</v>
      </c>
      <c r="B11117" s="4" t="s">
        <v>5</v>
      </c>
      <c r="C11117" s="4" t="s">
        <v>16</v>
      </c>
      <c r="D11117" s="4" t="s">
        <v>16</v>
      </c>
      <c r="E11117" s="4" t="s">
        <v>30</v>
      </c>
      <c r="F11117" s="4" t="s">
        <v>10</v>
      </c>
    </row>
    <row r="11118" spans="1:8">
      <c r="A11118" t="n">
        <v>87033</v>
      </c>
      <c r="B11118" s="38" t="n">
        <v>45</v>
      </c>
      <c r="C11118" s="7" t="n">
        <v>5</v>
      </c>
      <c r="D11118" s="7" t="n">
        <v>3</v>
      </c>
      <c r="E11118" s="7" t="n">
        <v>14.5</v>
      </c>
      <c r="F11118" s="7" t="n">
        <v>0</v>
      </c>
    </row>
    <row r="11119" spans="1:8">
      <c r="A11119" t="s">
        <v>4</v>
      </c>
      <c r="B11119" s="4" t="s">
        <v>5</v>
      </c>
      <c r="C11119" s="4" t="s">
        <v>16</v>
      </c>
      <c r="D11119" s="4" t="s">
        <v>16</v>
      </c>
      <c r="E11119" s="4" t="s">
        <v>30</v>
      </c>
      <c r="F11119" s="4" t="s">
        <v>10</v>
      </c>
    </row>
    <row r="11120" spans="1:8">
      <c r="A11120" t="n">
        <v>87042</v>
      </c>
      <c r="B11120" s="38" t="n">
        <v>45</v>
      </c>
      <c r="C11120" s="7" t="n">
        <v>11</v>
      </c>
      <c r="D11120" s="7" t="n">
        <v>3</v>
      </c>
      <c r="E11120" s="7" t="n">
        <v>38</v>
      </c>
      <c r="F11120" s="7" t="n">
        <v>0</v>
      </c>
    </row>
    <row r="11121" spans="1:9">
      <c r="A11121" t="s">
        <v>4</v>
      </c>
      <c r="B11121" s="4" t="s">
        <v>5</v>
      </c>
      <c r="C11121" s="4" t="s">
        <v>16</v>
      </c>
      <c r="D11121" s="4" t="s">
        <v>16</v>
      </c>
      <c r="E11121" s="4" t="s">
        <v>30</v>
      </c>
      <c r="F11121" s="4" t="s">
        <v>30</v>
      </c>
      <c r="G11121" s="4" t="s">
        <v>30</v>
      </c>
      <c r="H11121" s="4" t="s">
        <v>10</v>
      </c>
    </row>
    <row r="11122" spans="1:9">
      <c r="A11122" t="n">
        <v>87051</v>
      </c>
      <c r="B11122" s="38" t="n">
        <v>45</v>
      </c>
      <c r="C11122" s="7" t="n">
        <v>2</v>
      </c>
      <c r="D11122" s="7" t="n">
        <v>3</v>
      </c>
      <c r="E11122" s="7" t="n">
        <v>-60.5800018310547</v>
      </c>
      <c r="F11122" s="7" t="n">
        <v>6.26000022888184</v>
      </c>
      <c r="G11122" s="7" t="n">
        <v>-60.310001373291</v>
      </c>
      <c r="H11122" s="7" t="n">
        <v>6000</v>
      </c>
    </row>
    <row r="11123" spans="1:9">
      <c r="A11123" t="s">
        <v>4</v>
      </c>
      <c r="B11123" s="4" t="s">
        <v>5</v>
      </c>
      <c r="C11123" s="4" t="s">
        <v>16</v>
      </c>
      <c r="D11123" s="4" t="s">
        <v>16</v>
      </c>
      <c r="E11123" s="4" t="s">
        <v>30</v>
      </c>
      <c r="F11123" s="4" t="s">
        <v>30</v>
      </c>
      <c r="G11123" s="4" t="s">
        <v>30</v>
      </c>
      <c r="H11123" s="4" t="s">
        <v>10</v>
      </c>
      <c r="I11123" s="4" t="s">
        <v>16</v>
      </c>
    </row>
    <row r="11124" spans="1:9">
      <c r="A11124" t="n">
        <v>87068</v>
      </c>
      <c r="B11124" s="38" t="n">
        <v>45</v>
      </c>
      <c r="C11124" s="7" t="n">
        <v>4</v>
      </c>
      <c r="D11124" s="7" t="n">
        <v>3</v>
      </c>
      <c r="E11124" s="7" t="n">
        <v>356.730010986328</v>
      </c>
      <c r="F11124" s="7" t="n">
        <v>103.589996337891</v>
      </c>
      <c r="G11124" s="7" t="n">
        <v>0</v>
      </c>
      <c r="H11124" s="7" t="n">
        <v>6000</v>
      </c>
      <c r="I11124" s="7" t="n">
        <v>1</v>
      </c>
    </row>
    <row r="11125" spans="1:9">
      <c r="A11125" t="s">
        <v>4</v>
      </c>
      <c r="B11125" s="4" t="s">
        <v>5</v>
      </c>
      <c r="C11125" s="4" t="s">
        <v>16</v>
      </c>
      <c r="D11125" s="4" t="s">
        <v>16</v>
      </c>
      <c r="E11125" s="4" t="s">
        <v>30</v>
      </c>
      <c r="F11125" s="4" t="s">
        <v>10</v>
      </c>
    </row>
    <row r="11126" spans="1:9">
      <c r="A11126" t="n">
        <v>87086</v>
      </c>
      <c r="B11126" s="38" t="n">
        <v>45</v>
      </c>
      <c r="C11126" s="7" t="n">
        <v>5</v>
      </c>
      <c r="D11126" s="7" t="n">
        <v>3</v>
      </c>
      <c r="E11126" s="7" t="n">
        <v>10</v>
      </c>
      <c r="F11126" s="7" t="n">
        <v>6000</v>
      </c>
    </row>
    <row r="11127" spans="1:9">
      <c r="A11127" t="s">
        <v>4</v>
      </c>
      <c r="B11127" s="4" t="s">
        <v>5</v>
      </c>
      <c r="C11127" s="4" t="s">
        <v>16</v>
      </c>
      <c r="D11127" s="4" t="s">
        <v>16</v>
      </c>
      <c r="E11127" s="4" t="s">
        <v>30</v>
      </c>
      <c r="F11127" s="4" t="s">
        <v>10</v>
      </c>
    </row>
    <row r="11128" spans="1:9">
      <c r="A11128" t="n">
        <v>87095</v>
      </c>
      <c r="B11128" s="38" t="n">
        <v>45</v>
      </c>
      <c r="C11128" s="7" t="n">
        <v>11</v>
      </c>
      <c r="D11128" s="7" t="n">
        <v>3</v>
      </c>
      <c r="E11128" s="7" t="n">
        <v>38</v>
      </c>
      <c r="F11128" s="7" t="n">
        <v>6000</v>
      </c>
    </row>
    <row r="11129" spans="1:9">
      <c r="A11129" t="s">
        <v>4</v>
      </c>
      <c r="B11129" s="4" t="s">
        <v>5</v>
      </c>
      <c r="C11129" s="4" t="s">
        <v>16</v>
      </c>
      <c r="D11129" s="4" t="s">
        <v>10</v>
      </c>
    </row>
    <row r="11130" spans="1:9">
      <c r="A11130" t="n">
        <v>87104</v>
      </c>
      <c r="B11130" s="37" t="n">
        <v>58</v>
      </c>
      <c r="C11130" s="7" t="n">
        <v>255</v>
      </c>
      <c r="D11130" s="7" t="n">
        <v>0</v>
      </c>
    </row>
    <row r="11131" spans="1:9">
      <c r="A11131" t="s">
        <v>4</v>
      </c>
      <c r="B11131" s="4" t="s">
        <v>5</v>
      </c>
      <c r="C11131" s="4" t="s">
        <v>16</v>
      </c>
      <c r="D11131" s="4" t="s">
        <v>10</v>
      </c>
    </row>
    <row r="11132" spans="1:9">
      <c r="A11132" t="n">
        <v>87108</v>
      </c>
      <c r="B11132" s="38" t="n">
        <v>45</v>
      </c>
      <c r="C11132" s="7" t="n">
        <v>7</v>
      </c>
      <c r="D11132" s="7" t="n">
        <v>255</v>
      </c>
    </row>
    <row r="11133" spans="1:9">
      <c r="A11133" t="s">
        <v>4</v>
      </c>
      <c r="B11133" s="4" t="s">
        <v>5</v>
      </c>
      <c r="C11133" s="4" t="s">
        <v>16</v>
      </c>
      <c r="D11133" s="4" t="s">
        <v>10</v>
      </c>
      <c r="E11133" s="4" t="s">
        <v>30</v>
      </c>
    </row>
    <row r="11134" spans="1:9">
      <c r="A11134" t="n">
        <v>87112</v>
      </c>
      <c r="B11134" s="37" t="n">
        <v>58</v>
      </c>
      <c r="C11134" s="7" t="n">
        <v>101</v>
      </c>
      <c r="D11134" s="7" t="n">
        <v>500</v>
      </c>
      <c r="E11134" s="7" t="n">
        <v>1</v>
      </c>
    </row>
    <row r="11135" spans="1:9">
      <c r="A11135" t="s">
        <v>4</v>
      </c>
      <c r="B11135" s="4" t="s">
        <v>5</v>
      </c>
      <c r="C11135" s="4" t="s">
        <v>16</v>
      </c>
      <c r="D11135" s="4" t="s">
        <v>10</v>
      </c>
    </row>
    <row r="11136" spans="1:9">
      <c r="A11136" t="n">
        <v>87120</v>
      </c>
      <c r="B11136" s="37" t="n">
        <v>58</v>
      </c>
      <c r="C11136" s="7" t="n">
        <v>254</v>
      </c>
      <c r="D11136" s="7" t="n">
        <v>0</v>
      </c>
    </row>
    <row r="11137" spans="1:9">
      <c r="A11137" t="s">
        <v>4</v>
      </c>
      <c r="B11137" s="4" t="s">
        <v>5</v>
      </c>
      <c r="C11137" s="4" t="s">
        <v>16</v>
      </c>
      <c r="D11137" s="4" t="s">
        <v>16</v>
      </c>
      <c r="E11137" s="4" t="s">
        <v>30</v>
      </c>
      <c r="F11137" s="4" t="s">
        <v>30</v>
      </c>
      <c r="G11137" s="4" t="s">
        <v>30</v>
      </c>
      <c r="H11137" s="4" t="s">
        <v>10</v>
      </c>
    </row>
    <row r="11138" spans="1:9">
      <c r="A11138" t="n">
        <v>87124</v>
      </c>
      <c r="B11138" s="38" t="n">
        <v>45</v>
      </c>
      <c r="C11138" s="7" t="n">
        <v>2</v>
      </c>
      <c r="D11138" s="7" t="n">
        <v>3</v>
      </c>
      <c r="E11138" s="7" t="n">
        <v>-101.169998168945</v>
      </c>
      <c r="F11138" s="7" t="n">
        <v>12.4399995803833</v>
      </c>
      <c r="G11138" s="7" t="n">
        <v>-47.7599983215332</v>
      </c>
      <c r="H11138" s="7" t="n">
        <v>0</v>
      </c>
    </row>
    <row r="11139" spans="1:9">
      <c r="A11139" t="s">
        <v>4</v>
      </c>
      <c r="B11139" s="4" t="s">
        <v>5</v>
      </c>
      <c r="C11139" s="4" t="s">
        <v>16</v>
      </c>
      <c r="D11139" s="4" t="s">
        <v>16</v>
      </c>
      <c r="E11139" s="4" t="s">
        <v>30</v>
      </c>
      <c r="F11139" s="4" t="s">
        <v>30</v>
      </c>
      <c r="G11139" s="4" t="s">
        <v>30</v>
      </c>
      <c r="H11139" s="4" t="s">
        <v>10</v>
      </c>
      <c r="I11139" s="4" t="s">
        <v>16</v>
      </c>
    </row>
    <row r="11140" spans="1:9">
      <c r="A11140" t="n">
        <v>87141</v>
      </c>
      <c r="B11140" s="38" t="n">
        <v>45</v>
      </c>
      <c r="C11140" s="7" t="n">
        <v>4</v>
      </c>
      <c r="D11140" s="7" t="n">
        <v>3</v>
      </c>
      <c r="E11140" s="7" t="n">
        <v>9.96000003814697</v>
      </c>
      <c r="F11140" s="7" t="n">
        <v>227.669998168945</v>
      </c>
      <c r="G11140" s="7" t="n">
        <v>0</v>
      </c>
      <c r="H11140" s="7" t="n">
        <v>0</v>
      </c>
      <c r="I11140" s="7" t="n">
        <v>0</v>
      </c>
    </row>
    <row r="11141" spans="1:9">
      <c r="A11141" t="s">
        <v>4</v>
      </c>
      <c r="B11141" s="4" t="s">
        <v>5</v>
      </c>
      <c r="C11141" s="4" t="s">
        <v>16</v>
      </c>
      <c r="D11141" s="4" t="s">
        <v>16</v>
      </c>
      <c r="E11141" s="4" t="s">
        <v>30</v>
      </c>
      <c r="F11141" s="4" t="s">
        <v>10</v>
      </c>
    </row>
    <row r="11142" spans="1:9">
      <c r="A11142" t="n">
        <v>87159</v>
      </c>
      <c r="B11142" s="38" t="n">
        <v>45</v>
      </c>
      <c r="C11142" s="7" t="n">
        <v>5</v>
      </c>
      <c r="D11142" s="7" t="n">
        <v>3</v>
      </c>
      <c r="E11142" s="7" t="n">
        <v>33</v>
      </c>
      <c r="F11142" s="7" t="n">
        <v>0</v>
      </c>
    </row>
    <row r="11143" spans="1:9">
      <c r="A11143" t="s">
        <v>4</v>
      </c>
      <c r="B11143" s="4" t="s">
        <v>5</v>
      </c>
      <c r="C11143" s="4" t="s">
        <v>16</v>
      </c>
      <c r="D11143" s="4" t="s">
        <v>16</v>
      </c>
      <c r="E11143" s="4" t="s">
        <v>30</v>
      </c>
      <c r="F11143" s="4" t="s">
        <v>10</v>
      </c>
    </row>
    <row r="11144" spans="1:9">
      <c r="A11144" t="n">
        <v>87168</v>
      </c>
      <c r="B11144" s="38" t="n">
        <v>45</v>
      </c>
      <c r="C11144" s="7" t="n">
        <v>11</v>
      </c>
      <c r="D11144" s="7" t="n">
        <v>3</v>
      </c>
      <c r="E11144" s="7" t="n">
        <v>38</v>
      </c>
      <c r="F11144" s="7" t="n">
        <v>0</v>
      </c>
    </row>
    <row r="11145" spans="1:9">
      <c r="A11145" t="s">
        <v>4</v>
      </c>
      <c r="B11145" s="4" t="s">
        <v>5</v>
      </c>
      <c r="C11145" s="4" t="s">
        <v>16</v>
      </c>
      <c r="D11145" s="4" t="s">
        <v>16</v>
      </c>
      <c r="E11145" s="4" t="s">
        <v>30</v>
      </c>
      <c r="F11145" s="4" t="s">
        <v>30</v>
      </c>
      <c r="G11145" s="4" t="s">
        <v>30</v>
      </c>
      <c r="H11145" s="4" t="s">
        <v>10</v>
      </c>
    </row>
    <row r="11146" spans="1:9">
      <c r="A11146" t="n">
        <v>87177</v>
      </c>
      <c r="B11146" s="38" t="n">
        <v>45</v>
      </c>
      <c r="C11146" s="7" t="n">
        <v>2</v>
      </c>
      <c r="D11146" s="7" t="n">
        <v>3</v>
      </c>
      <c r="E11146" s="7" t="n">
        <v>-101.169998168945</v>
      </c>
      <c r="F11146" s="7" t="n">
        <v>12.4399995803833</v>
      </c>
      <c r="G11146" s="7" t="n">
        <v>-47.7599983215332</v>
      </c>
      <c r="H11146" s="7" t="n">
        <v>3000</v>
      </c>
    </row>
    <row r="11147" spans="1:9">
      <c r="A11147" t="s">
        <v>4</v>
      </c>
      <c r="B11147" s="4" t="s">
        <v>5</v>
      </c>
      <c r="C11147" s="4" t="s">
        <v>16</v>
      </c>
      <c r="D11147" s="4" t="s">
        <v>16</v>
      </c>
      <c r="E11147" s="4" t="s">
        <v>30</v>
      </c>
      <c r="F11147" s="4" t="s">
        <v>30</v>
      </c>
      <c r="G11147" s="4" t="s">
        <v>30</v>
      </c>
      <c r="H11147" s="4" t="s">
        <v>10</v>
      </c>
      <c r="I11147" s="4" t="s">
        <v>16</v>
      </c>
    </row>
    <row r="11148" spans="1:9">
      <c r="A11148" t="n">
        <v>87194</v>
      </c>
      <c r="B11148" s="38" t="n">
        <v>45</v>
      </c>
      <c r="C11148" s="7" t="n">
        <v>4</v>
      </c>
      <c r="D11148" s="7" t="n">
        <v>3</v>
      </c>
      <c r="E11148" s="7" t="n">
        <v>9.96000003814697</v>
      </c>
      <c r="F11148" s="7" t="n">
        <v>227.669998168945</v>
      </c>
      <c r="G11148" s="7" t="n">
        <v>0</v>
      </c>
      <c r="H11148" s="7" t="n">
        <v>3000</v>
      </c>
      <c r="I11148" s="7" t="n">
        <v>0</v>
      </c>
    </row>
    <row r="11149" spans="1:9">
      <c r="A11149" t="s">
        <v>4</v>
      </c>
      <c r="B11149" s="4" t="s">
        <v>5</v>
      </c>
      <c r="C11149" s="4" t="s">
        <v>16</v>
      </c>
      <c r="D11149" s="4" t="s">
        <v>16</v>
      </c>
      <c r="E11149" s="4" t="s">
        <v>30</v>
      </c>
      <c r="F11149" s="4" t="s">
        <v>10</v>
      </c>
    </row>
    <row r="11150" spans="1:9">
      <c r="A11150" t="n">
        <v>87212</v>
      </c>
      <c r="B11150" s="38" t="n">
        <v>45</v>
      </c>
      <c r="C11150" s="7" t="n">
        <v>5</v>
      </c>
      <c r="D11150" s="7" t="n">
        <v>3</v>
      </c>
      <c r="E11150" s="7" t="n">
        <v>26.5</v>
      </c>
      <c r="F11150" s="7" t="n">
        <v>3000</v>
      </c>
    </row>
    <row r="11151" spans="1:9">
      <c r="A11151" t="s">
        <v>4</v>
      </c>
      <c r="B11151" s="4" t="s">
        <v>5</v>
      </c>
      <c r="C11151" s="4" t="s">
        <v>16</v>
      </c>
      <c r="D11151" s="4" t="s">
        <v>16</v>
      </c>
      <c r="E11151" s="4" t="s">
        <v>30</v>
      </c>
      <c r="F11151" s="4" t="s">
        <v>10</v>
      </c>
    </row>
    <row r="11152" spans="1:9">
      <c r="A11152" t="n">
        <v>87221</v>
      </c>
      <c r="B11152" s="38" t="n">
        <v>45</v>
      </c>
      <c r="C11152" s="7" t="n">
        <v>11</v>
      </c>
      <c r="D11152" s="7" t="n">
        <v>3</v>
      </c>
      <c r="E11152" s="7" t="n">
        <v>38</v>
      </c>
      <c r="F11152" s="7" t="n">
        <v>3000</v>
      </c>
    </row>
    <row r="11153" spans="1:9">
      <c r="A11153" t="s">
        <v>4</v>
      </c>
      <c r="B11153" s="4" t="s">
        <v>5</v>
      </c>
      <c r="C11153" s="4" t="s">
        <v>16</v>
      </c>
      <c r="D11153" s="4" t="s">
        <v>10</v>
      </c>
    </row>
    <row r="11154" spans="1:9">
      <c r="A11154" t="n">
        <v>87230</v>
      </c>
      <c r="B11154" s="37" t="n">
        <v>58</v>
      </c>
      <c r="C11154" s="7" t="n">
        <v>255</v>
      </c>
      <c r="D11154" s="7" t="n">
        <v>0</v>
      </c>
    </row>
    <row r="11155" spans="1:9">
      <c r="A11155" t="s">
        <v>4</v>
      </c>
      <c r="B11155" s="4" t="s">
        <v>5</v>
      </c>
      <c r="C11155" s="4" t="s">
        <v>16</v>
      </c>
      <c r="D11155" s="4" t="s">
        <v>10</v>
      </c>
    </row>
    <row r="11156" spans="1:9">
      <c r="A11156" t="n">
        <v>87234</v>
      </c>
      <c r="B11156" s="38" t="n">
        <v>45</v>
      </c>
      <c r="C11156" s="7" t="n">
        <v>7</v>
      </c>
      <c r="D11156" s="7" t="n">
        <v>255</v>
      </c>
    </row>
    <row r="11157" spans="1:9">
      <c r="A11157" t="s">
        <v>4</v>
      </c>
      <c r="B11157" s="4" t="s">
        <v>5</v>
      </c>
      <c r="C11157" s="4" t="s">
        <v>16</v>
      </c>
      <c r="D11157" s="4" t="s">
        <v>16</v>
      </c>
      <c r="E11157" s="4" t="s">
        <v>30</v>
      </c>
      <c r="F11157" s="4" t="s">
        <v>10</v>
      </c>
    </row>
    <row r="11158" spans="1:9">
      <c r="A11158" t="n">
        <v>87238</v>
      </c>
      <c r="B11158" s="38" t="n">
        <v>45</v>
      </c>
      <c r="C11158" s="7" t="n">
        <v>5</v>
      </c>
      <c r="D11158" s="7" t="n">
        <v>3</v>
      </c>
      <c r="E11158" s="7" t="n">
        <v>25.5</v>
      </c>
      <c r="F11158" s="7" t="n">
        <v>2000</v>
      </c>
    </row>
    <row r="11159" spans="1:9">
      <c r="A11159" t="s">
        <v>4</v>
      </c>
      <c r="B11159" s="4" t="s">
        <v>5</v>
      </c>
      <c r="C11159" s="4" t="s">
        <v>16</v>
      </c>
      <c r="D11159" s="4" t="s">
        <v>10</v>
      </c>
      <c r="E11159" s="4" t="s">
        <v>30</v>
      </c>
    </row>
    <row r="11160" spans="1:9">
      <c r="A11160" t="n">
        <v>87247</v>
      </c>
      <c r="B11160" s="37" t="n">
        <v>58</v>
      </c>
      <c r="C11160" s="7" t="n">
        <v>0</v>
      </c>
      <c r="D11160" s="7" t="n">
        <v>1000</v>
      </c>
      <c r="E11160" s="7" t="n">
        <v>1</v>
      </c>
    </row>
    <row r="11161" spans="1:9">
      <c r="A11161" t="s">
        <v>4</v>
      </c>
      <c r="B11161" s="4" t="s">
        <v>5</v>
      </c>
      <c r="C11161" s="4" t="s">
        <v>16</v>
      </c>
      <c r="D11161" s="4" t="s">
        <v>10</v>
      </c>
    </row>
    <row r="11162" spans="1:9">
      <c r="A11162" t="n">
        <v>87255</v>
      </c>
      <c r="B11162" s="37" t="n">
        <v>58</v>
      </c>
      <c r="C11162" s="7" t="n">
        <v>255</v>
      </c>
      <c r="D11162" s="7" t="n">
        <v>0</v>
      </c>
    </row>
    <row r="11163" spans="1:9">
      <c r="A11163" t="s">
        <v>4</v>
      </c>
      <c r="B11163" s="4" t="s">
        <v>5</v>
      </c>
      <c r="C11163" s="4" t="s">
        <v>10</v>
      </c>
    </row>
    <row r="11164" spans="1:9">
      <c r="A11164" t="n">
        <v>87259</v>
      </c>
      <c r="B11164" s="12" t="n">
        <v>12</v>
      </c>
      <c r="C11164" s="7" t="n">
        <v>6766</v>
      </c>
    </row>
    <row r="11165" spans="1:9">
      <c r="A11165" t="s">
        <v>4</v>
      </c>
      <c r="B11165" s="4" t="s">
        <v>5</v>
      </c>
      <c r="C11165" s="4" t="s">
        <v>16</v>
      </c>
      <c r="D11165" s="4" t="s">
        <v>9</v>
      </c>
      <c r="E11165" s="4" t="s">
        <v>9</v>
      </c>
      <c r="F11165" s="4" t="s">
        <v>9</v>
      </c>
      <c r="G11165" s="4" t="s">
        <v>9</v>
      </c>
    </row>
    <row r="11166" spans="1:9">
      <c r="A11166" t="n">
        <v>87262</v>
      </c>
      <c r="B11166" s="89" t="n">
        <v>122</v>
      </c>
      <c r="C11166" s="7" t="n">
        <v>2</v>
      </c>
      <c r="D11166" s="7" t="n">
        <v>0</v>
      </c>
      <c r="E11166" s="7" t="n">
        <v>0</v>
      </c>
      <c r="F11166" s="7" t="n">
        <v>0</v>
      </c>
      <c r="G11166" s="7" t="n">
        <v>0</v>
      </c>
    </row>
    <row r="11167" spans="1:9">
      <c r="A11167" t="s">
        <v>4</v>
      </c>
      <c r="B11167" s="4" t="s">
        <v>5</v>
      </c>
      <c r="C11167" s="4" t="s">
        <v>16</v>
      </c>
      <c r="D11167" s="4" t="s">
        <v>10</v>
      </c>
      <c r="E11167" s="4" t="s">
        <v>16</v>
      </c>
    </row>
    <row r="11168" spans="1:9">
      <c r="A11168" t="n">
        <v>87280</v>
      </c>
      <c r="B11168" s="44" t="n">
        <v>36</v>
      </c>
      <c r="C11168" s="7" t="n">
        <v>9</v>
      </c>
      <c r="D11168" s="7" t="n">
        <v>30</v>
      </c>
      <c r="E11168" s="7" t="n">
        <v>0</v>
      </c>
    </row>
    <row r="11169" spans="1:7">
      <c r="A11169" t="s">
        <v>4</v>
      </c>
      <c r="B11169" s="4" t="s">
        <v>5</v>
      </c>
      <c r="C11169" s="4" t="s">
        <v>16</v>
      </c>
      <c r="D11169" s="4" t="s">
        <v>10</v>
      </c>
      <c r="E11169" s="4" t="s">
        <v>16</v>
      </c>
    </row>
    <row r="11170" spans="1:7">
      <c r="A11170" t="n">
        <v>87285</v>
      </c>
      <c r="B11170" s="44" t="n">
        <v>36</v>
      </c>
      <c r="C11170" s="7" t="n">
        <v>9</v>
      </c>
      <c r="D11170" s="7" t="n">
        <v>90</v>
      </c>
      <c r="E11170" s="7" t="n">
        <v>0</v>
      </c>
    </row>
    <row r="11171" spans="1:7">
      <c r="A11171" t="s">
        <v>4</v>
      </c>
      <c r="B11171" s="4" t="s">
        <v>5</v>
      </c>
      <c r="C11171" s="4" t="s">
        <v>16</v>
      </c>
      <c r="D11171" s="4" t="s">
        <v>10</v>
      </c>
      <c r="E11171" s="4" t="s">
        <v>16</v>
      </c>
    </row>
    <row r="11172" spans="1:7">
      <c r="A11172" t="n">
        <v>87290</v>
      </c>
      <c r="B11172" s="44" t="n">
        <v>36</v>
      </c>
      <c r="C11172" s="7" t="n">
        <v>9</v>
      </c>
      <c r="D11172" s="7" t="n">
        <v>118</v>
      </c>
      <c r="E11172" s="7" t="n">
        <v>0</v>
      </c>
    </row>
    <row r="11173" spans="1:7">
      <c r="A11173" t="s">
        <v>4</v>
      </c>
      <c r="B11173" s="4" t="s">
        <v>5</v>
      </c>
      <c r="C11173" s="4" t="s">
        <v>16</v>
      </c>
      <c r="D11173" s="4" t="s">
        <v>10</v>
      </c>
      <c r="E11173" s="4" t="s">
        <v>16</v>
      </c>
    </row>
    <row r="11174" spans="1:7">
      <c r="A11174" t="n">
        <v>87295</v>
      </c>
      <c r="B11174" s="44" t="n">
        <v>36</v>
      </c>
      <c r="C11174" s="7" t="n">
        <v>9</v>
      </c>
      <c r="D11174" s="7" t="n">
        <v>93</v>
      </c>
      <c r="E11174" s="7" t="n">
        <v>0</v>
      </c>
    </row>
    <row r="11175" spans="1:7">
      <c r="A11175" t="s">
        <v>4</v>
      </c>
      <c r="B11175" s="4" t="s">
        <v>5</v>
      </c>
      <c r="C11175" s="4" t="s">
        <v>16</v>
      </c>
      <c r="D11175" s="4" t="s">
        <v>10</v>
      </c>
      <c r="E11175" s="4" t="s">
        <v>16</v>
      </c>
    </row>
    <row r="11176" spans="1:7">
      <c r="A11176" t="n">
        <v>87300</v>
      </c>
      <c r="B11176" s="44" t="n">
        <v>36</v>
      </c>
      <c r="C11176" s="7" t="n">
        <v>9</v>
      </c>
      <c r="D11176" s="7" t="n">
        <v>105</v>
      </c>
      <c r="E11176" s="7" t="n">
        <v>0</v>
      </c>
    </row>
    <row r="11177" spans="1:7">
      <c r="A11177" t="s">
        <v>4</v>
      </c>
      <c r="B11177" s="4" t="s">
        <v>5</v>
      </c>
      <c r="C11177" s="4" t="s">
        <v>16</v>
      </c>
      <c r="D11177" s="4" t="s">
        <v>10</v>
      </c>
      <c r="E11177" s="4" t="s">
        <v>16</v>
      </c>
    </row>
    <row r="11178" spans="1:7">
      <c r="A11178" t="n">
        <v>87305</v>
      </c>
      <c r="B11178" s="44" t="n">
        <v>36</v>
      </c>
      <c r="C11178" s="7" t="n">
        <v>9</v>
      </c>
      <c r="D11178" s="7" t="n">
        <v>94</v>
      </c>
      <c r="E11178" s="7" t="n">
        <v>0</v>
      </c>
    </row>
    <row r="11179" spans="1:7">
      <c r="A11179" t="s">
        <v>4</v>
      </c>
      <c r="B11179" s="4" t="s">
        <v>5</v>
      </c>
      <c r="C11179" s="4" t="s">
        <v>10</v>
      </c>
      <c r="D11179" s="4" t="s">
        <v>30</v>
      </c>
      <c r="E11179" s="4" t="s">
        <v>30</v>
      </c>
      <c r="F11179" s="4" t="s">
        <v>30</v>
      </c>
      <c r="G11179" s="4" t="s">
        <v>30</v>
      </c>
    </row>
    <row r="11180" spans="1:7">
      <c r="A11180" t="n">
        <v>87310</v>
      </c>
      <c r="B11180" s="43" t="n">
        <v>46</v>
      </c>
      <c r="C11180" s="7" t="n">
        <v>61456</v>
      </c>
      <c r="D11180" s="7" t="n">
        <v>-100.5</v>
      </c>
      <c r="E11180" s="7" t="n">
        <v>6.42000007629395</v>
      </c>
      <c r="F11180" s="7" t="n">
        <v>-41.5</v>
      </c>
      <c r="G11180" s="7" t="n">
        <v>0</v>
      </c>
    </row>
    <row r="11181" spans="1:7">
      <c r="A11181" t="s">
        <v>4</v>
      </c>
      <c r="B11181" s="4" t="s">
        <v>5</v>
      </c>
      <c r="C11181" s="4" t="s">
        <v>16</v>
      </c>
      <c r="D11181" s="4" t="s">
        <v>10</v>
      </c>
    </row>
    <row r="11182" spans="1:7">
      <c r="A11182" t="n">
        <v>87329</v>
      </c>
      <c r="B11182" s="9" t="n">
        <v>162</v>
      </c>
      <c r="C11182" s="7" t="n">
        <v>1</v>
      </c>
      <c r="D11182" s="7" t="n">
        <v>0</v>
      </c>
    </row>
    <row r="11183" spans="1:7">
      <c r="A11183" t="s">
        <v>4</v>
      </c>
      <c r="B11183" s="4" t="s">
        <v>5</v>
      </c>
    </row>
    <row r="11184" spans="1:7">
      <c r="A11184" t="n">
        <v>87333</v>
      </c>
      <c r="B11184" s="5" t="n">
        <v>1</v>
      </c>
    </row>
    <row r="11185" spans="1:7" s="3" customFormat="1" customHeight="0">
      <c r="A11185" s="3" t="s">
        <v>2</v>
      </c>
      <c r="B11185" s="3" t="s">
        <v>656</v>
      </c>
    </row>
    <row r="11186" spans="1:7">
      <c r="A11186" t="s">
        <v>4</v>
      </c>
      <c r="B11186" s="4" t="s">
        <v>5</v>
      </c>
      <c r="C11186" s="4" t="s">
        <v>16</v>
      </c>
      <c r="D11186" s="4" t="s">
        <v>16</v>
      </c>
      <c r="E11186" s="4" t="s">
        <v>16</v>
      </c>
      <c r="F11186" s="4" t="s">
        <v>16</v>
      </c>
    </row>
    <row r="11187" spans="1:7">
      <c r="A11187" t="n">
        <v>87336</v>
      </c>
      <c r="B11187" s="15" t="n">
        <v>14</v>
      </c>
      <c r="C11187" s="7" t="n">
        <v>2</v>
      </c>
      <c r="D11187" s="7" t="n">
        <v>0</v>
      </c>
      <c r="E11187" s="7" t="n">
        <v>0</v>
      </c>
      <c r="F11187" s="7" t="n">
        <v>0</v>
      </c>
    </row>
    <row r="11188" spans="1:7">
      <c r="A11188" t="s">
        <v>4</v>
      </c>
      <c r="B11188" s="4" t="s">
        <v>5</v>
      </c>
      <c r="C11188" s="4" t="s">
        <v>16</v>
      </c>
      <c r="D11188" s="14" t="s">
        <v>26</v>
      </c>
      <c r="E11188" s="4" t="s">
        <v>5</v>
      </c>
      <c r="F11188" s="4" t="s">
        <v>16</v>
      </c>
      <c r="G11188" s="4" t="s">
        <v>10</v>
      </c>
      <c r="H11188" s="14" t="s">
        <v>27</v>
      </c>
      <c r="I11188" s="4" t="s">
        <v>16</v>
      </c>
      <c r="J11188" s="4" t="s">
        <v>9</v>
      </c>
      <c r="K11188" s="4" t="s">
        <v>16</v>
      </c>
      <c r="L11188" s="4" t="s">
        <v>16</v>
      </c>
      <c r="M11188" s="14" t="s">
        <v>26</v>
      </c>
      <c r="N11188" s="4" t="s">
        <v>5</v>
      </c>
      <c r="O11188" s="4" t="s">
        <v>16</v>
      </c>
      <c r="P11188" s="4" t="s">
        <v>10</v>
      </c>
      <c r="Q11188" s="14" t="s">
        <v>27</v>
      </c>
      <c r="R11188" s="4" t="s">
        <v>16</v>
      </c>
      <c r="S11188" s="4" t="s">
        <v>9</v>
      </c>
      <c r="T11188" s="4" t="s">
        <v>16</v>
      </c>
      <c r="U11188" s="4" t="s">
        <v>16</v>
      </c>
      <c r="V11188" s="4" t="s">
        <v>16</v>
      </c>
      <c r="W11188" s="4" t="s">
        <v>25</v>
      </c>
    </row>
    <row r="11189" spans="1:7">
      <c r="A11189" t="n">
        <v>87341</v>
      </c>
      <c r="B11189" s="10" t="n">
        <v>5</v>
      </c>
      <c r="C11189" s="7" t="n">
        <v>28</v>
      </c>
      <c r="D11189" s="14" t="s">
        <v>3</v>
      </c>
      <c r="E11189" s="9" t="n">
        <v>162</v>
      </c>
      <c r="F11189" s="7" t="n">
        <v>3</v>
      </c>
      <c r="G11189" s="7" t="n">
        <v>16390</v>
      </c>
      <c r="H11189" s="14" t="s">
        <v>3</v>
      </c>
      <c r="I11189" s="7" t="n">
        <v>0</v>
      </c>
      <c r="J11189" s="7" t="n">
        <v>1</v>
      </c>
      <c r="K11189" s="7" t="n">
        <v>2</v>
      </c>
      <c r="L11189" s="7" t="n">
        <v>28</v>
      </c>
      <c r="M11189" s="14" t="s">
        <v>3</v>
      </c>
      <c r="N11189" s="9" t="n">
        <v>162</v>
      </c>
      <c r="O11189" s="7" t="n">
        <v>3</v>
      </c>
      <c r="P11189" s="7" t="n">
        <v>16390</v>
      </c>
      <c r="Q11189" s="14" t="s">
        <v>3</v>
      </c>
      <c r="R11189" s="7" t="n">
        <v>0</v>
      </c>
      <c r="S11189" s="7" t="n">
        <v>2</v>
      </c>
      <c r="T11189" s="7" t="n">
        <v>2</v>
      </c>
      <c r="U11189" s="7" t="n">
        <v>11</v>
      </c>
      <c r="V11189" s="7" t="n">
        <v>1</v>
      </c>
      <c r="W11189" s="11" t="n">
        <f t="normal" ca="1">A11193</f>
        <v>0</v>
      </c>
    </row>
    <row r="11190" spans="1:7">
      <c r="A11190" t="s">
        <v>4</v>
      </c>
      <c r="B11190" s="4" t="s">
        <v>5</v>
      </c>
      <c r="C11190" s="4" t="s">
        <v>16</v>
      </c>
      <c r="D11190" s="4" t="s">
        <v>10</v>
      </c>
      <c r="E11190" s="4" t="s">
        <v>30</v>
      </c>
    </row>
    <row r="11191" spans="1:7">
      <c r="A11191" t="n">
        <v>87370</v>
      </c>
      <c r="B11191" s="37" t="n">
        <v>58</v>
      </c>
      <c r="C11191" s="7" t="n">
        <v>0</v>
      </c>
      <c r="D11191" s="7" t="n">
        <v>0</v>
      </c>
      <c r="E11191" s="7" t="n">
        <v>1</v>
      </c>
    </row>
    <row r="11192" spans="1:7">
      <c r="A11192" t="s">
        <v>4</v>
      </c>
      <c r="B11192" s="4" t="s">
        <v>5</v>
      </c>
      <c r="C11192" s="4" t="s">
        <v>16</v>
      </c>
      <c r="D11192" s="14" t="s">
        <v>26</v>
      </c>
      <c r="E11192" s="4" t="s">
        <v>5</v>
      </c>
      <c r="F11192" s="4" t="s">
        <v>16</v>
      </c>
      <c r="G11192" s="4" t="s">
        <v>10</v>
      </c>
      <c r="H11192" s="14" t="s">
        <v>27</v>
      </c>
      <c r="I11192" s="4" t="s">
        <v>16</v>
      </c>
      <c r="J11192" s="4" t="s">
        <v>9</v>
      </c>
      <c r="K11192" s="4" t="s">
        <v>16</v>
      </c>
      <c r="L11192" s="4" t="s">
        <v>16</v>
      </c>
      <c r="M11192" s="14" t="s">
        <v>26</v>
      </c>
      <c r="N11192" s="4" t="s">
        <v>5</v>
      </c>
      <c r="O11192" s="4" t="s">
        <v>16</v>
      </c>
      <c r="P11192" s="4" t="s">
        <v>10</v>
      </c>
      <c r="Q11192" s="14" t="s">
        <v>27</v>
      </c>
      <c r="R11192" s="4" t="s">
        <v>16</v>
      </c>
      <c r="S11192" s="4" t="s">
        <v>9</v>
      </c>
      <c r="T11192" s="4" t="s">
        <v>16</v>
      </c>
      <c r="U11192" s="4" t="s">
        <v>16</v>
      </c>
      <c r="V11192" s="4" t="s">
        <v>16</v>
      </c>
      <c r="W11192" s="4" t="s">
        <v>25</v>
      </c>
    </row>
    <row r="11193" spans="1:7">
      <c r="A11193" t="n">
        <v>87378</v>
      </c>
      <c r="B11193" s="10" t="n">
        <v>5</v>
      </c>
      <c r="C11193" s="7" t="n">
        <v>28</v>
      </c>
      <c r="D11193" s="14" t="s">
        <v>3</v>
      </c>
      <c r="E11193" s="9" t="n">
        <v>162</v>
      </c>
      <c r="F11193" s="7" t="n">
        <v>3</v>
      </c>
      <c r="G11193" s="7" t="n">
        <v>16390</v>
      </c>
      <c r="H11193" s="14" t="s">
        <v>3</v>
      </c>
      <c r="I11193" s="7" t="n">
        <v>0</v>
      </c>
      <c r="J11193" s="7" t="n">
        <v>1</v>
      </c>
      <c r="K11193" s="7" t="n">
        <v>3</v>
      </c>
      <c r="L11193" s="7" t="n">
        <v>28</v>
      </c>
      <c r="M11193" s="14" t="s">
        <v>3</v>
      </c>
      <c r="N11193" s="9" t="n">
        <v>162</v>
      </c>
      <c r="O11193" s="7" t="n">
        <v>3</v>
      </c>
      <c r="P11193" s="7" t="n">
        <v>16390</v>
      </c>
      <c r="Q11193" s="14" t="s">
        <v>3</v>
      </c>
      <c r="R11193" s="7" t="n">
        <v>0</v>
      </c>
      <c r="S11193" s="7" t="n">
        <v>2</v>
      </c>
      <c r="T11193" s="7" t="n">
        <v>3</v>
      </c>
      <c r="U11193" s="7" t="n">
        <v>9</v>
      </c>
      <c r="V11193" s="7" t="n">
        <v>1</v>
      </c>
      <c r="W11193" s="11" t="n">
        <f t="normal" ca="1">A11203</f>
        <v>0</v>
      </c>
    </row>
    <row r="11194" spans="1:7">
      <c r="A11194" t="s">
        <v>4</v>
      </c>
      <c r="B11194" s="4" t="s">
        <v>5</v>
      </c>
      <c r="C11194" s="4" t="s">
        <v>16</v>
      </c>
      <c r="D11194" s="14" t="s">
        <v>26</v>
      </c>
      <c r="E11194" s="4" t="s">
        <v>5</v>
      </c>
      <c r="F11194" s="4" t="s">
        <v>10</v>
      </c>
      <c r="G11194" s="4" t="s">
        <v>16</v>
      </c>
      <c r="H11194" s="4" t="s">
        <v>16</v>
      </c>
      <c r="I11194" s="4" t="s">
        <v>6</v>
      </c>
      <c r="J11194" s="14" t="s">
        <v>27</v>
      </c>
      <c r="K11194" s="4" t="s">
        <v>16</v>
      </c>
      <c r="L11194" s="4" t="s">
        <v>16</v>
      </c>
      <c r="M11194" s="14" t="s">
        <v>26</v>
      </c>
      <c r="N11194" s="4" t="s">
        <v>5</v>
      </c>
      <c r="O11194" s="4" t="s">
        <v>16</v>
      </c>
      <c r="P11194" s="14" t="s">
        <v>27</v>
      </c>
      <c r="Q11194" s="4" t="s">
        <v>16</v>
      </c>
      <c r="R11194" s="4" t="s">
        <v>9</v>
      </c>
      <c r="S11194" s="4" t="s">
        <v>16</v>
      </c>
      <c r="T11194" s="4" t="s">
        <v>16</v>
      </c>
      <c r="U11194" s="4" t="s">
        <v>16</v>
      </c>
      <c r="V11194" s="14" t="s">
        <v>26</v>
      </c>
      <c r="W11194" s="4" t="s">
        <v>5</v>
      </c>
      <c r="X11194" s="4" t="s">
        <v>16</v>
      </c>
      <c r="Y11194" s="14" t="s">
        <v>27</v>
      </c>
      <c r="Z11194" s="4" t="s">
        <v>16</v>
      </c>
      <c r="AA11194" s="4" t="s">
        <v>9</v>
      </c>
      <c r="AB11194" s="4" t="s">
        <v>16</v>
      </c>
      <c r="AC11194" s="4" t="s">
        <v>16</v>
      </c>
      <c r="AD11194" s="4" t="s">
        <v>16</v>
      </c>
      <c r="AE11194" s="4" t="s">
        <v>25</v>
      </c>
    </row>
    <row r="11195" spans="1:7">
      <c r="A11195" t="n">
        <v>87407</v>
      </c>
      <c r="B11195" s="10" t="n">
        <v>5</v>
      </c>
      <c r="C11195" s="7" t="n">
        <v>28</v>
      </c>
      <c r="D11195" s="14" t="s">
        <v>3</v>
      </c>
      <c r="E11195" s="48" t="n">
        <v>47</v>
      </c>
      <c r="F11195" s="7" t="n">
        <v>61456</v>
      </c>
      <c r="G11195" s="7" t="n">
        <v>2</v>
      </c>
      <c r="H11195" s="7" t="n">
        <v>0</v>
      </c>
      <c r="I11195" s="7" t="s">
        <v>164</v>
      </c>
      <c r="J11195" s="14" t="s">
        <v>3</v>
      </c>
      <c r="K11195" s="7" t="n">
        <v>8</v>
      </c>
      <c r="L11195" s="7" t="n">
        <v>28</v>
      </c>
      <c r="M11195" s="14" t="s">
        <v>3</v>
      </c>
      <c r="N11195" s="17" t="n">
        <v>74</v>
      </c>
      <c r="O11195" s="7" t="n">
        <v>65</v>
      </c>
      <c r="P11195" s="14" t="s">
        <v>3</v>
      </c>
      <c r="Q11195" s="7" t="n">
        <v>0</v>
      </c>
      <c r="R11195" s="7" t="n">
        <v>1</v>
      </c>
      <c r="S11195" s="7" t="n">
        <v>3</v>
      </c>
      <c r="T11195" s="7" t="n">
        <v>9</v>
      </c>
      <c r="U11195" s="7" t="n">
        <v>28</v>
      </c>
      <c r="V11195" s="14" t="s">
        <v>3</v>
      </c>
      <c r="W11195" s="17" t="n">
        <v>74</v>
      </c>
      <c r="X11195" s="7" t="n">
        <v>65</v>
      </c>
      <c r="Y11195" s="14" t="s">
        <v>3</v>
      </c>
      <c r="Z11195" s="7" t="n">
        <v>0</v>
      </c>
      <c r="AA11195" s="7" t="n">
        <v>2</v>
      </c>
      <c r="AB11195" s="7" t="n">
        <v>3</v>
      </c>
      <c r="AC11195" s="7" t="n">
        <v>9</v>
      </c>
      <c r="AD11195" s="7" t="n">
        <v>1</v>
      </c>
      <c r="AE11195" s="11" t="n">
        <f t="normal" ca="1">A11199</f>
        <v>0</v>
      </c>
    </row>
    <row r="11196" spans="1:7">
      <c r="A11196" t="s">
        <v>4</v>
      </c>
      <c r="B11196" s="4" t="s">
        <v>5</v>
      </c>
      <c r="C11196" s="4" t="s">
        <v>10</v>
      </c>
      <c r="D11196" s="4" t="s">
        <v>16</v>
      </c>
      <c r="E11196" s="4" t="s">
        <v>16</v>
      </c>
      <c r="F11196" s="4" t="s">
        <v>6</v>
      </c>
    </row>
    <row r="11197" spans="1:7">
      <c r="A11197" t="n">
        <v>87455</v>
      </c>
      <c r="B11197" s="48" t="n">
        <v>47</v>
      </c>
      <c r="C11197" s="7" t="n">
        <v>61456</v>
      </c>
      <c r="D11197" s="7" t="n">
        <v>0</v>
      </c>
      <c r="E11197" s="7" t="n">
        <v>0</v>
      </c>
      <c r="F11197" s="7" t="s">
        <v>143</v>
      </c>
    </row>
    <row r="11198" spans="1:7">
      <c r="A11198" t="s">
        <v>4</v>
      </c>
      <c r="B11198" s="4" t="s">
        <v>5</v>
      </c>
      <c r="C11198" s="4" t="s">
        <v>16</v>
      </c>
      <c r="D11198" s="4" t="s">
        <v>10</v>
      </c>
      <c r="E11198" s="4" t="s">
        <v>30</v>
      </c>
    </row>
    <row r="11199" spans="1:7">
      <c r="A11199" t="n">
        <v>87468</v>
      </c>
      <c r="B11199" s="37" t="n">
        <v>58</v>
      </c>
      <c r="C11199" s="7" t="n">
        <v>0</v>
      </c>
      <c r="D11199" s="7" t="n">
        <v>300</v>
      </c>
      <c r="E11199" s="7" t="n">
        <v>1</v>
      </c>
    </row>
    <row r="11200" spans="1:7">
      <c r="A11200" t="s">
        <v>4</v>
      </c>
      <c r="B11200" s="4" t="s">
        <v>5</v>
      </c>
      <c r="C11200" s="4" t="s">
        <v>16</v>
      </c>
      <c r="D11200" s="4" t="s">
        <v>10</v>
      </c>
    </row>
    <row r="11201" spans="1:31">
      <c r="A11201" t="n">
        <v>87476</v>
      </c>
      <c r="B11201" s="37" t="n">
        <v>58</v>
      </c>
      <c r="C11201" s="7" t="n">
        <v>255</v>
      </c>
      <c r="D11201" s="7" t="n">
        <v>0</v>
      </c>
    </row>
    <row r="11202" spans="1:31">
      <c r="A11202" t="s">
        <v>4</v>
      </c>
      <c r="B11202" s="4" t="s">
        <v>5</v>
      </c>
      <c r="C11202" s="4" t="s">
        <v>16</v>
      </c>
      <c r="D11202" s="4" t="s">
        <v>16</v>
      </c>
      <c r="E11202" s="4" t="s">
        <v>16</v>
      </c>
      <c r="F11202" s="4" t="s">
        <v>16</v>
      </c>
    </row>
    <row r="11203" spans="1:31">
      <c r="A11203" t="n">
        <v>87480</v>
      </c>
      <c r="B11203" s="15" t="n">
        <v>14</v>
      </c>
      <c r="C11203" s="7" t="n">
        <v>0</v>
      </c>
      <c r="D11203" s="7" t="n">
        <v>0</v>
      </c>
      <c r="E11203" s="7" t="n">
        <v>0</v>
      </c>
      <c r="F11203" s="7" t="n">
        <v>64</v>
      </c>
    </row>
    <row r="11204" spans="1:31">
      <c r="A11204" t="s">
        <v>4</v>
      </c>
      <c r="B11204" s="4" t="s">
        <v>5</v>
      </c>
      <c r="C11204" s="4" t="s">
        <v>16</v>
      </c>
      <c r="D11204" s="4" t="s">
        <v>10</v>
      </c>
    </row>
    <row r="11205" spans="1:31">
      <c r="A11205" t="n">
        <v>87485</v>
      </c>
      <c r="B11205" s="26" t="n">
        <v>22</v>
      </c>
      <c r="C11205" s="7" t="n">
        <v>0</v>
      </c>
      <c r="D11205" s="7" t="n">
        <v>16390</v>
      </c>
    </row>
    <row r="11206" spans="1:31">
      <c r="A11206" t="s">
        <v>4</v>
      </c>
      <c r="B11206" s="4" t="s">
        <v>5</v>
      </c>
      <c r="C11206" s="4" t="s">
        <v>16</v>
      </c>
      <c r="D11206" s="4" t="s">
        <v>10</v>
      </c>
    </row>
    <row r="11207" spans="1:31">
      <c r="A11207" t="n">
        <v>87489</v>
      </c>
      <c r="B11207" s="37" t="n">
        <v>58</v>
      </c>
      <c r="C11207" s="7" t="n">
        <v>5</v>
      </c>
      <c r="D11207" s="7" t="n">
        <v>300</v>
      </c>
    </row>
    <row r="11208" spans="1:31">
      <c r="A11208" t="s">
        <v>4</v>
      </c>
      <c r="B11208" s="4" t="s">
        <v>5</v>
      </c>
      <c r="C11208" s="4" t="s">
        <v>30</v>
      </c>
      <c r="D11208" s="4" t="s">
        <v>10</v>
      </c>
    </row>
    <row r="11209" spans="1:31">
      <c r="A11209" t="n">
        <v>87493</v>
      </c>
      <c r="B11209" s="57" t="n">
        <v>103</v>
      </c>
      <c r="C11209" s="7" t="n">
        <v>0</v>
      </c>
      <c r="D11209" s="7" t="n">
        <v>300</v>
      </c>
    </row>
    <row r="11210" spans="1:31">
      <c r="A11210" t="s">
        <v>4</v>
      </c>
      <c r="B11210" s="4" t="s">
        <v>5</v>
      </c>
      <c r="C11210" s="4" t="s">
        <v>16</v>
      </c>
    </row>
    <row r="11211" spans="1:31">
      <c r="A11211" t="n">
        <v>87500</v>
      </c>
      <c r="B11211" s="58" t="n">
        <v>64</v>
      </c>
      <c r="C11211" s="7" t="n">
        <v>7</v>
      </c>
    </row>
    <row r="11212" spans="1:31">
      <c r="A11212" t="s">
        <v>4</v>
      </c>
      <c r="B11212" s="4" t="s">
        <v>5</v>
      </c>
      <c r="C11212" s="4" t="s">
        <v>16</v>
      </c>
      <c r="D11212" s="4" t="s">
        <v>10</v>
      </c>
    </row>
    <row r="11213" spans="1:31">
      <c r="A11213" t="n">
        <v>87502</v>
      </c>
      <c r="B11213" s="59" t="n">
        <v>72</v>
      </c>
      <c r="C11213" s="7" t="n">
        <v>5</v>
      </c>
      <c r="D11213" s="7" t="n">
        <v>0</v>
      </c>
    </row>
    <row r="11214" spans="1:31">
      <c r="A11214" t="s">
        <v>4</v>
      </c>
      <c r="B11214" s="4" t="s">
        <v>5</v>
      </c>
      <c r="C11214" s="4" t="s">
        <v>16</v>
      </c>
      <c r="D11214" s="14" t="s">
        <v>26</v>
      </c>
      <c r="E11214" s="4" t="s">
        <v>5</v>
      </c>
      <c r="F11214" s="4" t="s">
        <v>16</v>
      </c>
      <c r="G11214" s="4" t="s">
        <v>10</v>
      </c>
      <c r="H11214" s="14" t="s">
        <v>27</v>
      </c>
      <c r="I11214" s="4" t="s">
        <v>16</v>
      </c>
      <c r="J11214" s="4" t="s">
        <v>9</v>
      </c>
      <c r="K11214" s="4" t="s">
        <v>16</v>
      </c>
      <c r="L11214" s="4" t="s">
        <v>16</v>
      </c>
      <c r="M11214" s="4" t="s">
        <v>25</v>
      </c>
    </row>
    <row r="11215" spans="1:31">
      <c r="A11215" t="n">
        <v>87506</v>
      </c>
      <c r="B11215" s="10" t="n">
        <v>5</v>
      </c>
      <c r="C11215" s="7" t="n">
        <v>28</v>
      </c>
      <c r="D11215" s="14" t="s">
        <v>3</v>
      </c>
      <c r="E11215" s="9" t="n">
        <v>162</v>
      </c>
      <c r="F11215" s="7" t="n">
        <v>4</v>
      </c>
      <c r="G11215" s="7" t="n">
        <v>16390</v>
      </c>
      <c r="H11215" s="14" t="s">
        <v>3</v>
      </c>
      <c r="I11215" s="7" t="n">
        <v>0</v>
      </c>
      <c r="J11215" s="7" t="n">
        <v>1</v>
      </c>
      <c r="K11215" s="7" t="n">
        <v>2</v>
      </c>
      <c r="L11215" s="7" t="n">
        <v>1</v>
      </c>
      <c r="M11215" s="11" t="n">
        <f t="normal" ca="1">A11221</f>
        <v>0</v>
      </c>
    </row>
    <row r="11216" spans="1:31">
      <c r="A11216" t="s">
        <v>4</v>
      </c>
      <c r="B11216" s="4" t="s">
        <v>5</v>
      </c>
      <c r="C11216" s="4" t="s">
        <v>16</v>
      </c>
      <c r="D11216" s="4" t="s">
        <v>6</v>
      </c>
    </row>
    <row r="11217" spans="1:13">
      <c r="A11217" t="n">
        <v>87523</v>
      </c>
      <c r="B11217" s="8" t="n">
        <v>2</v>
      </c>
      <c r="C11217" s="7" t="n">
        <v>10</v>
      </c>
      <c r="D11217" s="7" t="s">
        <v>165</v>
      </c>
    </row>
    <row r="11218" spans="1:13">
      <c r="A11218" t="s">
        <v>4</v>
      </c>
      <c r="B11218" s="4" t="s">
        <v>5</v>
      </c>
      <c r="C11218" s="4" t="s">
        <v>10</v>
      </c>
    </row>
    <row r="11219" spans="1:13">
      <c r="A11219" t="n">
        <v>87540</v>
      </c>
      <c r="B11219" s="31" t="n">
        <v>16</v>
      </c>
      <c r="C11219" s="7" t="n">
        <v>0</v>
      </c>
    </row>
    <row r="11220" spans="1:13">
      <c r="A11220" t="s">
        <v>4</v>
      </c>
      <c r="B11220" s="4" t="s">
        <v>5</v>
      </c>
      <c r="C11220" s="4" t="s">
        <v>10</v>
      </c>
      <c r="D11220" s="4" t="s">
        <v>6</v>
      </c>
      <c r="E11220" s="4" t="s">
        <v>6</v>
      </c>
      <c r="F11220" s="4" t="s">
        <v>6</v>
      </c>
      <c r="G11220" s="4" t="s">
        <v>16</v>
      </c>
      <c r="H11220" s="4" t="s">
        <v>9</v>
      </c>
      <c r="I11220" s="4" t="s">
        <v>30</v>
      </c>
      <c r="J11220" s="4" t="s">
        <v>30</v>
      </c>
      <c r="K11220" s="4" t="s">
        <v>30</v>
      </c>
      <c r="L11220" s="4" t="s">
        <v>30</v>
      </c>
      <c r="M11220" s="4" t="s">
        <v>30</v>
      </c>
      <c r="N11220" s="4" t="s">
        <v>30</v>
      </c>
      <c r="O11220" s="4" t="s">
        <v>30</v>
      </c>
      <c r="P11220" s="4" t="s">
        <v>6</v>
      </c>
      <c r="Q11220" s="4" t="s">
        <v>6</v>
      </c>
      <c r="R11220" s="4" t="s">
        <v>9</v>
      </c>
      <c r="S11220" s="4" t="s">
        <v>16</v>
      </c>
      <c r="T11220" s="4" t="s">
        <v>9</v>
      </c>
      <c r="U11220" s="4" t="s">
        <v>9</v>
      </c>
      <c r="V11220" s="4" t="s">
        <v>10</v>
      </c>
    </row>
    <row r="11221" spans="1:13">
      <c r="A11221" t="n">
        <v>87543</v>
      </c>
      <c r="B11221" s="61" t="n">
        <v>19</v>
      </c>
      <c r="C11221" s="7" t="n">
        <v>7032</v>
      </c>
      <c r="D11221" s="7" t="s">
        <v>192</v>
      </c>
      <c r="E11221" s="7" t="s">
        <v>193</v>
      </c>
      <c r="F11221" s="7" t="s">
        <v>15</v>
      </c>
      <c r="G11221" s="7" t="n">
        <v>0</v>
      </c>
      <c r="H11221" s="7" t="n">
        <v>1</v>
      </c>
      <c r="I11221" s="7" t="n">
        <v>-98.6500015258789</v>
      </c>
      <c r="J11221" s="7" t="n">
        <v>6.44000005722046</v>
      </c>
      <c r="K11221" s="7" t="n">
        <v>-64.5100021362305</v>
      </c>
      <c r="L11221" s="7" t="n">
        <v>165</v>
      </c>
      <c r="M11221" s="7" t="n">
        <v>1</v>
      </c>
      <c r="N11221" s="7" t="n">
        <v>1.60000002384186</v>
      </c>
      <c r="O11221" s="7" t="n">
        <v>0.0900000035762787</v>
      </c>
      <c r="P11221" s="7" t="s">
        <v>15</v>
      </c>
      <c r="Q11221" s="7" t="s">
        <v>15</v>
      </c>
      <c r="R11221" s="7" t="n">
        <v>-1</v>
      </c>
      <c r="S11221" s="7" t="n">
        <v>0</v>
      </c>
      <c r="T11221" s="7" t="n">
        <v>0</v>
      </c>
      <c r="U11221" s="7" t="n">
        <v>0</v>
      </c>
      <c r="V11221" s="7" t="n">
        <v>0</v>
      </c>
    </row>
    <row r="11222" spans="1:13">
      <c r="A11222" t="s">
        <v>4</v>
      </c>
      <c r="B11222" s="4" t="s">
        <v>5</v>
      </c>
      <c r="C11222" s="4" t="s">
        <v>10</v>
      </c>
      <c r="D11222" s="4" t="s">
        <v>16</v>
      </c>
      <c r="E11222" s="4" t="s">
        <v>16</v>
      </c>
      <c r="F11222" s="4" t="s">
        <v>6</v>
      </c>
    </row>
    <row r="11223" spans="1:13">
      <c r="A11223" t="n">
        <v>87613</v>
      </c>
      <c r="B11223" s="25" t="n">
        <v>20</v>
      </c>
      <c r="C11223" s="7" t="n">
        <v>0</v>
      </c>
      <c r="D11223" s="7" t="n">
        <v>3</v>
      </c>
      <c r="E11223" s="7" t="n">
        <v>10</v>
      </c>
      <c r="F11223" s="7" t="s">
        <v>211</v>
      </c>
    </row>
    <row r="11224" spans="1:13">
      <c r="A11224" t="s">
        <v>4</v>
      </c>
      <c r="B11224" s="4" t="s">
        <v>5</v>
      </c>
      <c r="C11224" s="4" t="s">
        <v>10</v>
      </c>
    </row>
    <row r="11225" spans="1:13">
      <c r="A11225" t="n">
        <v>87631</v>
      </c>
      <c r="B11225" s="31" t="n">
        <v>16</v>
      </c>
      <c r="C11225" s="7" t="n">
        <v>0</v>
      </c>
    </row>
    <row r="11226" spans="1:13">
      <c r="A11226" t="s">
        <v>4</v>
      </c>
      <c r="B11226" s="4" t="s">
        <v>5</v>
      </c>
      <c r="C11226" s="4" t="s">
        <v>10</v>
      </c>
      <c r="D11226" s="4" t="s">
        <v>16</v>
      </c>
      <c r="E11226" s="4" t="s">
        <v>16</v>
      </c>
      <c r="F11226" s="4" t="s">
        <v>6</v>
      </c>
    </row>
    <row r="11227" spans="1:13">
      <c r="A11227" t="n">
        <v>87634</v>
      </c>
      <c r="B11227" s="25" t="n">
        <v>20</v>
      </c>
      <c r="C11227" s="7" t="n">
        <v>7032</v>
      </c>
      <c r="D11227" s="7" t="n">
        <v>3</v>
      </c>
      <c r="E11227" s="7" t="n">
        <v>10</v>
      </c>
      <c r="F11227" s="7" t="s">
        <v>211</v>
      </c>
    </row>
    <row r="11228" spans="1:13">
      <c r="A11228" t="s">
        <v>4</v>
      </c>
      <c r="B11228" s="4" t="s">
        <v>5</v>
      </c>
      <c r="C11228" s="4" t="s">
        <v>10</v>
      </c>
    </row>
    <row r="11229" spans="1:13">
      <c r="A11229" t="n">
        <v>87652</v>
      </c>
      <c r="B11229" s="31" t="n">
        <v>16</v>
      </c>
      <c r="C11229" s="7" t="n">
        <v>0</v>
      </c>
    </row>
    <row r="11230" spans="1:13">
      <c r="A11230" t="s">
        <v>4</v>
      </c>
      <c r="B11230" s="4" t="s">
        <v>5</v>
      </c>
      <c r="C11230" s="4" t="s">
        <v>16</v>
      </c>
      <c r="D11230" s="4" t="s">
        <v>10</v>
      </c>
      <c r="E11230" s="4" t="s">
        <v>16</v>
      </c>
      <c r="F11230" s="4" t="s">
        <v>6</v>
      </c>
      <c r="G11230" s="4" t="s">
        <v>6</v>
      </c>
      <c r="H11230" s="4" t="s">
        <v>6</v>
      </c>
      <c r="I11230" s="4" t="s">
        <v>6</v>
      </c>
      <c r="J11230" s="4" t="s">
        <v>6</v>
      </c>
      <c r="K11230" s="4" t="s">
        <v>6</v>
      </c>
      <c r="L11230" s="4" t="s">
        <v>6</v>
      </c>
      <c r="M11230" s="4" t="s">
        <v>6</v>
      </c>
      <c r="N11230" s="4" t="s">
        <v>6</v>
      </c>
      <c r="O11230" s="4" t="s">
        <v>6</v>
      </c>
      <c r="P11230" s="4" t="s">
        <v>6</v>
      </c>
      <c r="Q11230" s="4" t="s">
        <v>6</v>
      </c>
      <c r="R11230" s="4" t="s">
        <v>6</v>
      </c>
      <c r="S11230" s="4" t="s">
        <v>6</v>
      </c>
      <c r="T11230" s="4" t="s">
        <v>6</v>
      </c>
      <c r="U11230" s="4" t="s">
        <v>6</v>
      </c>
    </row>
    <row r="11231" spans="1:13">
      <c r="A11231" t="n">
        <v>87655</v>
      </c>
      <c r="B11231" s="44" t="n">
        <v>36</v>
      </c>
      <c r="C11231" s="7" t="n">
        <v>8</v>
      </c>
      <c r="D11231" s="7" t="n">
        <v>0</v>
      </c>
      <c r="E11231" s="7" t="n">
        <v>0</v>
      </c>
      <c r="F11231" s="7" t="s">
        <v>452</v>
      </c>
      <c r="G11231" s="7" t="s">
        <v>657</v>
      </c>
      <c r="H11231" s="7" t="s">
        <v>15</v>
      </c>
      <c r="I11231" s="7" t="s">
        <v>15</v>
      </c>
      <c r="J11231" s="7" t="s">
        <v>15</v>
      </c>
      <c r="K11231" s="7" t="s">
        <v>15</v>
      </c>
      <c r="L11231" s="7" t="s">
        <v>15</v>
      </c>
      <c r="M11231" s="7" t="s">
        <v>15</v>
      </c>
      <c r="N11231" s="7" t="s">
        <v>15</v>
      </c>
      <c r="O11231" s="7" t="s">
        <v>15</v>
      </c>
      <c r="P11231" s="7" t="s">
        <v>15</v>
      </c>
      <c r="Q11231" s="7" t="s">
        <v>15</v>
      </c>
      <c r="R11231" s="7" t="s">
        <v>15</v>
      </c>
      <c r="S11231" s="7" t="s">
        <v>15</v>
      </c>
      <c r="T11231" s="7" t="s">
        <v>15</v>
      </c>
      <c r="U11231" s="7" t="s">
        <v>15</v>
      </c>
    </row>
    <row r="11232" spans="1:13">
      <c r="A11232" t="s">
        <v>4</v>
      </c>
      <c r="B11232" s="4" t="s">
        <v>5</v>
      </c>
      <c r="C11232" s="4" t="s">
        <v>16</v>
      </c>
      <c r="D11232" s="4" t="s">
        <v>10</v>
      </c>
      <c r="E11232" s="4" t="s">
        <v>16</v>
      </c>
      <c r="F11232" s="4" t="s">
        <v>6</v>
      </c>
      <c r="G11232" s="4" t="s">
        <v>6</v>
      </c>
      <c r="H11232" s="4" t="s">
        <v>6</v>
      </c>
      <c r="I11232" s="4" t="s">
        <v>6</v>
      </c>
      <c r="J11232" s="4" t="s">
        <v>6</v>
      </c>
      <c r="K11232" s="4" t="s">
        <v>6</v>
      </c>
      <c r="L11232" s="4" t="s">
        <v>6</v>
      </c>
      <c r="M11232" s="4" t="s">
        <v>6</v>
      </c>
      <c r="N11232" s="4" t="s">
        <v>6</v>
      </c>
      <c r="O11232" s="4" t="s">
        <v>6</v>
      </c>
      <c r="P11232" s="4" t="s">
        <v>6</v>
      </c>
      <c r="Q11232" s="4" t="s">
        <v>6</v>
      </c>
      <c r="R11232" s="4" t="s">
        <v>6</v>
      </c>
      <c r="S11232" s="4" t="s">
        <v>6</v>
      </c>
      <c r="T11232" s="4" t="s">
        <v>6</v>
      </c>
      <c r="U11232" s="4" t="s">
        <v>6</v>
      </c>
    </row>
    <row r="11233" spans="1:22">
      <c r="A11233" t="n">
        <v>87697</v>
      </c>
      <c r="B11233" s="44" t="n">
        <v>36</v>
      </c>
      <c r="C11233" s="7" t="n">
        <v>8</v>
      </c>
      <c r="D11233" s="7" t="n">
        <v>7032</v>
      </c>
      <c r="E11233" s="7" t="n">
        <v>0</v>
      </c>
      <c r="F11233" s="7" t="s">
        <v>657</v>
      </c>
      <c r="G11233" s="7" t="s">
        <v>15</v>
      </c>
      <c r="H11233" s="7" t="s">
        <v>15</v>
      </c>
      <c r="I11233" s="7" t="s">
        <v>15</v>
      </c>
      <c r="J11233" s="7" t="s">
        <v>15</v>
      </c>
      <c r="K11233" s="7" t="s">
        <v>15</v>
      </c>
      <c r="L11233" s="7" t="s">
        <v>15</v>
      </c>
      <c r="M11233" s="7" t="s">
        <v>15</v>
      </c>
      <c r="N11233" s="7" t="s">
        <v>15</v>
      </c>
      <c r="O11233" s="7" t="s">
        <v>15</v>
      </c>
      <c r="P11233" s="7" t="s">
        <v>15</v>
      </c>
      <c r="Q11233" s="7" t="s">
        <v>15</v>
      </c>
      <c r="R11233" s="7" t="s">
        <v>15</v>
      </c>
      <c r="S11233" s="7" t="s">
        <v>15</v>
      </c>
      <c r="T11233" s="7" t="s">
        <v>15</v>
      </c>
      <c r="U11233" s="7" t="s">
        <v>15</v>
      </c>
    </row>
    <row r="11234" spans="1:22">
      <c r="A11234" t="s">
        <v>4</v>
      </c>
      <c r="B11234" s="4" t="s">
        <v>5</v>
      </c>
      <c r="C11234" s="4" t="s">
        <v>10</v>
      </c>
      <c r="D11234" s="4" t="s">
        <v>16</v>
      </c>
      <c r="E11234" s="4" t="s">
        <v>6</v>
      </c>
      <c r="F11234" s="4" t="s">
        <v>30</v>
      </c>
      <c r="G11234" s="4" t="s">
        <v>30</v>
      </c>
      <c r="H11234" s="4" t="s">
        <v>30</v>
      </c>
    </row>
    <row r="11235" spans="1:22">
      <c r="A11235" t="n">
        <v>87727</v>
      </c>
      <c r="B11235" s="45" t="n">
        <v>48</v>
      </c>
      <c r="C11235" s="7" t="n">
        <v>0</v>
      </c>
      <c r="D11235" s="7" t="n">
        <v>0</v>
      </c>
      <c r="E11235" s="7" t="s">
        <v>637</v>
      </c>
      <c r="F11235" s="7" t="n">
        <v>0</v>
      </c>
      <c r="G11235" s="7" t="n">
        <v>1</v>
      </c>
      <c r="H11235" s="7" t="n">
        <v>0</v>
      </c>
    </row>
    <row r="11236" spans="1:22">
      <c r="A11236" t="s">
        <v>4</v>
      </c>
      <c r="B11236" s="4" t="s">
        <v>5</v>
      </c>
      <c r="C11236" s="4" t="s">
        <v>16</v>
      </c>
      <c r="D11236" s="4" t="s">
        <v>10</v>
      </c>
      <c r="E11236" s="4" t="s">
        <v>9</v>
      </c>
      <c r="F11236" s="4" t="s">
        <v>10</v>
      </c>
      <c r="G11236" s="4" t="s">
        <v>9</v>
      </c>
      <c r="H11236" s="4" t="s">
        <v>16</v>
      </c>
    </row>
    <row r="11237" spans="1:22">
      <c r="A11237" t="n">
        <v>87752</v>
      </c>
      <c r="B11237" s="20" t="n">
        <v>49</v>
      </c>
      <c r="C11237" s="7" t="n">
        <v>0</v>
      </c>
      <c r="D11237" s="7" t="n">
        <v>5</v>
      </c>
      <c r="E11237" s="7" t="n">
        <v>1065353216</v>
      </c>
      <c r="F11237" s="7" t="n">
        <v>0</v>
      </c>
      <c r="G11237" s="7" t="n">
        <v>0</v>
      </c>
      <c r="H11237" s="7" t="n">
        <v>0</v>
      </c>
    </row>
    <row r="11238" spans="1:22">
      <c r="A11238" t="s">
        <v>4</v>
      </c>
      <c r="B11238" s="4" t="s">
        <v>5</v>
      </c>
      <c r="C11238" s="4" t="s">
        <v>16</v>
      </c>
      <c r="D11238" s="4" t="s">
        <v>10</v>
      </c>
    </row>
    <row r="11239" spans="1:22">
      <c r="A11239" t="n">
        <v>87767</v>
      </c>
      <c r="B11239" s="20" t="n">
        <v>49</v>
      </c>
      <c r="C11239" s="7" t="n">
        <v>6</v>
      </c>
      <c r="D11239" s="7" t="n">
        <v>5</v>
      </c>
    </row>
    <row r="11240" spans="1:22">
      <c r="A11240" t="s">
        <v>4</v>
      </c>
      <c r="B11240" s="4" t="s">
        <v>5</v>
      </c>
      <c r="C11240" s="4" t="s">
        <v>10</v>
      </c>
      <c r="D11240" s="4" t="s">
        <v>30</v>
      </c>
      <c r="E11240" s="4" t="s">
        <v>30</v>
      </c>
      <c r="F11240" s="4" t="s">
        <v>30</v>
      </c>
      <c r="G11240" s="4" t="s">
        <v>30</v>
      </c>
    </row>
    <row r="11241" spans="1:22">
      <c r="A11241" t="n">
        <v>87771</v>
      </c>
      <c r="B11241" s="43" t="n">
        <v>46</v>
      </c>
      <c r="C11241" s="7" t="n">
        <v>0</v>
      </c>
      <c r="D11241" s="7" t="n">
        <v>-96.8099975585938</v>
      </c>
      <c r="E11241" s="7" t="n">
        <v>6.40999984741211</v>
      </c>
      <c r="F11241" s="7" t="n">
        <v>-66.7699966430664</v>
      </c>
      <c r="G11241" s="7" t="n">
        <v>90</v>
      </c>
    </row>
    <row r="11242" spans="1:22">
      <c r="A11242" t="s">
        <v>4</v>
      </c>
      <c r="B11242" s="4" t="s">
        <v>5</v>
      </c>
      <c r="C11242" s="4" t="s">
        <v>10</v>
      </c>
      <c r="D11242" s="4" t="s">
        <v>9</v>
      </c>
    </row>
    <row r="11243" spans="1:22">
      <c r="A11243" t="n">
        <v>87790</v>
      </c>
      <c r="B11243" s="46" t="n">
        <v>43</v>
      </c>
      <c r="C11243" s="7" t="n">
        <v>0</v>
      </c>
      <c r="D11243" s="7" t="n">
        <v>512</v>
      </c>
    </row>
    <row r="11244" spans="1:22">
      <c r="A11244" t="s">
        <v>4</v>
      </c>
      <c r="B11244" s="4" t="s">
        <v>5</v>
      </c>
      <c r="C11244" s="4" t="s">
        <v>10</v>
      </c>
      <c r="D11244" s="4" t="s">
        <v>9</v>
      </c>
    </row>
    <row r="11245" spans="1:22">
      <c r="A11245" t="n">
        <v>87797</v>
      </c>
      <c r="B11245" s="46" t="n">
        <v>43</v>
      </c>
      <c r="C11245" s="7" t="n">
        <v>7032</v>
      </c>
      <c r="D11245" s="7" t="n">
        <v>512</v>
      </c>
    </row>
    <row r="11246" spans="1:22">
      <c r="A11246" t="s">
        <v>4</v>
      </c>
      <c r="B11246" s="4" t="s">
        <v>5</v>
      </c>
      <c r="C11246" s="4" t="s">
        <v>10</v>
      </c>
      <c r="D11246" s="4" t="s">
        <v>9</v>
      </c>
    </row>
    <row r="11247" spans="1:22">
      <c r="A11247" t="n">
        <v>87804</v>
      </c>
      <c r="B11247" s="46" t="n">
        <v>43</v>
      </c>
      <c r="C11247" s="7" t="n">
        <v>7032</v>
      </c>
      <c r="D11247" s="7" t="n">
        <v>128</v>
      </c>
    </row>
    <row r="11248" spans="1:22">
      <c r="A11248" t="s">
        <v>4</v>
      </c>
      <c r="B11248" s="4" t="s">
        <v>5</v>
      </c>
      <c r="C11248" s="4" t="s">
        <v>10</v>
      </c>
      <c r="D11248" s="4" t="s">
        <v>9</v>
      </c>
    </row>
    <row r="11249" spans="1:21">
      <c r="A11249" t="n">
        <v>87811</v>
      </c>
      <c r="B11249" s="46" t="n">
        <v>43</v>
      </c>
      <c r="C11249" s="7" t="n">
        <v>7032</v>
      </c>
      <c r="D11249" s="7" t="n">
        <v>32</v>
      </c>
    </row>
    <row r="11250" spans="1:21">
      <c r="A11250" t="s">
        <v>4</v>
      </c>
      <c r="B11250" s="4" t="s">
        <v>5</v>
      </c>
      <c r="C11250" s="4" t="s">
        <v>16</v>
      </c>
      <c r="D11250" s="4" t="s">
        <v>6</v>
      </c>
      <c r="E11250" s="4" t="s">
        <v>10</v>
      </c>
    </row>
    <row r="11251" spans="1:21">
      <c r="A11251" t="n">
        <v>87818</v>
      </c>
      <c r="B11251" s="22" t="n">
        <v>94</v>
      </c>
      <c r="C11251" s="7" t="n">
        <v>0</v>
      </c>
      <c r="D11251" s="7" t="s">
        <v>53</v>
      </c>
      <c r="E11251" s="7" t="n">
        <v>1</v>
      </c>
    </row>
    <row r="11252" spans="1:21">
      <c r="A11252" t="s">
        <v>4</v>
      </c>
      <c r="B11252" s="4" t="s">
        <v>5</v>
      </c>
      <c r="C11252" s="4" t="s">
        <v>16</v>
      </c>
      <c r="D11252" s="4" t="s">
        <v>6</v>
      </c>
      <c r="E11252" s="4" t="s">
        <v>10</v>
      </c>
    </row>
    <row r="11253" spans="1:21">
      <c r="A11253" t="n">
        <v>87833</v>
      </c>
      <c r="B11253" s="22" t="n">
        <v>94</v>
      </c>
      <c r="C11253" s="7" t="n">
        <v>0</v>
      </c>
      <c r="D11253" s="7" t="s">
        <v>53</v>
      </c>
      <c r="E11253" s="7" t="n">
        <v>2</v>
      </c>
    </row>
    <row r="11254" spans="1:21">
      <c r="A11254" t="s">
        <v>4</v>
      </c>
      <c r="B11254" s="4" t="s">
        <v>5</v>
      </c>
      <c r="C11254" s="4" t="s">
        <v>16</v>
      </c>
      <c r="D11254" s="4" t="s">
        <v>6</v>
      </c>
      <c r="E11254" s="4" t="s">
        <v>10</v>
      </c>
    </row>
    <row r="11255" spans="1:21">
      <c r="A11255" t="n">
        <v>87848</v>
      </c>
      <c r="B11255" s="22" t="n">
        <v>94</v>
      </c>
      <c r="C11255" s="7" t="n">
        <v>1</v>
      </c>
      <c r="D11255" s="7" t="s">
        <v>53</v>
      </c>
      <c r="E11255" s="7" t="n">
        <v>4</v>
      </c>
    </row>
    <row r="11256" spans="1:21">
      <c r="A11256" t="s">
        <v>4</v>
      </c>
      <c r="B11256" s="4" t="s">
        <v>5</v>
      </c>
      <c r="C11256" s="4" t="s">
        <v>16</v>
      </c>
      <c r="D11256" s="4" t="s">
        <v>6</v>
      </c>
    </row>
    <row r="11257" spans="1:21">
      <c r="A11257" t="n">
        <v>87863</v>
      </c>
      <c r="B11257" s="22" t="n">
        <v>94</v>
      </c>
      <c r="C11257" s="7" t="n">
        <v>5</v>
      </c>
      <c r="D11257" s="7" t="s">
        <v>53</v>
      </c>
    </row>
    <row r="11258" spans="1:21">
      <c r="A11258" t="s">
        <v>4</v>
      </c>
      <c r="B11258" s="4" t="s">
        <v>5</v>
      </c>
      <c r="C11258" s="4" t="s">
        <v>16</v>
      </c>
      <c r="D11258" s="4" t="s">
        <v>10</v>
      </c>
      <c r="E11258" s="4" t="s">
        <v>10</v>
      </c>
      <c r="F11258" s="4" t="s">
        <v>9</v>
      </c>
    </row>
    <row r="11259" spans="1:21">
      <c r="A11259" t="n">
        <v>87876</v>
      </c>
      <c r="B11259" s="70" t="n">
        <v>84</v>
      </c>
      <c r="C11259" s="7" t="n">
        <v>0</v>
      </c>
      <c r="D11259" s="7" t="n">
        <v>0</v>
      </c>
      <c r="E11259" s="7" t="n">
        <v>0</v>
      </c>
      <c r="F11259" s="7" t="n">
        <v>1036831949</v>
      </c>
    </row>
    <row r="11260" spans="1:21">
      <c r="A11260" t="s">
        <v>4</v>
      </c>
      <c r="B11260" s="4" t="s">
        <v>5</v>
      </c>
      <c r="C11260" s="4" t="s">
        <v>16</v>
      </c>
      <c r="D11260" s="4" t="s">
        <v>16</v>
      </c>
      <c r="E11260" s="4" t="s">
        <v>30</v>
      </c>
      <c r="F11260" s="4" t="s">
        <v>30</v>
      </c>
      <c r="G11260" s="4" t="s">
        <v>30</v>
      </c>
      <c r="H11260" s="4" t="s">
        <v>10</v>
      </c>
    </row>
    <row r="11261" spans="1:21">
      <c r="A11261" t="n">
        <v>87886</v>
      </c>
      <c r="B11261" s="38" t="n">
        <v>45</v>
      </c>
      <c r="C11261" s="7" t="n">
        <v>2</v>
      </c>
      <c r="D11261" s="7" t="n">
        <v>3</v>
      </c>
      <c r="E11261" s="7" t="n">
        <v>-96.8399963378906</v>
      </c>
      <c r="F11261" s="7" t="n">
        <v>7.82999992370605</v>
      </c>
      <c r="G11261" s="7" t="n">
        <v>-66.8000030517578</v>
      </c>
      <c r="H11261" s="7" t="n">
        <v>0</v>
      </c>
    </row>
    <row r="11262" spans="1:21">
      <c r="A11262" t="s">
        <v>4</v>
      </c>
      <c r="B11262" s="4" t="s">
        <v>5</v>
      </c>
      <c r="C11262" s="4" t="s">
        <v>16</v>
      </c>
      <c r="D11262" s="4" t="s">
        <v>16</v>
      </c>
      <c r="E11262" s="4" t="s">
        <v>30</v>
      </c>
      <c r="F11262" s="4" t="s">
        <v>30</v>
      </c>
      <c r="G11262" s="4" t="s">
        <v>30</v>
      </c>
      <c r="H11262" s="4" t="s">
        <v>10</v>
      </c>
      <c r="I11262" s="4" t="s">
        <v>16</v>
      </c>
    </row>
    <row r="11263" spans="1:21">
      <c r="A11263" t="n">
        <v>87903</v>
      </c>
      <c r="B11263" s="38" t="n">
        <v>45</v>
      </c>
      <c r="C11263" s="7" t="n">
        <v>4</v>
      </c>
      <c r="D11263" s="7" t="n">
        <v>3</v>
      </c>
      <c r="E11263" s="7" t="n">
        <v>357.899993896484</v>
      </c>
      <c r="F11263" s="7" t="n">
        <v>114.849998474121</v>
      </c>
      <c r="G11263" s="7" t="n">
        <v>0</v>
      </c>
      <c r="H11263" s="7" t="n">
        <v>0</v>
      </c>
      <c r="I11263" s="7" t="n">
        <v>0</v>
      </c>
    </row>
    <row r="11264" spans="1:21">
      <c r="A11264" t="s">
        <v>4</v>
      </c>
      <c r="B11264" s="4" t="s">
        <v>5</v>
      </c>
      <c r="C11264" s="4" t="s">
        <v>16</v>
      </c>
      <c r="D11264" s="4" t="s">
        <v>16</v>
      </c>
      <c r="E11264" s="4" t="s">
        <v>30</v>
      </c>
      <c r="F11264" s="4" t="s">
        <v>10</v>
      </c>
    </row>
    <row r="11265" spans="1:9">
      <c r="A11265" t="n">
        <v>87921</v>
      </c>
      <c r="B11265" s="38" t="n">
        <v>45</v>
      </c>
      <c r="C11265" s="7" t="n">
        <v>5</v>
      </c>
      <c r="D11265" s="7" t="n">
        <v>3</v>
      </c>
      <c r="E11265" s="7" t="n">
        <v>1.20000004768372</v>
      </c>
      <c r="F11265" s="7" t="n">
        <v>0</v>
      </c>
    </row>
    <row r="11266" spans="1:9">
      <c r="A11266" t="s">
        <v>4</v>
      </c>
      <c r="B11266" s="4" t="s">
        <v>5</v>
      </c>
      <c r="C11266" s="4" t="s">
        <v>16</v>
      </c>
      <c r="D11266" s="4" t="s">
        <v>16</v>
      </c>
      <c r="E11266" s="4" t="s">
        <v>30</v>
      </c>
      <c r="F11266" s="4" t="s">
        <v>10</v>
      </c>
    </row>
    <row r="11267" spans="1:9">
      <c r="A11267" t="n">
        <v>87930</v>
      </c>
      <c r="B11267" s="38" t="n">
        <v>45</v>
      </c>
      <c r="C11267" s="7" t="n">
        <v>11</v>
      </c>
      <c r="D11267" s="7" t="n">
        <v>3</v>
      </c>
      <c r="E11267" s="7" t="n">
        <v>38.5999984741211</v>
      </c>
      <c r="F11267" s="7" t="n">
        <v>0</v>
      </c>
    </row>
    <row r="11268" spans="1:9">
      <c r="A11268" t="s">
        <v>4</v>
      </c>
      <c r="B11268" s="4" t="s">
        <v>5</v>
      </c>
      <c r="C11268" s="4" t="s">
        <v>16</v>
      </c>
      <c r="D11268" s="4" t="s">
        <v>16</v>
      </c>
      <c r="E11268" s="4" t="s">
        <v>30</v>
      </c>
      <c r="F11268" s="4" t="s">
        <v>30</v>
      </c>
      <c r="G11268" s="4" t="s">
        <v>30</v>
      </c>
      <c r="H11268" s="4" t="s">
        <v>10</v>
      </c>
    </row>
    <row r="11269" spans="1:9">
      <c r="A11269" t="n">
        <v>87939</v>
      </c>
      <c r="B11269" s="38" t="n">
        <v>45</v>
      </c>
      <c r="C11269" s="7" t="n">
        <v>2</v>
      </c>
      <c r="D11269" s="7" t="n">
        <v>3</v>
      </c>
      <c r="E11269" s="7" t="n">
        <v>-96.8000030517578</v>
      </c>
      <c r="F11269" s="7" t="n">
        <v>7.82999992370605</v>
      </c>
      <c r="G11269" s="7" t="n">
        <v>-66.7200012207031</v>
      </c>
      <c r="H11269" s="7" t="n">
        <v>20000</v>
      </c>
    </row>
    <row r="11270" spans="1:9">
      <c r="A11270" t="s">
        <v>4</v>
      </c>
      <c r="B11270" s="4" t="s">
        <v>5</v>
      </c>
      <c r="C11270" s="4" t="s">
        <v>16</v>
      </c>
      <c r="D11270" s="4" t="s">
        <v>16</v>
      </c>
      <c r="E11270" s="4" t="s">
        <v>30</v>
      </c>
      <c r="F11270" s="4" t="s">
        <v>30</v>
      </c>
      <c r="G11270" s="4" t="s">
        <v>30</v>
      </c>
      <c r="H11270" s="4" t="s">
        <v>10</v>
      </c>
      <c r="I11270" s="4" t="s">
        <v>16</v>
      </c>
    </row>
    <row r="11271" spans="1:9">
      <c r="A11271" t="n">
        <v>87956</v>
      </c>
      <c r="B11271" s="38" t="n">
        <v>45</v>
      </c>
      <c r="C11271" s="7" t="n">
        <v>4</v>
      </c>
      <c r="D11271" s="7" t="n">
        <v>3</v>
      </c>
      <c r="E11271" s="7" t="n">
        <v>6.1399998664856</v>
      </c>
      <c r="F11271" s="7" t="n">
        <v>70.3600006103516</v>
      </c>
      <c r="G11271" s="7" t="n">
        <v>0</v>
      </c>
      <c r="H11271" s="7" t="n">
        <v>20000</v>
      </c>
      <c r="I11271" s="7" t="n">
        <v>1</v>
      </c>
    </row>
    <row r="11272" spans="1:9">
      <c r="A11272" t="s">
        <v>4</v>
      </c>
      <c r="B11272" s="4" t="s">
        <v>5</v>
      </c>
      <c r="C11272" s="4" t="s">
        <v>16</v>
      </c>
      <c r="D11272" s="4" t="s">
        <v>16</v>
      </c>
      <c r="E11272" s="4" t="s">
        <v>30</v>
      </c>
      <c r="F11272" s="4" t="s">
        <v>10</v>
      </c>
    </row>
    <row r="11273" spans="1:9">
      <c r="A11273" t="n">
        <v>87974</v>
      </c>
      <c r="B11273" s="38" t="n">
        <v>45</v>
      </c>
      <c r="C11273" s="7" t="n">
        <v>5</v>
      </c>
      <c r="D11273" s="7" t="n">
        <v>3</v>
      </c>
      <c r="E11273" s="7" t="n">
        <v>1.20000004768372</v>
      </c>
      <c r="F11273" s="7" t="n">
        <v>20000</v>
      </c>
    </row>
    <row r="11274" spans="1:9">
      <c r="A11274" t="s">
        <v>4</v>
      </c>
      <c r="B11274" s="4" t="s">
        <v>5</v>
      </c>
      <c r="C11274" s="4" t="s">
        <v>16</v>
      </c>
      <c r="D11274" s="4" t="s">
        <v>16</v>
      </c>
      <c r="E11274" s="4" t="s">
        <v>30</v>
      </c>
      <c r="F11274" s="4" t="s">
        <v>10</v>
      </c>
    </row>
    <row r="11275" spans="1:9">
      <c r="A11275" t="n">
        <v>87983</v>
      </c>
      <c r="B11275" s="38" t="n">
        <v>45</v>
      </c>
      <c r="C11275" s="7" t="n">
        <v>11</v>
      </c>
      <c r="D11275" s="7" t="n">
        <v>3</v>
      </c>
      <c r="E11275" s="7" t="n">
        <v>38.5999984741211</v>
      </c>
      <c r="F11275" s="7" t="n">
        <v>20000</v>
      </c>
    </row>
    <row r="11276" spans="1:9">
      <c r="A11276" t="s">
        <v>4</v>
      </c>
      <c r="B11276" s="4" t="s">
        <v>5</v>
      </c>
      <c r="C11276" s="4" t="s">
        <v>16</v>
      </c>
      <c r="D11276" s="4" t="s">
        <v>10</v>
      </c>
      <c r="E11276" s="4" t="s">
        <v>30</v>
      </c>
      <c r="F11276" s="4" t="s">
        <v>10</v>
      </c>
      <c r="G11276" s="4" t="s">
        <v>9</v>
      </c>
      <c r="H11276" s="4" t="s">
        <v>9</v>
      </c>
      <c r="I11276" s="4" t="s">
        <v>10</v>
      </c>
      <c r="J11276" s="4" t="s">
        <v>10</v>
      </c>
      <c r="K11276" s="4" t="s">
        <v>9</v>
      </c>
      <c r="L11276" s="4" t="s">
        <v>9</v>
      </c>
      <c r="M11276" s="4" t="s">
        <v>9</v>
      </c>
      <c r="N11276" s="4" t="s">
        <v>9</v>
      </c>
      <c r="O11276" s="4" t="s">
        <v>6</v>
      </c>
    </row>
    <row r="11277" spans="1:9">
      <c r="A11277" t="n">
        <v>87992</v>
      </c>
      <c r="B11277" s="18" t="n">
        <v>50</v>
      </c>
      <c r="C11277" s="7" t="n">
        <v>0</v>
      </c>
      <c r="D11277" s="7" t="n">
        <v>2218</v>
      </c>
      <c r="E11277" s="7" t="n">
        <v>0.800000011920929</v>
      </c>
      <c r="F11277" s="7" t="n">
        <v>2000</v>
      </c>
      <c r="G11277" s="7" t="n">
        <v>0</v>
      </c>
      <c r="H11277" s="7" t="n">
        <v>-1073741824</v>
      </c>
      <c r="I11277" s="7" t="n">
        <v>0</v>
      </c>
      <c r="J11277" s="7" t="n">
        <v>65533</v>
      </c>
      <c r="K11277" s="7" t="n">
        <v>0</v>
      </c>
      <c r="L11277" s="7" t="n">
        <v>0</v>
      </c>
      <c r="M11277" s="7" t="n">
        <v>0</v>
      </c>
      <c r="N11277" s="7" t="n">
        <v>0</v>
      </c>
      <c r="O11277" s="7" t="s">
        <v>15</v>
      </c>
    </row>
    <row r="11278" spans="1:9">
      <c r="A11278" t="s">
        <v>4</v>
      </c>
      <c r="B11278" s="4" t="s">
        <v>5</v>
      </c>
      <c r="C11278" s="4" t="s">
        <v>16</v>
      </c>
      <c r="D11278" s="4" t="s">
        <v>10</v>
      </c>
      <c r="E11278" s="4" t="s">
        <v>30</v>
      </c>
      <c r="F11278" s="4" t="s">
        <v>10</v>
      </c>
      <c r="G11278" s="4" t="s">
        <v>9</v>
      </c>
      <c r="H11278" s="4" t="s">
        <v>9</v>
      </c>
      <c r="I11278" s="4" t="s">
        <v>10</v>
      </c>
      <c r="J11278" s="4" t="s">
        <v>10</v>
      </c>
      <c r="K11278" s="4" t="s">
        <v>9</v>
      </c>
      <c r="L11278" s="4" t="s">
        <v>9</v>
      </c>
      <c r="M11278" s="4" t="s">
        <v>9</v>
      </c>
      <c r="N11278" s="4" t="s">
        <v>9</v>
      </c>
      <c r="O11278" s="4" t="s">
        <v>6</v>
      </c>
    </row>
    <row r="11279" spans="1:9">
      <c r="A11279" t="n">
        <v>88031</v>
      </c>
      <c r="B11279" s="18" t="n">
        <v>50</v>
      </c>
      <c r="C11279" s="7" t="n">
        <v>0</v>
      </c>
      <c r="D11279" s="7" t="n">
        <v>2219</v>
      </c>
      <c r="E11279" s="7" t="n">
        <v>0.800000011920929</v>
      </c>
      <c r="F11279" s="7" t="n">
        <v>2000</v>
      </c>
      <c r="G11279" s="7" t="n">
        <v>0</v>
      </c>
      <c r="H11279" s="7" t="n">
        <v>-1069547520</v>
      </c>
      <c r="I11279" s="7" t="n">
        <v>0</v>
      </c>
      <c r="J11279" s="7" t="n">
        <v>65533</v>
      </c>
      <c r="K11279" s="7" t="n">
        <v>0</v>
      </c>
      <c r="L11279" s="7" t="n">
        <v>0</v>
      </c>
      <c r="M11279" s="7" t="n">
        <v>0</v>
      </c>
      <c r="N11279" s="7" t="n">
        <v>0</v>
      </c>
      <c r="O11279" s="7" t="s">
        <v>15</v>
      </c>
    </row>
    <row r="11280" spans="1:9">
      <c r="A11280" t="s">
        <v>4</v>
      </c>
      <c r="B11280" s="4" t="s">
        <v>5</v>
      </c>
      <c r="C11280" s="4" t="s">
        <v>16</v>
      </c>
      <c r="D11280" s="4" t="s">
        <v>10</v>
      </c>
      <c r="E11280" s="4" t="s">
        <v>30</v>
      </c>
      <c r="F11280" s="4" t="s">
        <v>10</v>
      </c>
      <c r="G11280" s="4" t="s">
        <v>9</v>
      </c>
      <c r="H11280" s="4" t="s">
        <v>9</v>
      </c>
      <c r="I11280" s="4" t="s">
        <v>10</v>
      </c>
      <c r="J11280" s="4" t="s">
        <v>10</v>
      </c>
      <c r="K11280" s="4" t="s">
        <v>9</v>
      </c>
      <c r="L11280" s="4" t="s">
        <v>9</v>
      </c>
      <c r="M11280" s="4" t="s">
        <v>9</v>
      </c>
      <c r="N11280" s="4" t="s">
        <v>9</v>
      </c>
      <c r="O11280" s="4" t="s">
        <v>6</v>
      </c>
    </row>
    <row r="11281" spans="1:15">
      <c r="A11281" t="n">
        <v>88070</v>
      </c>
      <c r="B11281" s="18" t="n">
        <v>50</v>
      </c>
      <c r="C11281" s="7" t="n">
        <v>0</v>
      </c>
      <c r="D11281" s="7" t="n">
        <v>2268</v>
      </c>
      <c r="E11281" s="7" t="n">
        <v>0.400000005960464</v>
      </c>
      <c r="F11281" s="7" t="n">
        <v>2000</v>
      </c>
      <c r="G11281" s="7" t="n">
        <v>0</v>
      </c>
      <c r="H11281" s="7" t="n">
        <v>-1054867456</v>
      </c>
      <c r="I11281" s="7" t="n">
        <v>0</v>
      </c>
      <c r="J11281" s="7" t="n">
        <v>65533</v>
      </c>
      <c r="K11281" s="7" t="n">
        <v>0</v>
      </c>
      <c r="L11281" s="7" t="n">
        <v>0</v>
      </c>
      <c r="M11281" s="7" t="n">
        <v>0</v>
      </c>
      <c r="N11281" s="7" t="n">
        <v>0</v>
      </c>
      <c r="O11281" s="7" t="s">
        <v>15</v>
      </c>
    </row>
    <row r="11282" spans="1:15">
      <c r="A11282" t="s">
        <v>4</v>
      </c>
      <c r="B11282" s="4" t="s">
        <v>5</v>
      </c>
      <c r="C11282" s="4" t="s">
        <v>16</v>
      </c>
      <c r="D11282" s="4" t="s">
        <v>10</v>
      </c>
      <c r="E11282" s="4" t="s">
        <v>6</v>
      </c>
      <c r="F11282" s="4" t="s">
        <v>6</v>
      </c>
      <c r="G11282" s="4" t="s">
        <v>6</v>
      </c>
      <c r="H11282" s="4" t="s">
        <v>6</v>
      </c>
    </row>
    <row r="11283" spans="1:15">
      <c r="A11283" t="n">
        <v>88109</v>
      </c>
      <c r="B11283" s="54" t="n">
        <v>51</v>
      </c>
      <c r="C11283" s="7" t="n">
        <v>3</v>
      </c>
      <c r="D11283" s="7" t="n">
        <v>0</v>
      </c>
      <c r="E11283" s="7" t="s">
        <v>658</v>
      </c>
      <c r="F11283" s="7" t="s">
        <v>462</v>
      </c>
      <c r="G11283" s="7" t="s">
        <v>225</v>
      </c>
      <c r="H11283" s="7" t="s">
        <v>226</v>
      </c>
    </row>
    <row r="11284" spans="1:15">
      <c r="A11284" t="s">
        <v>4</v>
      </c>
      <c r="B11284" s="4" t="s">
        <v>5</v>
      </c>
      <c r="C11284" s="4" t="s">
        <v>16</v>
      </c>
      <c r="D11284" s="4" t="s">
        <v>10</v>
      </c>
      <c r="E11284" s="4" t="s">
        <v>30</v>
      </c>
    </row>
    <row r="11285" spans="1:15">
      <c r="A11285" t="n">
        <v>88122</v>
      </c>
      <c r="B11285" s="37" t="n">
        <v>58</v>
      </c>
      <c r="C11285" s="7" t="n">
        <v>100</v>
      </c>
      <c r="D11285" s="7" t="n">
        <v>1000</v>
      </c>
      <c r="E11285" s="7" t="n">
        <v>1</v>
      </c>
    </row>
    <row r="11286" spans="1:15">
      <c r="A11286" t="s">
        <v>4</v>
      </c>
      <c r="B11286" s="4" t="s">
        <v>5</v>
      </c>
      <c r="C11286" s="4" t="s">
        <v>16</v>
      </c>
      <c r="D11286" s="4" t="s">
        <v>10</v>
      </c>
    </row>
    <row r="11287" spans="1:15">
      <c r="A11287" t="n">
        <v>88130</v>
      </c>
      <c r="B11287" s="37" t="n">
        <v>58</v>
      </c>
      <c r="C11287" s="7" t="n">
        <v>255</v>
      </c>
      <c r="D11287" s="7" t="n">
        <v>0</v>
      </c>
    </row>
    <row r="11288" spans="1:15">
      <c r="A11288" t="s">
        <v>4</v>
      </c>
      <c r="B11288" s="4" t="s">
        <v>5</v>
      </c>
      <c r="C11288" s="4" t="s">
        <v>10</v>
      </c>
    </row>
    <row r="11289" spans="1:15">
      <c r="A11289" t="n">
        <v>88134</v>
      </c>
      <c r="B11289" s="31" t="n">
        <v>16</v>
      </c>
      <c r="C11289" s="7" t="n">
        <v>500</v>
      </c>
    </row>
    <row r="11290" spans="1:15">
      <c r="A11290" t="s">
        <v>4</v>
      </c>
      <c r="B11290" s="4" t="s">
        <v>5</v>
      </c>
      <c r="C11290" s="4" t="s">
        <v>16</v>
      </c>
      <c r="D11290" s="4" t="s">
        <v>10</v>
      </c>
      <c r="E11290" s="4" t="s">
        <v>6</v>
      </c>
    </row>
    <row r="11291" spans="1:15">
      <c r="A11291" t="n">
        <v>88137</v>
      </c>
      <c r="B11291" s="54" t="n">
        <v>51</v>
      </c>
      <c r="C11291" s="7" t="n">
        <v>4</v>
      </c>
      <c r="D11291" s="7" t="n">
        <v>0</v>
      </c>
      <c r="E11291" s="7" t="s">
        <v>640</v>
      </c>
    </row>
    <row r="11292" spans="1:15">
      <c r="A11292" t="s">
        <v>4</v>
      </c>
      <c r="B11292" s="4" t="s">
        <v>5</v>
      </c>
      <c r="C11292" s="4" t="s">
        <v>10</v>
      </c>
    </row>
    <row r="11293" spans="1:15">
      <c r="A11293" t="n">
        <v>88151</v>
      </c>
      <c r="B11293" s="31" t="n">
        <v>16</v>
      </c>
      <c r="C11293" s="7" t="n">
        <v>0</v>
      </c>
    </row>
    <row r="11294" spans="1:15">
      <c r="A11294" t="s">
        <v>4</v>
      </c>
      <c r="B11294" s="4" t="s">
        <v>5</v>
      </c>
      <c r="C11294" s="4" t="s">
        <v>10</v>
      </c>
      <c r="D11294" s="4" t="s">
        <v>16</v>
      </c>
      <c r="E11294" s="4" t="s">
        <v>9</v>
      </c>
      <c r="F11294" s="4" t="s">
        <v>69</v>
      </c>
      <c r="G11294" s="4" t="s">
        <v>16</v>
      </c>
      <c r="H11294" s="4" t="s">
        <v>16</v>
      </c>
      <c r="I11294" s="4" t="s">
        <v>16</v>
      </c>
      <c r="J11294" s="4" t="s">
        <v>9</v>
      </c>
      <c r="K11294" s="4" t="s">
        <v>69</v>
      </c>
      <c r="L11294" s="4" t="s">
        <v>16</v>
      </c>
      <c r="M11294" s="4" t="s">
        <v>16</v>
      </c>
      <c r="N11294" s="4" t="s">
        <v>16</v>
      </c>
      <c r="O11294" s="4" t="s">
        <v>9</v>
      </c>
      <c r="P11294" s="4" t="s">
        <v>69</v>
      </c>
      <c r="Q11294" s="4" t="s">
        <v>16</v>
      </c>
      <c r="R11294" s="4" t="s">
        <v>16</v>
      </c>
    </row>
    <row r="11295" spans="1:15">
      <c r="A11295" t="n">
        <v>88154</v>
      </c>
      <c r="B11295" s="55" t="n">
        <v>26</v>
      </c>
      <c r="C11295" s="7" t="n">
        <v>0</v>
      </c>
      <c r="D11295" s="7" t="n">
        <v>17</v>
      </c>
      <c r="E11295" s="7" t="n">
        <v>63671</v>
      </c>
      <c r="F11295" s="7" t="s">
        <v>659</v>
      </c>
      <c r="G11295" s="7" t="n">
        <v>2</v>
      </c>
      <c r="H11295" s="7" t="n">
        <v>3</v>
      </c>
      <c r="I11295" s="7" t="n">
        <v>17</v>
      </c>
      <c r="J11295" s="7" t="n">
        <v>63672</v>
      </c>
      <c r="K11295" s="7" t="s">
        <v>660</v>
      </c>
      <c r="L11295" s="7" t="n">
        <v>2</v>
      </c>
      <c r="M11295" s="7" t="n">
        <v>3</v>
      </c>
      <c r="N11295" s="7" t="n">
        <v>17</v>
      </c>
      <c r="O11295" s="7" t="n">
        <v>63673</v>
      </c>
      <c r="P11295" s="7" t="s">
        <v>661</v>
      </c>
      <c r="Q11295" s="7" t="n">
        <v>2</v>
      </c>
      <c r="R11295" s="7" t="n">
        <v>0</v>
      </c>
    </row>
    <row r="11296" spans="1:15">
      <c r="A11296" t="s">
        <v>4</v>
      </c>
      <c r="B11296" s="4" t="s">
        <v>5</v>
      </c>
    </row>
    <row r="11297" spans="1:18">
      <c r="A11297" t="n">
        <v>88436</v>
      </c>
      <c r="B11297" s="29" t="n">
        <v>28</v>
      </c>
    </row>
    <row r="11298" spans="1:18">
      <c r="A11298" t="s">
        <v>4</v>
      </c>
      <c r="B11298" s="4" t="s">
        <v>5</v>
      </c>
      <c r="C11298" s="4" t="s">
        <v>10</v>
      </c>
      <c r="D11298" s="4" t="s">
        <v>30</v>
      </c>
      <c r="E11298" s="4" t="s">
        <v>30</v>
      </c>
      <c r="F11298" s="4" t="s">
        <v>30</v>
      </c>
      <c r="G11298" s="4" t="s">
        <v>10</v>
      </c>
      <c r="H11298" s="4" t="s">
        <v>10</v>
      </c>
    </row>
    <row r="11299" spans="1:18">
      <c r="A11299" t="n">
        <v>88437</v>
      </c>
      <c r="B11299" s="33" t="n">
        <v>60</v>
      </c>
      <c r="C11299" s="7" t="n">
        <v>0</v>
      </c>
      <c r="D11299" s="7" t="n">
        <v>10</v>
      </c>
      <c r="E11299" s="7" t="n">
        <v>0</v>
      </c>
      <c r="F11299" s="7" t="n">
        <v>0</v>
      </c>
      <c r="G11299" s="7" t="n">
        <v>500</v>
      </c>
      <c r="H11299" s="7" t="n">
        <v>0</v>
      </c>
    </row>
    <row r="11300" spans="1:18">
      <c r="A11300" t="s">
        <v>4</v>
      </c>
      <c r="B11300" s="4" t="s">
        <v>5</v>
      </c>
      <c r="C11300" s="4" t="s">
        <v>10</v>
      </c>
    </row>
    <row r="11301" spans="1:18">
      <c r="A11301" t="n">
        <v>88456</v>
      </c>
      <c r="B11301" s="31" t="n">
        <v>16</v>
      </c>
      <c r="C11301" s="7" t="n">
        <v>500</v>
      </c>
    </row>
    <row r="11302" spans="1:18">
      <c r="A11302" t="s">
        <v>4</v>
      </c>
      <c r="B11302" s="4" t="s">
        <v>5</v>
      </c>
      <c r="C11302" s="4" t="s">
        <v>16</v>
      </c>
      <c r="D11302" s="4" t="s">
        <v>10</v>
      </c>
      <c r="E11302" s="4" t="s">
        <v>6</v>
      </c>
    </row>
    <row r="11303" spans="1:18">
      <c r="A11303" t="n">
        <v>88459</v>
      </c>
      <c r="B11303" s="54" t="n">
        <v>51</v>
      </c>
      <c r="C11303" s="7" t="n">
        <v>4</v>
      </c>
      <c r="D11303" s="7" t="n">
        <v>0</v>
      </c>
      <c r="E11303" s="7" t="s">
        <v>662</v>
      </c>
    </row>
    <row r="11304" spans="1:18">
      <c r="A11304" t="s">
        <v>4</v>
      </c>
      <c r="B11304" s="4" t="s">
        <v>5</v>
      </c>
      <c r="C11304" s="4" t="s">
        <v>10</v>
      </c>
    </row>
    <row r="11305" spans="1:18">
      <c r="A11305" t="n">
        <v>88473</v>
      </c>
      <c r="B11305" s="31" t="n">
        <v>16</v>
      </c>
      <c r="C11305" s="7" t="n">
        <v>0</v>
      </c>
    </row>
    <row r="11306" spans="1:18">
      <c r="A11306" t="s">
        <v>4</v>
      </c>
      <c r="B11306" s="4" t="s">
        <v>5</v>
      </c>
      <c r="C11306" s="4" t="s">
        <v>10</v>
      </c>
      <c r="D11306" s="4" t="s">
        <v>16</v>
      </c>
      <c r="E11306" s="4" t="s">
        <v>9</v>
      </c>
      <c r="F11306" s="4" t="s">
        <v>69</v>
      </c>
      <c r="G11306" s="4" t="s">
        <v>16</v>
      </c>
      <c r="H11306" s="4" t="s">
        <v>16</v>
      </c>
    </row>
    <row r="11307" spans="1:18">
      <c r="A11307" t="n">
        <v>88476</v>
      </c>
      <c r="B11307" s="55" t="n">
        <v>26</v>
      </c>
      <c r="C11307" s="7" t="n">
        <v>0</v>
      </c>
      <c r="D11307" s="7" t="n">
        <v>17</v>
      </c>
      <c r="E11307" s="7" t="n">
        <v>63674</v>
      </c>
      <c r="F11307" s="7" t="s">
        <v>663</v>
      </c>
      <c r="G11307" s="7" t="n">
        <v>2</v>
      </c>
      <c r="H11307" s="7" t="n">
        <v>0</v>
      </c>
    </row>
    <row r="11308" spans="1:18">
      <c r="A11308" t="s">
        <v>4</v>
      </c>
      <c r="B11308" s="4" t="s">
        <v>5</v>
      </c>
    </row>
    <row r="11309" spans="1:18">
      <c r="A11309" t="n">
        <v>88503</v>
      </c>
      <c r="B11309" s="29" t="n">
        <v>28</v>
      </c>
    </row>
    <row r="11310" spans="1:18">
      <c r="A11310" t="s">
        <v>4</v>
      </c>
      <c r="B11310" s="4" t="s">
        <v>5</v>
      </c>
      <c r="C11310" s="4" t="s">
        <v>16</v>
      </c>
      <c r="D11310" s="4" t="s">
        <v>30</v>
      </c>
      <c r="E11310" s="4" t="s">
        <v>10</v>
      </c>
      <c r="F11310" s="4" t="s">
        <v>16</v>
      </c>
    </row>
    <row r="11311" spans="1:18">
      <c r="A11311" t="n">
        <v>88504</v>
      </c>
      <c r="B11311" s="20" t="n">
        <v>49</v>
      </c>
      <c r="C11311" s="7" t="n">
        <v>3</v>
      </c>
      <c r="D11311" s="7" t="n">
        <v>0.699999988079071</v>
      </c>
      <c r="E11311" s="7" t="n">
        <v>500</v>
      </c>
      <c r="F11311" s="7" t="n">
        <v>0</v>
      </c>
    </row>
    <row r="11312" spans="1:18">
      <c r="A11312" t="s">
        <v>4</v>
      </c>
      <c r="B11312" s="4" t="s">
        <v>5</v>
      </c>
      <c r="C11312" s="4" t="s">
        <v>16</v>
      </c>
      <c r="D11312" s="4" t="s">
        <v>10</v>
      </c>
      <c r="E11312" s="4" t="s">
        <v>10</v>
      </c>
    </row>
    <row r="11313" spans="1:8">
      <c r="A11313" t="n">
        <v>88513</v>
      </c>
      <c r="B11313" s="18" t="n">
        <v>50</v>
      </c>
      <c r="C11313" s="7" t="n">
        <v>1</v>
      </c>
      <c r="D11313" s="7" t="n">
        <v>2218</v>
      </c>
      <c r="E11313" s="7" t="n">
        <v>4000</v>
      </c>
    </row>
    <row r="11314" spans="1:8">
      <c r="A11314" t="s">
        <v>4</v>
      </c>
      <c r="B11314" s="4" t="s">
        <v>5</v>
      </c>
      <c r="C11314" s="4" t="s">
        <v>16</v>
      </c>
      <c r="D11314" s="4" t="s">
        <v>10</v>
      </c>
      <c r="E11314" s="4" t="s">
        <v>10</v>
      </c>
    </row>
    <row r="11315" spans="1:8">
      <c r="A11315" t="n">
        <v>88519</v>
      </c>
      <c r="B11315" s="18" t="n">
        <v>50</v>
      </c>
      <c r="C11315" s="7" t="n">
        <v>1</v>
      </c>
      <c r="D11315" s="7" t="n">
        <v>2219</v>
      </c>
      <c r="E11315" s="7" t="n">
        <v>4000</v>
      </c>
    </row>
    <row r="11316" spans="1:8">
      <c r="A11316" t="s">
        <v>4</v>
      </c>
      <c r="B11316" s="4" t="s">
        <v>5</v>
      </c>
      <c r="C11316" s="4" t="s">
        <v>16</v>
      </c>
      <c r="D11316" s="4" t="s">
        <v>10</v>
      </c>
      <c r="E11316" s="4" t="s">
        <v>10</v>
      </c>
      <c r="F11316" s="4" t="s">
        <v>16</v>
      </c>
    </row>
    <row r="11317" spans="1:8">
      <c r="A11317" t="n">
        <v>88525</v>
      </c>
      <c r="B11317" s="27" t="n">
        <v>25</v>
      </c>
      <c r="C11317" s="7" t="n">
        <v>1</v>
      </c>
      <c r="D11317" s="7" t="n">
        <v>60</v>
      </c>
      <c r="E11317" s="7" t="n">
        <v>640</v>
      </c>
      <c r="F11317" s="7" t="n">
        <v>1</v>
      </c>
    </row>
    <row r="11318" spans="1:8">
      <c r="A11318" t="s">
        <v>4</v>
      </c>
      <c r="B11318" s="4" t="s">
        <v>5</v>
      </c>
      <c r="C11318" s="4" t="s">
        <v>6</v>
      </c>
      <c r="D11318" s="4" t="s">
        <v>10</v>
      </c>
    </row>
    <row r="11319" spans="1:8">
      <c r="A11319" t="n">
        <v>88532</v>
      </c>
      <c r="B11319" s="65" t="n">
        <v>29</v>
      </c>
      <c r="C11319" s="7" t="s">
        <v>522</v>
      </c>
      <c r="D11319" s="7" t="n">
        <v>65533</v>
      </c>
    </row>
    <row r="11320" spans="1:8">
      <c r="A11320" t="s">
        <v>4</v>
      </c>
      <c r="B11320" s="4" t="s">
        <v>5</v>
      </c>
      <c r="C11320" s="4" t="s">
        <v>16</v>
      </c>
      <c r="D11320" s="4" t="s">
        <v>10</v>
      </c>
      <c r="E11320" s="4" t="s">
        <v>6</v>
      </c>
    </row>
    <row r="11321" spans="1:8">
      <c r="A11321" t="n">
        <v>88541</v>
      </c>
      <c r="B11321" s="54" t="n">
        <v>51</v>
      </c>
      <c r="C11321" s="7" t="n">
        <v>4</v>
      </c>
      <c r="D11321" s="7" t="n">
        <v>7032</v>
      </c>
      <c r="E11321" s="7" t="s">
        <v>129</v>
      </c>
    </row>
    <row r="11322" spans="1:8">
      <c r="A11322" t="s">
        <v>4</v>
      </c>
      <c r="B11322" s="4" t="s">
        <v>5</v>
      </c>
      <c r="C11322" s="4" t="s">
        <v>10</v>
      </c>
    </row>
    <row r="11323" spans="1:8">
      <c r="A11323" t="n">
        <v>88554</v>
      </c>
      <c r="B11323" s="31" t="n">
        <v>16</v>
      </c>
      <c r="C11323" s="7" t="n">
        <v>0</v>
      </c>
    </row>
    <row r="11324" spans="1:8">
      <c r="A11324" t="s">
        <v>4</v>
      </c>
      <c r="B11324" s="4" t="s">
        <v>5</v>
      </c>
      <c r="C11324" s="4" t="s">
        <v>10</v>
      </c>
      <c r="D11324" s="4" t="s">
        <v>16</v>
      </c>
      <c r="E11324" s="4" t="s">
        <v>9</v>
      </c>
      <c r="F11324" s="4" t="s">
        <v>69</v>
      </c>
      <c r="G11324" s="4" t="s">
        <v>16</v>
      </c>
      <c r="H11324" s="4" t="s">
        <v>16</v>
      </c>
    </row>
    <row r="11325" spans="1:8">
      <c r="A11325" t="n">
        <v>88557</v>
      </c>
      <c r="B11325" s="55" t="n">
        <v>26</v>
      </c>
      <c r="C11325" s="7" t="n">
        <v>7032</v>
      </c>
      <c r="D11325" s="7" t="n">
        <v>17</v>
      </c>
      <c r="E11325" s="7" t="n">
        <v>18489</v>
      </c>
      <c r="F11325" s="7" t="s">
        <v>664</v>
      </c>
      <c r="G11325" s="7" t="n">
        <v>2</v>
      </c>
      <c r="H11325" s="7" t="n">
        <v>0</v>
      </c>
    </row>
    <row r="11326" spans="1:8">
      <c r="A11326" t="s">
        <v>4</v>
      </c>
      <c r="B11326" s="4" t="s">
        <v>5</v>
      </c>
    </row>
    <row r="11327" spans="1:8">
      <c r="A11327" t="n">
        <v>88638</v>
      </c>
      <c r="B11327" s="29" t="n">
        <v>28</v>
      </c>
    </row>
    <row r="11328" spans="1:8">
      <c r="A11328" t="s">
        <v>4</v>
      </c>
      <c r="B11328" s="4" t="s">
        <v>5</v>
      </c>
      <c r="C11328" s="4" t="s">
        <v>6</v>
      </c>
      <c r="D11328" s="4" t="s">
        <v>10</v>
      </c>
    </row>
    <row r="11329" spans="1:8">
      <c r="A11329" t="n">
        <v>88639</v>
      </c>
      <c r="B11329" s="65" t="n">
        <v>29</v>
      </c>
      <c r="C11329" s="7" t="s">
        <v>15</v>
      </c>
      <c r="D11329" s="7" t="n">
        <v>65533</v>
      </c>
    </row>
    <row r="11330" spans="1:8">
      <c r="A11330" t="s">
        <v>4</v>
      </c>
      <c r="B11330" s="4" t="s">
        <v>5</v>
      </c>
      <c r="C11330" s="4" t="s">
        <v>16</v>
      </c>
      <c r="D11330" s="4" t="s">
        <v>10</v>
      </c>
      <c r="E11330" s="4" t="s">
        <v>6</v>
      </c>
      <c r="F11330" s="4" t="s">
        <v>6</v>
      </c>
      <c r="G11330" s="4" t="s">
        <v>6</v>
      </c>
      <c r="H11330" s="4" t="s">
        <v>6</v>
      </c>
    </row>
    <row r="11331" spans="1:8">
      <c r="A11331" t="n">
        <v>88643</v>
      </c>
      <c r="B11331" s="54" t="n">
        <v>51</v>
      </c>
      <c r="C11331" s="7" t="n">
        <v>3</v>
      </c>
      <c r="D11331" s="7" t="n">
        <v>0</v>
      </c>
      <c r="E11331" s="7" t="s">
        <v>230</v>
      </c>
      <c r="F11331" s="7" t="s">
        <v>226</v>
      </c>
      <c r="G11331" s="7" t="s">
        <v>225</v>
      </c>
      <c r="H11331" s="7" t="s">
        <v>226</v>
      </c>
    </row>
    <row r="11332" spans="1:8">
      <c r="A11332" t="s">
        <v>4</v>
      </c>
      <c r="B11332" s="4" t="s">
        <v>5</v>
      </c>
      <c r="C11332" s="4" t="s">
        <v>10</v>
      </c>
      <c r="D11332" s="4" t="s">
        <v>16</v>
      </c>
      <c r="E11332" s="4" t="s">
        <v>30</v>
      </c>
      <c r="F11332" s="4" t="s">
        <v>10</v>
      </c>
    </row>
    <row r="11333" spans="1:8">
      <c r="A11333" t="n">
        <v>88656</v>
      </c>
      <c r="B11333" s="53" t="n">
        <v>59</v>
      </c>
      <c r="C11333" s="7" t="n">
        <v>0</v>
      </c>
      <c r="D11333" s="7" t="n">
        <v>13</v>
      </c>
      <c r="E11333" s="7" t="n">
        <v>0.150000005960464</v>
      </c>
      <c r="F11333" s="7" t="n">
        <v>0</v>
      </c>
    </row>
    <row r="11334" spans="1:8">
      <c r="A11334" t="s">
        <v>4</v>
      </c>
      <c r="B11334" s="4" t="s">
        <v>5</v>
      </c>
      <c r="C11334" s="4" t="s">
        <v>10</v>
      </c>
    </row>
    <row r="11335" spans="1:8">
      <c r="A11335" t="n">
        <v>88666</v>
      </c>
      <c r="B11335" s="31" t="n">
        <v>16</v>
      </c>
      <c r="C11335" s="7" t="n">
        <v>1000</v>
      </c>
    </row>
    <row r="11336" spans="1:8">
      <c r="A11336" t="s">
        <v>4</v>
      </c>
      <c r="B11336" s="4" t="s">
        <v>5</v>
      </c>
      <c r="C11336" s="4" t="s">
        <v>16</v>
      </c>
      <c r="D11336" s="4" t="s">
        <v>10</v>
      </c>
      <c r="E11336" s="4" t="s">
        <v>10</v>
      </c>
      <c r="F11336" s="4" t="s">
        <v>16</v>
      </c>
    </row>
    <row r="11337" spans="1:8">
      <c r="A11337" t="n">
        <v>88669</v>
      </c>
      <c r="B11337" s="27" t="n">
        <v>25</v>
      </c>
      <c r="C11337" s="7" t="n">
        <v>1</v>
      </c>
      <c r="D11337" s="7" t="n">
        <v>65535</v>
      </c>
      <c r="E11337" s="7" t="n">
        <v>65535</v>
      </c>
      <c r="F11337" s="7" t="n">
        <v>0</v>
      </c>
    </row>
    <row r="11338" spans="1:8">
      <c r="A11338" t="s">
        <v>4</v>
      </c>
      <c r="B11338" s="4" t="s">
        <v>5</v>
      </c>
      <c r="C11338" s="4" t="s">
        <v>16</v>
      </c>
      <c r="D11338" s="4" t="s">
        <v>10</v>
      </c>
      <c r="E11338" s="4" t="s">
        <v>30</v>
      </c>
    </row>
    <row r="11339" spans="1:8">
      <c r="A11339" t="n">
        <v>88676</v>
      </c>
      <c r="B11339" s="37" t="n">
        <v>58</v>
      </c>
      <c r="C11339" s="7" t="n">
        <v>101</v>
      </c>
      <c r="D11339" s="7" t="n">
        <v>500</v>
      </c>
      <c r="E11339" s="7" t="n">
        <v>1</v>
      </c>
    </row>
    <row r="11340" spans="1:8">
      <c r="A11340" t="s">
        <v>4</v>
      </c>
      <c r="B11340" s="4" t="s">
        <v>5</v>
      </c>
      <c r="C11340" s="4" t="s">
        <v>16</v>
      </c>
      <c r="D11340" s="4" t="s">
        <v>10</v>
      </c>
    </row>
    <row r="11341" spans="1:8">
      <c r="A11341" t="n">
        <v>88684</v>
      </c>
      <c r="B11341" s="37" t="n">
        <v>58</v>
      </c>
      <c r="C11341" s="7" t="n">
        <v>254</v>
      </c>
      <c r="D11341" s="7" t="n">
        <v>0</v>
      </c>
    </row>
    <row r="11342" spans="1:8">
      <c r="A11342" t="s">
        <v>4</v>
      </c>
      <c r="B11342" s="4" t="s">
        <v>5</v>
      </c>
      <c r="C11342" s="4" t="s">
        <v>16</v>
      </c>
      <c r="D11342" s="4" t="s">
        <v>10</v>
      </c>
      <c r="E11342" s="4" t="s">
        <v>10</v>
      </c>
      <c r="F11342" s="4" t="s">
        <v>9</v>
      </c>
    </row>
    <row r="11343" spans="1:8">
      <c r="A11343" t="n">
        <v>88688</v>
      </c>
      <c r="B11343" s="70" t="n">
        <v>84</v>
      </c>
      <c r="C11343" s="7" t="n">
        <v>1</v>
      </c>
      <c r="D11343" s="7" t="n">
        <v>0</v>
      </c>
      <c r="E11343" s="7" t="n">
        <v>0</v>
      </c>
      <c r="F11343" s="7" t="n">
        <v>0</v>
      </c>
    </row>
    <row r="11344" spans="1:8">
      <c r="A11344" t="s">
        <v>4</v>
      </c>
      <c r="B11344" s="4" t="s">
        <v>5</v>
      </c>
      <c r="C11344" s="4" t="s">
        <v>16</v>
      </c>
    </row>
    <row r="11345" spans="1:8">
      <c r="A11345" t="n">
        <v>88698</v>
      </c>
      <c r="B11345" s="60" t="n">
        <v>116</v>
      </c>
      <c r="C11345" s="7" t="n">
        <v>0</v>
      </c>
    </row>
    <row r="11346" spans="1:8">
      <c r="A11346" t="s">
        <v>4</v>
      </c>
      <c r="B11346" s="4" t="s">
        <v>5</v>
      </c>
      <c r="C11346" s="4" t="s">
        <v>16</v>
      </c>
      <c r="D11346" s="4" t="s">
        <v>10</v>
      </c>
    </row>
    <row r="11347" spans="1:8">
      <c r="A11347" t="n">
        <v>88700</v>
      </c>
      <c r="B11347" s="60" t="n">
        <v>116</v>
      </c>
      <c r="C11347" s="7" t="n">
        <v>2</v>
      </c>
      <c r="D11347" s="7" t="n">
        <v>1</v>
      </c>
    </row>
    <row r="11348" spans="1:8">
      <c r="A11348" t="s">
        <v>4</v>
      </c>
      <c r="B11348" s="4" t="s">
        <v>5</v>
      </c>
      <c r="C11348" s="4" t="s">
        <v>16</v>
      </c>
      <c r="D11348" s="4" t="s">
        <v>9</v>
      </c>
    </row>
    <row r="11349" spans="1:8">
      <c r="A11349" t="n">
        <v>88704</v>
      </c>
      <c r="B11349" s="60" t="n">
        <v>116</v>
      </c>
      <c r="C11349" s="7" t="n">
        <v>5</v>
      </c>
      <c r="D11349" s="7" t="n">
        <v>1117782016</v>
      </c>
    </row>
    <row r="11350" spans="1:8">
      <c r="A11350" t="s">
        <v>4</v>
      </c>
      <c r="B11350" s="4" t="s">
        <v>5</v>
      </c>
      <c r="C11350" s="4" t="s">
        <v>16</v>
      </c>
      <c r="D11350" s="4" t="s">
        <v>10</v>
      </c>
    </row>
    <row r="11351" spans="1:8">
      <c r="A11351" t="n">
        <v>88710</v>
      </c>
      <c r="B11351" s="60" t="n">
        <v>116</v>
      </c>
      <c r="C11351" s="7" t="n">
        <v>6</v>
      </c>
      <c r="D11351" s="7" t="n">
        <v>1</v>
      </c>
    </row>
    <row r="11352" spans="1:8">
      <c r="A11352" t="s">
        <v>4</v>
      </c>
      <c r="B11352" s="4" t="s">
        <v>5</v>
      </c>
      <c r="C11352" s="4" t="s">
        <v>10</v>
      </c>
      <c r="D11352" s="4" t="s">
        <v>30</v>
      </c>
      <c r="E11352" s="4" t="s">
        <v>30</v>
      </c>
      <c r="F11352" s="4" t="s">
        <v>30</v>
      </c>
      <c r="G11352" s="4" t="s">
        <v>10</v>
      </c>
      <c r="H11352" s="4" t="s">
        <v>10</v>
      </c>
    </row>
    <row r="11353" spans="1:8">
      <c r="A11353" t="n">
        <v>88714</v>
      </c>
      <c r="B11353" s="33" t="n">
        <v>60</v>
      </c>
      <c r="C11353" s="7" t="n">
        <v>0</v>
      </c>
      <c r="D11353" s="7" t="n">
        <v>0</v>
      </c>
      <c r="E11353" s="7" t="n">
        <v>0</v>
      </c>
      <c r="F11353" s="7" t="n">
        <v>0</v>
      </c>
      <c r="G11353" s="7" t="n">
        <v>0</v>
      </c>
      <c r="H11353" s="7" t="n">
        <v>0</v>
      </c>
    </row>
    <row r="11354" spans="1:8">
      <c r="A11354" t="s">
        <v>4</v>
      </c>
      <c r="B11354" s="4" t="s">
        <v>5</v>
      </c>
      <c r="C11354" s="4" t="s">
        <v>10</v>
      </c>
      <c r="D11354" s="4" t="s">
        <v>30</v>
      </c>
      <c r="E11354" s="4" t="s">
        <v>30</v>
      </c>
      <c r="F11354" s="4" t="s">
        <v>30</v>
      </c>
      <c r="G11354" s="4" t="s">
        <v>30</v>
      </c>
    </row>
    <row r="11355" spans="1:8">
      <c r="A11355" t="n">
        <v>88733</v>
      </c>
      <c r="B11355" s="43" t="n">
        <v>46</v>
      </c>
      <c r="C11355" s="7" t="n">
        <v>0</v>
      </c>
      <c r="D11355" s="7" t="n">
        <v>-97.7099990844727</v>
      </c>
      <c r="E11355" s="7" t="n">
        <v>6.40999984741211</v>
      </c>
      <c r="F11355" s="7" t="n">
        <v>-66.7699966430664</v>
      </c>
      <c r="G11355" s="7" t="n">
        <v>323.899993896484</v>
      </c>
    </row>
    <row r="11356" spans="1:8">
      <c r="A11356" t="s">
        <v>4</v>
      </c>
      <c r="B11356" s="4" t="s">
        <v>5</v>
      </c>
      <c r="C11356" s="4" t="s">
        <v>10</v>
      </c>
      <c r="D11356" s="4" t="s">
        <v>9</v>
      </c>
    </row>
    <row r="11357" spans="1:8">
      <c r="A11357" t="n">
        <v>88752</v>
      </c>
      <c r="B11357" s="62" t="n">
        <v>44</v>
      </c>
      <c r="C11357" s="7" t="n">
        <v>7032</v>
      </c>
      <c r="D11357" s="7" t="n">
        <v>128</v>
      </c>
    </row>
    <row r="11358" spans="1:8">
      <c r="A11358" t="s">
        <v>4</v>
      </c>
      <c r="B11358" s="4" t="s">
        <v>5</v>
      </c>
      <c r="C11358" s="4" t="s">
        <v>10</v>
      </c>
      <c r="D11358" s="4" t="s">
        <v>9</v>
      </c>
    </row>
    <row r="11359" spans="1:8">
      <c r="A11359" t="n">
        <v>88759</v>
      </c>
      <c r="B11359" s="62" t="n">
        <v>44</v>
      </c>
      <c r="C11359" s="7" t="n">
        <v>7032</v>
      </c>
      <c r="D11359" s="7" t="n">
        <v>32</v>
      </c>
    </row>
    <row r="11360" spans="1:8">
      <c r="A11360" t="s">
        <v>4</v>
      </c>
      <c r="B11360" s="4" t="s">
        <v>5</v>
      </c>
      <c r="C11360" s="4" t="s">
        <v>10</v>
      </c>
      <c r="D11360" s="4" t="s">
        <v>30</v>
      </c>
      <c r="E11360" s="4" t="s">
        <v>30</v>
      </c>
      <c r="F11360" s="4" t="s">
        <v>30</v>
      </c>
      <c r="G11360" s="4" t="s">
        <v>30</v>
      </c>
    </row>
    <row r="11361" spans="1:8">
      <c r="A11361" t="n">
        <v>88766</v>
      </c>
      <c r="B11361" s="43" t="n">
        <v>46</v>
      </c>
      <c r="C11361" s="7" t="n">
        <v>7032</v>
      </c>
      <c r="D11361" s="7" t="n">
        <v>-99.3099975585938</v>
      </c>
      <c r="E11361" s="7" t="n">
        <v>6.42000007629395</v>
      </c>
      <c r="F11361" s="7" t="n">
        <v>-62.0499992370605</v>
      </c>
      <c r="G11361" s="7" t="n">
        <v>165</v>
      </c>
    </row>
    <row r="11362" spans="1:8">
      <c r="A11362" t="s">
        <v>4</v>
      </c>
      <c r="B11362" s="4" t="s">
        <v>5</v>
      </c>
      <c r="C11362" s="4" t="s">
        <v>10</v>
      </c>
      <c r="D11362" s="4" t="s">
        <v>10</v>
      </c>
      <c r="E11362" s="4" t="s">
        <v>30</v>
      </c>
      <c r="F11362" s="4" t="s">
        <v>30</v>
      </c>
      <c r="G11362" s="4" t="s">
        <v>30</v>
      </c>
      <c r="H11362" s="4" t="s">
        <v>30</v>
      </c>
      <c r="I11362" s="4" t="s">
        <v>16</v>
      </c>
      <c r="J11362" s="4" t="s">
        <v>10</v>
      </c>
    </row>
    <row r="11363" spans="1:8">
      <c r="A11363" t="n">
        <v>88785</v>
      </c>
      <c r="B11363" s="64" t="n">
        <v>55</v>
      </c>
      <c r="C11363" s="7" t="n">
        <v>7032</v>
      </c>
      <c r="D11363" s="7" t="n">
        <v>65533</v>
      </c>
      <c r="E11363" s="7" t="n">
        <v>-98.3899993896484</v>
      </c>
      <c r="F11363" s="7" t="n">
        <v>6.42000007629395</v>
      </c>
      <c r="G11363" s="7" t="n">
        <v>-65.4700012207031</v>
      </c>
      <c r="H11363" s="7" t="n">
        <v>1.20000004768372</v>
      </c>
      <c r="I11363" s="7" t="n">
        <v>1</v>
      </c>
      <c r="J11363" s="7" t="n">
        <v>0</v>
      </c>
    </row>
    <row r="11364" spans="1:8">
      <c r="A11364" t="s">
        <v>4</v>
      </c>
      <c r="B11364" s="4" t="s">
        <v>5</v>
      </c>
      <c r="C11364" s="4" t="s">
        <v>10</v>
      </c>
      <c r="D11364" s="4" t="s">
        <v>10</v>
      </c>
      <c r="E11364" s="4" t="s">
        <v>10</v>
      </c>
    </row>
    <row r="11365" spans="1:8">
      <c r="A11365" t="n">
        <v>88809</v>
      </c>
      <c r="B11365" s="34" t="n">
        <v>61</v>
      </c>
      <c r="C11365" s="7" t="n">
        <v>0</v>
      </c>
      <c r="D11365" s="7" t="n">
        <v>7032</v>
      </c>
      <c r="E11365" s="7" t="n">
        <v>0</v>
      </c>
    </row>
    <row r="11366" spans="1:8">
      <c r="A11366" t="s">
        <v>4</v>
      </c>
      <c r="B11366" s="4" t="s">
        <v>5</v>
      </c>
      <c r="C11366" s="4" t="s">
        <v>10</v>
      </c>
      <c r="D11366" s="4" t="s">
        <v>10</v>
      </c>
      <c r="E11366" s="4" t="s">
        <v>10</v>
      </c>
    </row>
    <row r="11367" spans="1:8">
      <c r="A11367" t="n">
        <v>88816</v>
      </c>
      <c r="B11367" s="34" t="n">
        <v>61</v>
      </c>
      <c r="C11367" s="7" t="n">
        <v>7032</v>
      </c>
      <c r="D11367" s="7" t="n">
        <v>0</v>
      </c>
      <c r="E11367" s="7" t="n">
        <v>0</v>
      </c>
    </row>
    <row r="11368" spans="1:8">
      <c r="A11368" t="s">
        <v>4</v>
      </c>
      <c r="B11368" s="4" t="s">
        <v>5</v>
      </c>
      <c r="C11368" s="4" t="s">
        <v>16</v>
      </c>
      <c r="D11368" s="4" t="s">
        <v>10</v>
      </c>
      <c r="E11368" s="4" t="s">
        <v>30</v>
      </c>
      <c r="F11368" s="4" t="s">
        <v>10</v>
      </c>
      <c r="G11368" s="4" t="s">
        <v>9</v>
      </c>
      <c r="H11368" s="4" t="s">
        <v>9</v>
      </c>
      <c r="I11368" s="4" t="s">
        <v>10</v>
      </c>
      <c r="J11368" s="4" t="s">
        <v>10</v>
      </c>
      <c r="K11368" s="4" t="s">
        <v>9</v>
      </c>
      <c r="L11368" s="4" t="s">
        <v>9</v>
      </c>
      <c r="M11368" s="4" t="s">
        <v>9</v>
      </c>
      <c r="N11368" s="4" t="s">
        <v>9</v>
      </c>
      <c r="O11368" s="4" t="s">
        <v>6</v>
      </c>
    </row>
    <row r="11369" spans="1:8">
      <c r="A11369" t="n">
        <v>88823</v>
      </c>
      <c r="B11369" s="18" t="n">
        <v>50</v>
      </c>
      <c r="C11369" s="7" t="n">
        <v>0</v>
      </c>
      <c r="D11369" s="7" t="n">
        <v>4500</v>
      </c>
      <c r="E11369" s="7" t="n">
        <v>0.200000002980232</v>
      </c>
      <c r="F11369" s="7" t="n">
        <v>0</v>
      </c>
      <c r="G11369" s="7" t="n">
        <v>0</v>
      </c>
      <c r="H11369" s="7" t="n">
        <v>0</v>
      </c>
      <c r="I11369" s="7" t="n">
        <v>0</v>
      </c>
      <c r="J11369" s="7" t="n">
        <v>65533</v>
      </c>
      <c r="K11369" s="7" t="n">
        <v>0</v>
      </c>
      <c r="L11369" s="7" t="n">
        <v>0</v>
      </c>
      <c r="M11369" s="7" t="n">
        <v>0</v>
      </c>
      <c r="N11369" s="7" t="n">
        <v>0</v>
      </c>
      <c r="O11369" s="7" t="s">
        <v>15</v>
      </c>
    </row>
    <row r="11370" spans="1:8">
      <c r="A11370" t="s">
        <v>4</v>
      </c>
      <c r="B11370" s="4" t="s">
        <v>5</v>
      </c>
      <c r="C11370" s="4" t="s">
        <v>16</v>
      </c>
      <c r="D11370" s="4" t="s">
        <v>16</v>
      </c>
      <c r="E11370" s="4" t="s">
        <v>30</v>
      </c>
      <c r="F11370" s="4" t="s">
        <v>30</v>
      </c>
      <c r="G11370" s="4" t="s">
        <v>30</v>
      </c>
      <c r="H11370" s="4" t="s">
        <v>10</v>
      </c>
    </row>
    <row r="11371" spans="1:8">
      <c r="A11371" t="n">
        <v>88862</v>
      </c>
      <c r="B11371" s="38" t="n">
        <v>45</v>
      </c>
      <c r="C11371" s="7" t="n">
        <v>2</v>
      </c>
      <c r="D11371" s="7" t="n">
        <v>3</v>
      </c>
      <c r="E11371" s="7" t="n">
        <v>-98.9300003051758</v>
      </c>
      <c r="F11371" s="7" t="n">
        <v>6.76999998092651</v>
      </c>
      <c r="G11371" s="7" t="n">
        <v>-63.5099983215332</v>
      </c>
      <c r="H11371" s="7" t="n">
        <v>0</v>
      </c>
    </row>
    <row r="11372" spans="1:8">
      <c r="A11372" t="s">
        <v>4</v>
      </c>
      <c r="B11372" s="4" t="s">
        <v>5</v>
      </c>
      <c r="C11372" s="4" t="s">
        <v>16</v>
      </c>
      <c r="D11372" s="4" t="s">
        <v>16</v>
      </c>
      <c r="E11372" s="4" t="s">
        <v>30</v>
      </c>
      <c r="F11372" s="4" t="s">
        <v>30</v>
      </c>
      <c r="G11372" s="4" t="s">
        <v>30</v>
      </c>
      <c r="H11372" s="4" t="s">
        <v>10</v>
      </c>
      <c r="I11372" s="4" t="s">
        <v>16</v>
      </c>
    </row>
    <row r="11373" spans="1:8">
      <c r="A11373" t="n">
        <v>88879</v>
      </c>
      <c r="B11373" s="38" t="n">
        <v>45</v>
      </c>
      <c r="C11373" s="7" t="n">
        <v>4</v>
      </c>
      <c r="D11373" s="7" t="n">
        <v>3</v>
      </c>
      <c r="E11373" s="7" t="n">
        <v>14.8500003814697</v>
      </c>
      <c r="F11373" s="7" t="n">
        <v>199.789993286133</v>
      </c>
      <c r="G11373" s="7" t="n">
        <v>0</v>
      </c>
      <c r="H11373" s="7" t="n">
        <v>0</v>
      </c>
      <c r="I11373" s="7" t="n">
        <v>0</v>
      </c>
    </row>
    <row r="11374" spans="1:8">
      <c r="A11374" t="s">
        <v>4</v>
      </c>
      <c r="B11374" s="4" t="s">
        <v>5</v>
      </c>
      <c r="C11374" s="4" t="s">
        <v>16</v>
      </c>
      <c r="D11374" s="4" t="s">
        <v>16</v>
      </c>
      <c r="E11374" s="4" t="s">
        <v>30</v>
      </c>
      <c r="F11374" s="4" t="s">
        <v>10</v>
      </c>
    </row>
    <row r="11375" spans="1:8">
      <c r="A11375" t="n">
        <v>88897</v>
      </c>
      <c r="B11375" s="38" t="n">
        <v>45</v>
      </c>
      <c r="C11375" s="7" t="n">
        <v>5</v>
      </c>
      <c r="D11375" s="7" t="n">
        <v>3</v>
      </c>
      <c r="E11375" s="7" t="n">
        <v>2.59999990463257</v>
      </c>
      <c r="F11375" s="7" t="n">
        <v>0</v>
      </c>
    </row>
    <row r="11376" spans="1:8">
      <c r="A11376" t="s">
        <v>4</v>
      </c>
      <c r="B11376" s="4" t="s">
        <v>5</v>
      </c>
      <c r="C11376" s="4" t="s">
        <v>16</v>
      </c>
      <c r="D11376" s="4" t="s">
        <v>16</v>
      </c>
      <c r="E11376" s="4" t="s">
        <v>30</v>
      </c>
      <c r="F11376" s="4" t="s">
        <v>10</v>
      </c>
    </row>
    <row r="11377" spans="1:15">
      <c r="A11377" t="n">
        <v>88906</v>
      </c>
      <c r="B11377" s="38" t="n">
        <v>45</v>
      </c>
      <c r="C11377" s="7" t="n">
        <v>11</v>
      </c>
      <c r="D11377" s="7" t="n">
        <v>3</v>
      </c>
      <c r="E11377" s="7" t="n">
        <v>38.5999984741211</v>
      </c>
      <c r="F11377" s="7" t="n">
        <v>0</v>
      </c>
    </row>
    <row r="11378" spans="1:15">
      <c r="A11378" t="s">
        <v>4</v>
      </c>
      <c r="B11378" s="4" t="s">
        <v>5</v>
      </c>
      <c r="C11378" s="4" t="s">
        <v>16</v>
      </c>
      <c r="D11378" s="4" t="s">
        <v>16</v>
      </c>
      <c r="E11378" s="4" t="s">
        <v>30</v>
      </c>
      <c r="F11378" s="4" t="s">
        <v>30</v>
      </c>
      <c r="G11378" s="4" t="s">
        <v>30</v>
      </c>
      <c r="H11378" s="4" t="s">
        <v>10</v>
      </c>
    </row>
    <row r="11379" spans="1:15">
      <c r="A11379" t="n">
        <v>88915</v>
      </c>
      <c r="B11379" s="38" t="n">
        <v>45</v>
      </c>
      <c r="C11379" s="7" t="n">
        <v>2</v>
      </c>
      <c r="D11379" s="7" t="n">
        <v>3</v>
      </c>
      <c r="E11379" s="7" t="n">
        <v>-98.0699996948242</v>
      </c>
      <c r="F11379" s="7" t="n">
        <v>7.23999977111816</v>
      </c>
      <c r="G11379" s="7" t="n">
        <v>-65.7200012207031</v>
      </c>
      <c r="H11379" s="7" t="n">
        <v>3000</v>
      </c>
    </row>
    <row r="11380" spans="1:15">
      <c r="A11380" t="s">
        <v>4</v>
      </c>
      <c r="B11380" s="4" t="s">
        <v>5</v>
      </c>
      <c r="C11380" s="4" t="s">
        <v>16</v>
      </c>
      <c r="D11380" s="4" t="s">
        <v>16</v>
      </c>
      <c r="E11380" s="4" t="s">
        <v>30</v>
      </c>
      <c r="F11380" s="4" t="s">
        <v>30</v>
      </c>
      <c r="G11380" s="4" t="s">
        <v>30</v>
      </c>
      <c r="H11380" s="4" t="s">
        <v>10</v>
      </c>
      <c r="I11380" s="4" t="s">
        <v>16</v>
      </c>
    </row>
    <row r="11381" spans="1:15">
      <c r="A11381" t="n">
        <v>88932</v>
      </c>
      <c r="B11381" s="38" t="n">
        <v>45</v>
      </c>
      <c r="C11381" s="7" t="n">
        <v>4</v>
      </c>
      <c r="D11381" s="7" t="n">
        <v>3</v>
      </c>
      <c r="E11381" s="7" t="n">
        <v>28.8099994659424</v>
      </c>
      <c r="F11381" s="7" t="n">
        <v>175.570007324219</v>
      </c>
      <c r="G11381" s="7" t="n">
        <v>0</v>
      </c>
      <c r="H11381" s="7" t="n">
        <v>3000</v>
      </c>
      <c r="I11381" s="7" t="n">
        <v>0</v>
      </c>
    </row>
    <row r="11382" spans="1:15">
      <c r="A11382" t="s">
        <v>4</v>
      </c>
      <c r="B11382" s="4" t="s">
        <v>5</v>
      </c>
      <c r="C11382" s="4" t="s">
        <v>16</v>
      </c>
      <c r="D11382" s="4" t="s">
        <v>16</v>
      </c>
      <c r="E11382" s="4" t="s">
        <v>30</v>
      </c>
      <c r="F11382" s="4" t="s">
        <v>10</v>
      </c>
    </row>
    <row r="11383" spans="1:15">
      <c r="A11383" t="n">
        <v>88950</v>
      </c>
      <c r="B11383" s="38" t="n">
        <v>45</v>
      </c>
      <c r="C11383" s="7" t="n">
        <v>5</v>
      </c>
      <c r="D11383" s="7" t="n">
        <v>3</v>
      </c>
      <c r="E11383" s="7" t="n">
        <v>2.59999990463257</v>
      </c>
      <c r="F11383" s="7" t="n">
        <v>3000</v>
      </c>
    </row>
    <row r="11384" spans="1:15">
      <c r="A11384" t="s">
        <v>4</v>
      </c>
      <c r="B11384" s="4" t="s">
        <v>5</v>
      </c>
      <c r="C11384" s="4" t="s">
        <v>16</v>
      </c>
      <c r="D11384" s="4" t="s">
        <v>16</v>
      </c>
      <c r="E11384" s="4" t="s">
        <v>30</v>
      </c>
      <c r="F11384" s="4" t="s">
        <v>10</v>
      </c>
    </row>
    <row r="11385" spans="1:15">
      <c r="A11385" t="n">
        <v>88959</v>
      </c>
      <c r="B11385" s="38" t="n">
        <v>45</v>
      </c>
      <c r="C11385" s="7" t="n">
        <v>11</v>
      </c>
      <c r="D11385" s="7" t="n">
        <v>3</v>
      </c>
      <c r="E11385" s="7" t="n">
        <v>32.7999992370605</v>
      </c>
      <c r="F11385" s="7" t="n">
        <v>3000</v>
      </c>
    </row>
    <row r="11386" spans="1:15">
      <c r="A11386" t="s">
        <v>4</v>
      </c>
      <c r="B11386" s="4" t="s">
        <v>5</v>
      </c>
      <c r="C11386" s="4" t="s">
        <v>16</v>
      </c>
      <c r="D11386" s="4" t="s">
        <v>10</v>
      </c>
    </row>
    <row r="11387" spans="1:15">
      <c r="A11387" t="n">
        <v>88968</v>
      </c>
      <c r="B11387" s="37" t="n">
        <v>58</v>
      </c>
      <c r="C11387" s="7" t="n">
        <v>255</v>
      </c>
      <c r="D11387" s="7" t="n">
        <v>0</v>
      </c>
    </row>
    <row r="11388" spans="1:15">
      <c r="A11388" t="s">
        <v>4</v>
      </c>
      <c r="B11388" s="4" t="s">
        <v>5</v>
      </c>
      <c r="C11388" s="4" t="s">
        <v>10</v>
      </c>
      <c r="D11388" s="4" t="s">
        <v>16</v>
      </c>
    </row>
    <row r="11389" spans="1:15">
      <c r="A11389" t="n">
        <v>88972</v>
      </c>
      <c r="B11389" s="50" t="n">
        <v>56</v>
      </c>
      <c r="C11389" s="7" t="n">
        <v>7032</v>
      </c>
      <c r="D11389" s="7" t="n">
        <v>0</v>
      </c>
    </row>
    <row r="11390" spans="1:15">
      <c r="A11390" t="s">
        <v>4</v>
      </c>
      <c r="B11390" s="4" t="s">
        <v>5</v>
      </c>
      <c r="C11390" s="4" t="s">
        <v>16</v>
      </c>
      <c r="D11390" s="4" t="s">
        <v>10</v>
      </c>
    </row>
    <row r="11391" spans="1:15">
      <c r="A11391" t="n">
        <v>88976</v>
      </c>
      <c r="B11391" s="38" t="n">
        <v>45</v>
      </c>
      <c r="C11391" s="7" t="n">
        <v>7</v>
      </c>
      <c r="D11391" s="7" t="n">
        <v>255</v>
      </c>
    </row>
    <row r="11392" spans="1:15">
      <c r="A11392" t="s">
        <v>4</v>
      </c>
      <c r="B11392" s="4" t="s">
        <v>5</v>
      </c>
      <c r="C11392" s="4" t="s">
        <v>16</v>
      </c>
      <c r="D11392" s="4" t="s">
        <v>10</v>
      </c>
      <c r="E11392" s="4" t="s">
        <v>6</v>
      </c>
    </row>
    <row r="11393" spans="1:9">
      <c r="A11393" t="n">
        <v>88980</v>
      </c>
      <c r="B11393" s="54" t="n">
        <v>51</v>
      </c>
      <c r="C11393" s="7" t="n">
        <v>4</v>
      </c>
      <c r="D11393" s="7" t="n">
        <v>0</v>
      </c>
      <c r="E11393" s="7" t="s">
        <v>307</v>
      </c>
    </row>
    <row r="11394" spans="1:9">
      <c r="A11394" t="s">
        <v>4</v>
      </c>
      <c r="B11394" s="4" t="s">
        <v>5</v>
      </c>
      <c r="C11394" s="4" t="s">
        <v>10</v>
      </c>
    </row>
    <row r="11395" spans="1:9">
      <c r="A11395" t="n">
        <v>88993</v>
      </c>
      <c r="B11395" s="31" t="n">
        <v>16</v>
      </c>
      <c r="C11395" s="7" t="n">
        <v>0</v>
      </c>
    </row>
    <row r="11396" spans="1:9">
      <c r="A11396" t="s">
        <v>4</v>
      </c>
      <c r="B11396" s="4" t="s">
        <v>5</v>
      </c>
      <c r="C11396" s="4" t="s">
        <v>10</v>
      </c>
      <c r="D11396" s="4" t="s">
        <v>16</v>
      </c>
      <c r="E11396" s="4" t="s">
        <v>9</v>
      </c>
      <c r="F11396" s="4" t="s">
        <v>69</v>
      </c>
      <c r="G11396" s="4" t="s">
        <v>16</v>
      </c>
      <c r="H11396" s="4" t="s">
        <v>16</v>
      </c>
      <c r="I11396" s="4" t="s">
        <v>16</v>
      </c>
      <c r="J11396" s="4" t="s">
        <v>9</v>
      </c>
      <c r="K11396" s="4" t="s">
        <v>69</v>
      </c>
      <c r="L11396" s="4" t="s">
        <v>16</v>
      </c>
      <c r="M11396" s="4" t="s">
        <v>16</v>
      </c>
    </row>
    <row r="11397" spans="1:9">
      <c r="A11397" t="n">
        <v>88996</v>
      </c>
      <c r="B11397" s="55" t="n">
        <v>26</v>
      </c>
      <c r="C11397" s="7" t="n">
        <v>0</v>
      </c>
      <c r="D11397" s="7" t="n">
        <v>17</v>
      </c>
      <c r="E11397" s="7" t="n">
        <v>63675</v>
      </c>
      <c r="F11397" s="7" t="s">
        <v>665</v>
      </c>
      <c r="G11397" s="7" t="n">
        <v>2</v>
      </c>
      <c r="H11397" s="7" t="n">
        <v>3</v>
      </c>
      <c r="I11397" s="7" t="n">
        <v>17</v>
      </c>
      <c r="J11397" s="7" t="n">
        <v>63676</v>
      </c>
      <c r="K11397" s="7" t="s">
        <v>666</v>
      </c>
      <c r="L11397" s="7" t="n">
        <v>2</v>
      </c>
      <c r="M11397" s="7" t="n">
        <v>0</v>
      </c>
    </row>
    <row r="11398" spans="1:9">
      <c r="A11398" t="s">
        <v>4</v>
      </c>
      <c r="B11398" s="4" t="s">
        <v>5</v>
      </c>
    </row>
    <row r="11399" spans="1:9">
      <c r="A11399" t="n">
        <v>89044</v>
      </c>
      <c r="B11399" s="29" t="n">
        <v>28</v>
      </c>
    </row>
    <row r="11400" spans="1:9">
      <c r="A11400" t="s">
        <v>4</v>
      </c>
      <c r="B11400" s="4" t="s">
        <v>5</v>
      </c>
      <c r="C11400" s="4" t="s">
        <v>16</v>
      </c>
      <c r="D11400" s="4" t="s">
        <v>10</v>
      </c>
      <c r="E11400" s="4" t="s">
        <v>6</v>
      </c>
    </row>
    <row r="11401" spans="1:9">
      <c r="A11401" t="n">
        <v>89045</v>
      </c>
      <c r="B11401" s="54" t="n">
        <v>51</v>
      </c>
      <c r="C11401" s="7" t="n">
        <v>4</v>
      </c>
      <c r="D11401" s="7" t="n">
        <v>7032</v>
      </c>
      <c r="E11401" s="7" t="s">
        <v>295</v>
      </c>
    </row>
    <row r="11402" spans="1:9">
      <c r="A11402" t="s">
        <v>4</v>
      </c>
      <c r="B11402" s="4" t="s">
        <v>5</v>
      </c>
      <c r="C11402" s="4" t="s">
        <v>10</v>
      </c>
    </row>
    <row r="11403" spans="1:9">
      <c r="A11403" t="n">
        <v>89059</v>
      </c>
      <c r="B11403" s="31" t="n">
        <v>16</v>
      </c>
      <c r="C11403" s="7" t="n">
        <v>0</v>
      </c>
    </row>
    <row r="11404" spans="1:9">
      <c r="A11404" t="s">
        <v>4</v>
      </c>
      <c r="B11404" s="4" t="s">
        <v>5</v>
      </c>
      <c r="C11404" s="4" t="s">
        <v>10</v>
      </c>
      <c r="D11404" s="4" t="s">
        <v>16</v>
      </c>
      <c r="E11404" s="4" t="s">
        <v>9</v>
      </c>
      <c r="F11404" s="4" t="s">
        <v>69</v>
      </c>
      <c r="G11404" s="4" t="s">
        <v>16</v>
      </c>
      <c r="H11404" s="4" t="s">
        <v>16</v>
      </c>
      <c r="I11404" s="4" t="s">
        <v>16</v>
      </c>
      <c r="J11404" s="4" t="s">
        <v>9</v>
      </c>
      <c r="K11404" s="4" t="s">
        <v>69</v>
      </c>
      <c r="L11404" s="4" t="s">
        <v>16</v>
      </c>
      <c r="M11404" s="4" t="s">
        <v>16</v>
      </c>
    </row>
    <row r="11405" spans="1:9">
      <c r="A11405" t="n">
        <v>89062</v>
      </c>
      <c r="B11405" s="55" t="n">
        <v>26</v>
      </c>
      <c r="C11405" s="7" t="n">
        <v>7032</v>
      </c>
      <c r="D11405" s="7" t="n">
        <v>17</v>
      </c>
      <c r="E11405" s="7" t="n">
        <v>18490</v>
      </c>
      <c r="F11405" s="7" t="s">
        <v>667</v>
      </c>
      <c r="G11405" s="7" t="n">
        <v>2</v>
      </c>
      <c r="H11405" s="7" t="n">
        <v>3</v>
      </c>
      <c r="I11405" s="7" t="n">
        <v>17</v>
      </c>
      <c r="J11405" s="7" t="n">
        <v>18491</v>
      </c>
      <c r="K11405" s="7" t="s">
        <v>668</v>
      </c>
      <c r="L11405" s="7" t="n">
        <v>2</v>
      </c>
      <c r="M11405" s="7" t="n">
        <v>0</v>
      </c>
    </row>
    <row r="11406" spans="1:9">
      <c r="A11406" t="s">
        <v>4</v>
      </c>
      <c r="B11406" s="4" t="s">
        <v>5</v>
      </c>
    </row>
    <row r="11407" spans="1:9">
      <c r="A11407" t="n">
        <v>89273</v>
      </c>
      <c r="B11407" s="29" t="n">
        <v>28</v>
      </c>
    </row>
    <row r="11408" spans="1:9">
      <c r="A11408" t="s">
        <v>4</v>
      </c>
      <c r="B11408" s="4" t="s">
        <v>5</v>
      </c>
      <c r="C11408" s="4" t="s">
        <v>16</v>
      </c>
      <c r="D11408" s="4" t="s">
        <v>10</v>
      </c>
      <c r="E11408" s="4" t="s">
        <v>6</v>
      </c>
    </row>
    <row r="11409" spans="1:13">
      <c r="A11409" t="n">
        <v>89274</v>
      </c>
      <c r="B11409" s="54" t="n">
        <v>51</v>
      </c>
      <c r="C11409" s="7" t="n">
        <v>4</v>
      </c>
      <c r="D11409" s="7" t="n">
        <v>0</v>
      </c>
      <c r="E11409" s="7" t="s">
        <v>581</v>
      </c>
    </row>
    <row r="11410" spans="1:13">
      <c r="A11410" t="s">
        <v>4</v>
      </c>
      <c r="B11410" s="4" t="s">
        <v>5</v>
      </c>
      <c r="C11410" s="4" t="s">
        <v>10</v>
      </c>
    </row>
    <row r="11411" spans="1:13">
      <c r="A11411" t="n">
        <v>89288</v>
      </c>
      <c r="B11411" s="31" t="n">
        <v>16</v>
      </c>
      <c r="C11411" s="7" t="n">
        <v>0</v>
      </c>
    </row>
    <row r="11412" spans="1:13">
      <c r="A11412" t="s">
        <v>4</v>
      </c>
      <c r="B11412" s="4" t="s">
        <v>5</v>
      </c>
      <c r="C11412" s="4" t="s">
        <v>10</v>
      </c>
      <c r="D11412" s="4" t="s">
        <v>16</v>
      </c>
      <c r="E11412" s="4" t="s">
        <v>9</v>
      </c>
      <c r="F11412" s="4" t="s">
        <v>69</v>
      </c>
      <c r="G11412" s="4" t="s">
        <v>16</v>
      </c>
      <c r="H11412" s="4" t="s">
        <v>16</v>
      </c>
    </row>
    <row r="11413" spans="1:13">
      <c r="A11413" t="n">
        <v>89291</v>
      </c>
      <c r="B11413" s="55" t="n">
        <v>26</v>
      </c>
      <c r="C11413" s="7" t="n">
        <v>0</v>
      </c>
      <c r="D11413" s="7" t="n">
        <v>17</v>
      </c>
      <c r="E11413" s="7" t="n">
        <v>63677</v>
      </c>
      <c r="F11413" s="7" t="s">
        <v>669</v>
      </c>
      <c r="G11413" s="7" t="n">
        <v>2</v>
      </c>
      <c r="H11413" s="7" t="n">
        <v>0</v>
      </c>
    </row>
    <row r="11414" spans="1:13">
      <c r="A11414" t="s">
        <v>4</v>
      </c>
      <c r="B11414" s="4" t="s">
        <v>5</v>
      </c>
    </row>
    <row r="11415" spans="1:13">
      <c r="A11415" t="n">
        <v>89334</v>
      </c>
      <c r="B11415" s="29" t="n">
        <v>28</v>
      </c>
    </row>
    <row r="11416" spans="1:13">
      <c r="A11416" t="s">
        <v>4</v>
      </c>
      <c r="B11416" s="4" t="s">
        <v>5</v>
      </c>
      <c r="C11416" s="4" t="s">
        <v>16</v>
      </c>
      <c r="D11416" s="4" t="s">
        <v>10</v>
      </c>
      <c r="E11416" s="4" t="s">
        <v>30</v>
      </c>
    </row>
    <row r="11417" spans="1:13">
      <c r="A11417" t="n">
        <v>89335</v>
      </c>
      <c r="B11417" s="37" t="n">
        <v>58</v>
      </c>
      <c r="C11417" s="7" t="n">
        <v>101</v>
      </c>
      <c r="D11417" s="7" t="n">
        <v>500</v>
      </c>
      <c r="E11417" s="7" t="n">
        <v>1</v>
      </c>
    </row>
    <row r="11418" spans="1:13">
      <c r="A11418" t="s">
        <v>4</v>
      </c>
      <c r="B11418" s="4" t="s">
        <v>5</v>
      </c>
      <c r="C11418" s="4" t="s">
        <v>16</v>
      </c>
      <c r="D11418" s="4" t="s">
        <v>10</v>
      </c>
    </row>
    <row r="11419" spans="1:13">
      <c r="A11419" t="n">
        <v>89343</v>
      </c>
      <c r="B11419" s="37" t="n">
        <v>58</v>
      </c>
      <c r="C11419" s="7" t="n">
        <v>254</v>
      </c>
      <c r="D11419" s="7" t="n">
        <v>0</v>
      </c>
    </row>
    <row r="11420" spans="1:13">
      <c r="A11420" t="s">
        <v>4</v>
      </c>
      <c r="B11420" s="4" t="s">
        <v>5</v>
      </c>
      <c r="C11420" s="4" t="s">
        <v>16</v>
      </c>
    </row>
    <row r="11421" spans="1:13">
      <c r="A11421" t="n">
        <v>89347</v>
      </c>
      <c r="B11421" s="60" t="n">
        <v>116</v>
      </c>
      <c r="C11421" s="7" t="n">
        <v>1</v>
      </c>
    </row>
    <row r="11422" spans="1:13">
      <c r="A11422" t="s">
        <v>4</v>
      </c>
      <c r="B11422" s="4" t="s">
        <v>5</v>
      </c>
      <c r="C11422" s="4" t="s">
        <v>16</v>
      </c>
      <c r="D11422" s="4" t="s">
        <v>10</v>
      </c>
      <c r="E11422" s="4" t="s">
        <v>10</v>
      </c>
      <c r="F11422" s="4" t="s">
        <v>9</v>
      </c>
    </row>
    <row r="11423" spans="1:13">
      <c r="A11423" t="n">
        <v>89349</v>
      </c>
      <c r="B11423" s="70" t="n">
        <v>84</v>
      </c>
      <c r="C11423" s="7" t="n">
        <v>0</v>
      </c>
      <c r="D11423" s="7" t="n">
        <v>0</v>
      </c>
      <c r="E11423" s="7" t="n">
        <v>0</v>
      </c>
      <c r="F11423" s="7" t="n">
        <v>1036831949</v>
      </c>
    </row>
    <row r="11424" spans="1:13">
      <c r="A11424" t="s">
        <v>4</v>
      </c>
      <c r="B11424" s="4" t="s">
        <v>5</v>
      </c>
      <c r="C11424" s="4" t="s">
        <v>16</v>
      </c>
      <c r="D11424" s="4" t="s">
        <v>16</v>
      </c>
      <c r="E11424" s="4" t="s">
        <v>30</v>
      </c>
      <c r="F11424" s="4" t="s">
        <v>30</v>
      </c>
      <c r="G11424" s="4" t="s">
        <v>30</v>
      </c>
      <c r="H11424" s="4" t="s">
        <v>10</v>
      </c>
    </row>
    <row r="11425" spans="1:8">
      <c r="A11425" t="n">
        <v>89359</v>
      </c>
      <c r="B11425" s="38" t="n">
        <v>45</v>
      </c>
      <c r="C11425" s="7" t="n">
        <v>2</v>
      </c>
      <c r="D11425" s="7" t="n">
        <v>3</v>
      </c>
      <c r="E11425" s="7" t="n">
        <v>-97.8199996948242</v>
      </c>
      <c r="F11425" s="7" t="n">
        <v>7.57000017166138</v>
      </c>
      <c r="G11425" s="7" t="n">
        <v>-66.7099990844727</v>
      </c>
      <c r="H11425" s="7" t="n">
        <v>0</v>
      </c>
    </row>
    <row r="11426" spans="1:8">
      <c r="A11426" t="s">
        <v>4</v>
      </c>
      <c r="B11426" s="4" t="s">
        <v>5</v>
      </c>
      <c r="C11426" s="4" t="s">
        <v>16</v>
      </c>
      <c r="D11426" s="4" t="s">
        <v>16</v>
      </c>
      <c r="E11426" s="4" t="s">
        <v>30</v>
      </c>
      <c r="F11426" s="4" t="s">
        <v>30</v>
      </c>
      <c r="G11426" s="4" t="s">
        <v>30</v>
      </c>
      <c r="H11426" s="4" t="s">
        <v>10</v>
      </c>
      <c r="I11426" s="4" t="s">
        <v>16</v>
      </c>
    </row>
    <row r="11427" spans="1:8">
      <c r="A11427" t="n">
        <v>89376</v>
      </c>
      <c r="B11427" s="38" t="n">
        <v>45</v>
      </c>
      <c r="C11427" s="7" t="n">
        <v>4</v>
      </c>
      <c r="D11427" s="7" t="n">
        <v>3</v>
      </c>
      <c r="E11427" s="7" t="n">
        <v>341.089996337891</v>
      </c>
      <c r="F11427" s="7" t="n">
        <v>341.329986572266</v>
      </c>
      <c r="G11427" s="7" t="n">
        <v>358</v>
      </c>
      <c r="H11427" s="7" t="n">
        <v>0</v>
      </c>
      <c r="I11427" s="7" t="n">
        <v>0</v>
      </c>
    </row>
    <row r="11428" spans="1:8">
      <c r="A11428" t="s">
        <v>4</v>
      </c>
      <c r="B11428" s="4" t="s">
        <v>5</v>
      </c>
      <c r="C11428" s="4" t="s">
        <v>16</v>
      </c>
      <c r="D11428" s="4" t="s">
        <v>16</v>
      </c>
      <c r="E11428" s="4" t="s">
        <v>30</v>
      </c>
      <c r="F11428" s="4" t="s">
        <v>10</v>
      </c>
    </row>
    <row r="11429" spans="1:8">
      <c r="A11429" t="n">
        <v>89394</v>
      </c>
      <c r="B11429" s="38" t="n">
        <v>45</v>
      </c>
      <c r="C11429" s="7" t="n">
        <v>5</v>
      </c>
      <c r="D11429" s="7" t="n">
        <v>3</v>
      </c>
      <c r="E11429" s="7" t="n">
        <v>3.09999990463257</v>
      </c>
      <c r="F11429" s="7" t="n">
        <v>0</v>
      </c>
    </row>
    <row r="11430" spans="1:8">
      <c r="A11430" t="s">
        <v>4</v>
      </c>
      <c r="B11430" s="4" t="s">
        <v>5</v>
      </c>
      <c r="C11430" s="4" t="s">
        <v>16</v>
      </c>
      <c r="D11430" s="4" t="s">
        <v>16</v>
      </c>
      <c r="E11430" s="4" t="s">
        <v>30</v>
      </c>
      <c r="F11430" s="4" t="s">
        <v>10</v>
      </c>
    </row>
    <row r="11431" spans="1:8">
      <c r="A11431" t="n">
        <v>89403</v>
      </c>
      <c r="B11431" s="38" t="n">
        <v>45</v>
      </c>
      <c r="C11431" s="7" t="n">
        <v>11</v>
      </c>
      <c r="D11431" s="7" t="n">
        <v>3</v>
      </c>
      <c r="E11431" s="7" t="n">
        <v>27.7000007629395</v>
      </c>
      <c r="F11431" s="7" t="n">
        <v>0</v>
      </c>
    </row>
    <row r="11432" spans="1:8">
      <c r="A11432" t="s">
        <v>4</v>
      </c>
      <c r="B11432" s="4" t="s">
        <v>5</v>
      </c>
      <c r="C11432" s="4" t="s">
        <v>16</v>
      </c>
      <c r="D11432" s="4" t="s">
        <v>16</v>
      </c>
      <c r="E11432" s="4" t="s">
        <v>30</v>
      </c>
      <c r="F11432" s="4" t="s">
        <v>30</v>
      </c>
      <c r="G11432" s="4" t="s">
        <v>30</v>
      </c>
      <c r="H11432" s="4" t="s">
        <v>10</v>
      </c>
    </row>
    <row r="11433" spans="1:8">
      <c r="A11433" t="n">
        <v>89412</v>
      </c>
      <c r="B11433" s="38" t="n">
        <v>45</v>
      </c>
      <c r="C11433" s="7" t="n">
        <v>2</v>
      </c>
      <c r="D11433" s="7" t="n">
        <v>3</v>
      </c>
      <c r="E11433" s="7" t="n">
        <v>-97.9400024414063</v>
      </c>
      <c r="F11433" s="7" t="n">
        <v>7.57000017166138</v>
      </c>
      <c r="G11433" s="7" t="n">
        <v>-66.7300033569336</v>
      </c>
      <c r="H11433" s="7" t="n">
        <v>20000</v>
      </c>
    </row>
    <row r="11434" spans="1:8">
      <c r="A11434" t="s">
        <v>4</v>
      </c>
      <c r="B11434" s="4" t="s">
        <v>5</v>
      </c>
      <c r="C11434" s="4" t="s">
        <v>16</v>
      </c>
      <c r="D11434" s="4" t="s">
        <v>16</v>
      </c>
      <c r="E11434" s="4" t="s">
        <v>30</v>
      </c>
      <c r="F11434" s="4" t="s">
        <v>30</v>
      </c>
      <c r="G11434" s="4" t="s">
        <v>30</v>
      </c>
      <c r="H11434" s="4" t="s">
        <v>10</v>
      </c>
      <c r="I11434" s="4" t="s">
        <v>16</v>
      </c>
    </row>
    <row r="11435" spans="1:8">
      <c r="A11435" t="n">
        <v>89429</v>
      </c>
      <c r="B11435" s="38" t="n">
        <v>45</v>
      </c>
      <c r="C11435" s="7" t="n">
        <v>4</v>
      </c>
      <c r="D11435" s="7" t="n">
        <v>3</v>
      </c>
      <c r="E11435" s="7" t="n">
        <v>338.75</v>
      </c>
      <c r="F11435" s="7" t="n">
        <v>353.980010986328</v>
      </c>
      <c r="G11435" s="7" t="n">
        <v>358</v>
      </c>
      <c r="H11435" s="7" t="n">
        <v>20000</v>
      </c>
      <c r="I11435" s="7" t="n">
        <v>1</v>
      </c>
    </row>
    <row r="11436" spans="1:8">
      <c r="A11436" t="s">
        <v>4</v>
      </c>
      <c r="B11436" s="4" t="s">
        <v>5</v>
      </c>
      <c r="C11436" s="4" t="s">
        <v>16</v>
      </c>
      <c r="D11436" s="4" t="s">
        <v>16</v>
      </c>
      <c r="E11436" s="4" t="s">
        <v>30</v>
      </c>
      <c r="F11436" s="4" t="s">
        <v>10</v>
      </c>
    </row>
    <row r="11437" spans="1:8">
      <c r="A11437" t="n">
        <v>89447</v>
      </c>
      <c r="B11437" s="38" t="n">
        <v>45</v>
      </c>
      <c r="C11437" s="7" t="n">
        <v>5</v>
      </c>
      <c r="D11437" s="7" t="n">
        <v>3</v>
      </c>
      <c r="E11437" s="7" t="n">
        <v>3.09999990463257</v>
      </c>
      <c r="F11437" s="7" t="n">
        <v>20000</v>
      </c>
    </row>
    <row r="11438" spans="1:8">
      <c r="A11438" t="s">
        <v>4</v>
      </c>
      <c r="B11438" s="4" t="s">
        <v>5</v>
      </c>
      <c r="C11438" s="4" t="s">
        <v>16</v>
      </c>
      <c r="D11438" s="4" t="s">
        <v>16</v>
      </c>
      <c r="E11438" s="4" t="s">
        <v>30</v>
      </c>
      <c r="F11438" s="4" t="s">
        <v>10</v>
      </c>
    </row>
    <row r="11439" spans="1:8">
      <c r="A11439" t="n">
        <v>89456</v>
      </c>
      <c r="B11439" s="38" t="n">
        <v>45</v>
      </c>
      <c r="C11439" s="7" t="n">
        <v>11</v>
      </c>
      <c r="D11439" s="7" t="n">
        <v>3</v>
      </c>
      <c r="E11439" s="7" t="n">
        <v>27.7000007629395</v>
      </c>
      <c r="F11439" s="7" t="n">
        <v>20000</v>
      </c>
    </row>
    <row r="11440" spans="1:8">
      <c r="A11440" t="s">
        <v>4</v>
      </c>
      <c r="B11440" s="4" t="s">
        <v>5</v>
      </c>
      <c r="C11440" s="4" t="s">
        <v>16</v>
      </c>
      <c r="D11440" s="4" t="s">
        <v>10</v>
      </c>
      <c r="E11440" s="4" t="s">
        <v>6</v>
      </c>
      <c r="F11440" s="4" t="s">
        <v>6</v>
      </c>
      <c r="G11440" s="4" t="s">
        <v>6</v>
      </c>
      <c r="H11440" s="4" t="s">
        <v>6</v>
      </c>
    </row>
    <row r="11441" spans="1:9">
      <c r="A11441" t="n">
        <v>89465</v>
      </c>
      <c r="B11441" s="54" t="n">
        <v>51</v>
      </c>
      <c r="C11441" s="7" t="n">
        <v>3</v>
      </c>
      <c r="D11441" s="7" t="n">
        <v>0</v>
      </c>
      <c r="E11441" s="7" t="s">
        <v>670</v>
      </c>
      <c r="F11441" s="7" t="s">
        <v>462</v>
      </c>
      <c r="G11441" s="7" t="s">
        <v>225</v>
      </c>
      <c r="H11441" s="7" t="s">
        <v>226</v>
      </c>
    </row>
    <row r="11442" spans="1:9">
      <c r="A11442" t="s">
        <v>4</v>
      </c>
      <c r="B11442" s="4" t="s">
        <v>5</v>
      </c>
      <c r="C11442" s="4" t="s">
        <v>16</v>
      </c>
      <c r="D11442" s="4" t="s">
        <v>10</v>
      </c>
    </row>
    <row r="11443" spans="1:9">
      <c r="A11443" t="n">
        <v>89478</v>
      </c>
      <c r="B11443" s="37" t="n">
        <v>58</v>
      </c>
      <c r="C11443" s="7" t="n">
        <v>255</v>
      </c>
      <c r="D11443" s="7" t="n">
        <v>0</v>
      </c>
    </row>
    <row r="11444" spans="1:9">
      <c r="A11444" t="s">
        <v>4</v>
      </c>
      <c r="B11444" s="4" t="s">
        <v>5</v>
      </c>
      <c r="C11444" s="4" t="s">
        <v>10</v>
      </c>
      <c r="D11444" s="4" t="s">
        <v>16</v>
      </c>
      <c r="E11444" s="4" t="s">
        <v>30</v>
      </c>
      <c r="F11444" s="4" t="s">
        <v>10</v>
      </c>
    </row>
    <row r="11445" spans="1:9">
      <c r="A11445" t="n">
        <v>89482</v>
      </c>
      <c r="B11445" s="53" t="n">
        <v>59</v>
      </c>
      <c r="C11445" s="7" t="n">
        <v>0</v>
      </c>
      <c r="D11445" s="7" t="n">
        <v>8</v>
      </c>
      <c r="E11445" s="7" t="n">
        <v>0.150000005960464</v>
      </c>
      <c r="F11445" s="7" t="n">
        <v>0</v>
      </c>
    </row>
    <row r="11446" spans="1:9">
      <c r="A11446" t="s">
        <v>4</v>
      </c>
      <c r="B11446" s="4" t="s">
        <v>5</v>
      </c>
      <c r="C11446" s="4" t="s">
        <v>10</v>
      </c>
    </row>
    <row r="11447" spans="1:9">
      <c r="A11447" t="n">
        <v>89492</v>
      </c>
      <c r="B11447" s="31" t="n">
        <v>16</v>
      </c>
      <c r="C11447" s="7" t="n">
        <v>1300</v>
      </c>
    </row>
    <row r="11448" spans="1:9">
      <c r="A11448" t="s">
        <v>4</v>
      </c>
      <c r="B11448" s="4" t="s">
        <v>5</v>
      </c>
      <c r="C11448" s="4" t="s">
        <v>10</v>
      </c>
      <c r="D11448" s="4" t="s">
        <v>16</v>
      </c>
      <c r="E11448" s="4" t="s">
        <v>30</v>
      </c>
      <c r="F11448" s="4" t="s">
        <v>10</v>
      </c>
    </row>
    <row r="11449" spans="1:9">
      <c r="A11449" t="n">
        <v>89495</v>
      </c>
      <c r="B11449" s="53" t="n">
        <v>59</v>
      </c>
      <c r="C11449" s="7" t="n">
        <v>0</v>
      </c>
      <c r="D11449" s="7" t="n">
        <v>255</v>
      </c>
      <c r="E11449" s="7" t="n">
        <v>0</v>
      </c>
      <c r="F11449" s="7" t="n">
        <v>0</v>
      </c>
    </row>
    <row r="11450" spans="1:9">
      <c r="A11450" t="s">
        <v>4</v>
      </c>
      <c r="B11450" s="4" t="s">
        <v>5</v>
      </c>
      <c r="C11450" s="4" t="s">
        <v>10</v>
      </c>
      <c r="D11450" s="4" t="s">
        <v>10</v>
      </c>
      <c r="E11450" s="4" t="s">
        <v>10</v>
      </c>
    </row>
    <row r="11451" spans="1:9">
      <c r="A11451" t="n">
        <v>89505</v>
      </c>
      <c r="B11451" s="34" t="n">
        <v>61</v>
      </c>
      <c r="C11451" s="7" t="n">
        <v>0</v>
      </c>
      <c r="D11451" s="7" t="n">
        <v>65533</v>
      </c>
      <c r="E11451" s="7" t="n">
        <v>1000</v>
      </c>
    </row>
    <row r="11452" spans="1:9">
      <c r="A11452" t="s">
        <v>4</v>
      </c>
      <c r="B11452" s="4" t="s">
        <v>5</v>
      </c>
      <c r="C11452" s="4" t="s">
        <v>10</v>
      </c>
      <c r="D11452" s="4" t="s">
        <v>30</v>
      </c>
      <c r="E11452" s="4" t="s">
        <v>30</v>
      </c>
      <c r="F11452" s="4" t="s">
        <v>30</v>
      </c>
      <c r="G11452" s="4" t="s">
        <v>10</v>
      </c>
      <c r="H11452" s="4" t="s">
        <v>10</v>
      </c>
    </row>
    <row r="11453" spans="1:9">
      <c r="A11453" t="n">
        <v>89512</v>
      </c>
      <c r="B11453" s="33" t="n">
        <v>60</v>
      </c>
      <c r="C11453" s="7" t="n">
        <v>0</v>
      </c>
      <c r="D11453" s="7" t="n">
        <v>45</v>
      </c>
      <c r="E11453" s="7" t="n">
        <v>-10</v>
      </c>
      <c r="F11453" s="7" t="n">
        <v>0</v>
      </c>
      <c r="G11453" s="7" t="n">
        <v>1000</v>
      </c>
      <c r="H11453" s="7" t="n">
        <v>0</v>
      </c>
    </row>
    <row r="11454" spans="1:9">
      <c r="A11454" t="s">
        <v>4</v>
      </c>
      <c r="B11454" s="4" t="s">
        <v>5</v>
      </c>
      <c r="C11454" s="4" t="s">
        <v>10</v>
      </c>
    </row>
    <row r="11455" spans="1:9">
      <c r="A11455" t="n">
        <v>89531</v>
      </c>
      <c r="B11455" s="31" t="n">
        <v>16</v>
      </c>
      <c r="C11455" s="7" t="n">
        <v>1000</v>
      </c>
    </row>
    <row r="11456" spans="1:9">
      <c r="A11456" t="s">
        <v>4</v>
      </c>
      <c r="B11456" s="4" t="s">
        <v>5</v>
      </c>
      <c r="C11456" s="4" t="s">
        <v>16</v>
      </c>
      <c r="D11456" s="4" t="s">
        <v>10</v>
      </c>
      <c r="E11456" s="4" t="s">
        <v>6</v>
      </c>
    </row>
    <row r="11457" spans="1:8">
      <c r="A11457" t="n">
        <v>89534</v>
      </c>
      <c r="B11457" s="54" t="n">
        <v>51</v>
      </c>
      <c r="C11457" s="7" t="n">
        <v>4</v>
      </c>
      <c r="D11457" s="7" t="n">
        <v>0</v>
      </c>
      <c r="E11457" s="7" t="s">
        <v>671</v>
      </c>
    </row>
    <row r="11458" spans="1:8">
      <c r="A11458" t="s">
        <v>4</v>
      </c>
      <c r="B11458" s="4" t="s">
        <v>5</v>
      </c>
      <c r="C11458" s="4" t="s">
        <v>10</v>
      </c>
    </row>
    <row r="11459" spans="1:8">
      <c r="A11459" t="n">
        <v>89548</v>
      </c>
      <c r="B11459" s="31" t="n">
        <v>16</v>
      </c>
      <c r="C11459" s="7" t="n">
        <v>0</v>
      </c>
    </row>
    <row r="11460" spans="1:8">
      <c r="A11460" t="s">
        <v>4</v>
      </c>
      <c r="B11460" s="4" t="s">
        <v>5</v>
      </c>
      <c r="C11460" s="4" t="s">
        <v>10</v>
      </c>
      <c r="D11460" s="4" t="s">
        <v>16</v>
      </c>
      <c r="E11460" s="4" t="s">
        <v>9</v>
      </c>
      <c r="F11460" s="4" t="s">
        <v>69</v>
      </c>
      <c r="G11460" s="4" t="s">
        <v>16</v>
      </c>
      <c r="H11460" s="4" t="s">
        <v>16</v>
      </c>
      <c r="I11460" s="4" t="s">
        <v>16</v>
      </c>
      <c r="J11460" s="4" t="s">
        <v>9</v>
      </c>
      <c r="K11460" s="4" t="s">
        <v>69</v>
      </c>
      <c r="L11460" s="4" t="s">
        <v>16</v>
      </c>
      <c r="M11460" s="4" t="s">
        <v>16</v>
      </c>
      <c r="N11460" s="4" t="s">
        <v>16</v>
      </c>
      <c r="O11460" s="4" t="s">
        <v>9</v>
      </c>
      <c r="P11460" s="4" t="s">
        <v>69</v>
      </c>
      <c r="Q11460" s="4" t="s">
        <v>16</v>
      </c>
      <c r="R11460" s="4" t="s">
        <v>16</v>
      </c>
    </row>
    <row r="11461" spans="1:8">
      <c r="A11461" t="n">
        <v>89551</v>
      </c>
      <c r="B11461" s="55" t="n">
        <v>26</v>
      </c>
      <c r="C11461" s="7" t="n">
        <v>0</v>
      </c>
      <c r="D11461" s="7" t="n">
        <v>17</v>
      </c>
      <c r="E11461" s="7" t="n">
        <v>63678</v>
      </c>
      <c r="F11461" s="7" t="s">
        <v>672</v>
      </c>
      <c r="G11461" s="7" t="n">
        <v>2</v>
      </c>
      <c r="H11461" s="7" t="n">
        <v>3</v>
      </c>
      <c r="I11461" s="7" t="n">
        <v>17</v>
      </c>
      <c r="J11461" s="7" t="n">
        <v>63679</v>
      </c>
      <c r="K11461" s="7" t="s">
        <v>673</v>
      </c>
      <c r="L11461" s="7" t="n">
        <v>2</v>
      </c>
      <c r="M11461" s="7" t="n">
        <v>3</v>
      </c>
      <c r="N11461" s="7" t="n">
        <v>17</v>
      </c>
      <c r="O11461" s="7" t="n">
        <v>63680</v>
      </c>
      <c r="P11461" s="7" t="s">
        <v>674</v>
      </c>
      <c r="Q11461" s="7" t="n">
        <v>2</v>
      </c>
      <c r="R11461" s="7" t="n">
        <v>0</v>
      </c>
    </row>
    <row r="11462" spans="1:8">
      <c r="A11462" t="s">
        <v>4</v>
      </c>
      <c r="B11462" s="4" t="s">
        <v>5</v>
      </c>
    </row>
    <row r="11463" spans="1:8">
      <c r="A11463" t="n">
        <v>89782</v>
      </c>
      <c r="B11463" s="29" t="n">
        <v>28</v>
      </c>
    </row>
    <row r="11464" spans="1:8">
      <c r="A11464" t="s">
        <v>4</v>
      </c>
      <c r="B11464" s="4" t="s">
        <v>5</v>
      </c>
      <c r="C11464" s="4" t="s">
        <v>16</v>
      </c>
      <c r="D11464" s="4" t="s">
        <v>10</v>
      </c>
      <c r="E11464" s="4" t="s">
        <v>6</v>
      </c>
    </row>
    <row r="11465" spans="1:8">
      <c r="A11465" t="n">
        <v>89783</v>
      </c>
      <c r="B11465" s="54" t="n">
        <v>51</v>
      </c>
      <c r="C11465" s="7" t="n">
        <v>4</v>
      </c>
      <c r="D11465" s="7" t="n">
        <v>7032</v>
      </c>
      <c r="E11465" s="7" t="s">
        <v>487</v>
      </c>
    </row>
    <row r="11466" spans="1:8">
      <c r="A11466" t="s">
        <v>4</v>
      </c>
      <c r="B11466" s="4" t="s">
        <v>5</v>
      </c>
      <c r="C11466" s="4" t="s">
        <v>10</v>
      </c>
    </row>
    <row r="11467" spans="1:8">
      <c r="A11467" t="n">
        <v>89796</v>
      </c>
      <c r="B11467" s="31" t="n">
        <v>16</v>
      </c>
      <c r="C11467" s="7" t="n">
        <v>0</v>
      </c>
    </row>
    <row r="11468" spans="1:8">
      <c r="A11468" t="s">
        <v>4</v>
      </c>
      <c r="B11468" s="4" t="s">
        <v>5</v>
      </c>
      <c r="C11468" s="4" t="s">
        <v>10</v>
      </c>
      <c r="D11468" s="4" t="s">
        <v>16</v>
      </c>
      <c r="E11468" s="4" t="s">
        <v>9</v>
      </c>
      <c r="F11468" s="4" t="s">
        <v>69</v>
      </c>
      <c r="G11468" s="4" t="s">
        <v>16</v>
      </c>
      <c r="H11468" s="4" t="s">
        <v>16</v>
      </c>
      <c r="I11468" s="4" t="s">
        <v>16</v>
      </c>
      <c r="J11468" s="4" t="s">
        <v>9</v>
      </c>
      <c r="K11468" s="4" t="s">
        <v>69</v>
      </c>
      <c r="L11468" s="4" t="s">
        <v>16</v>
      </c>
      <c r="M11468" s="4" t="s">
        <v>16</v>
      </c>
      <c r="N11468" s="4" t="s">
        <v>16</v>
      </c>
      <c r="O11468" s="4" t="s">
        <v>9</v>
      </c>
      <c r="P11468" s="4" t="s">
        <v>69</v>
      </c>
      <c r="Q11468" s="4" t="s">
        <v>16</v>
      </c>
      <c r="R11468" s="4" t="s">
        <v>16</v>
      </c>
      <c r="S11468" s="4" t="s">
        <v>16</v>
      </c>
      <c r="T11468" s="4" t="s">
        <v>9</v>
      </c>
      <c r="U11468" s="4" t="s">
        <v>69</v>
      </c>
      <c r="V11468" s="4" t="s">
        <v>16</v>
      </c>
      <c r="W11468" s="4" t="s">
        <v>16</v>
      </c>
    </row>
    <row r="11469" spans="1:8">
      <c r="A11469" t="n">
        <v>89799</v>
      </c>
      <c r="B11469" s="55" t="n">
        <v>26</v>
      </c>
      <c r="C11469" s="7" t="n">
        <v>7032</v>
      </c>
      <c r="D11469" s="7" t="n">
        <v>17</v>
      </c>
      <c r="E11469" s="7" t="n">
        <v>18492</v>
      </c>
      <c r="F11469" s="7" t="s">
        <v>675</v>
      </c>
      <c r="G11469" s="7" t="n">
        <v>2</v>
      </c>
      <c r="H11469" s="7" t="n">
        <v>3</v>
      </c>
      <c r="I11469" s="7" t="n">
        <v>17</v>
      </c>
      <c r="J11469" s="7" t="n">
        <v>18493</v>
      </c>
      <c r="K11469" s="7" t="s">
        <v>676</v>
      </c>
      <c r="L11469" s="7" t="n">
        <v>2</v>
      </c>
      <c r="M11469" s="7" t="n">
        <v>3</v>
      </c>
      <c r="N11469" s="7" t="n">
        <v>17</v>
      </c>
      <c r="O11469" s="7" t="n">
        <v>18494</v>
      </c>
      <c r="P11469" s="7" t="s">
        <v>677</v>
      </c>
      <c r="Q11469" s="7" t="n">
        <v>2</v>
      </c>
      <c r="R11469" s="7" t="n">
        <v>3</v>
      </c>
      <c r="S11469" s="7" t="n">
        <v>17</v>
      </c>
      <c r="T11469" s="7" t="n">
        <v>18495</v>
      </c>
      <c r="U11469" s="7" t="s">
        <v>678</v>
      </c>
      <c r="V11469" s="7" t="n">
        <v>2</v>
      </c>
      <c r="W11469" s="7" t="n">
        <v>0</v>
      </c>
    </row>
    <row r="11470" spans="1:8">
      <c r="A11470" t="s">
        <v>4</v>
      </c>
      <c r="B11470" s="4" t="s">
        <v>5</v>
      </c>
    </row>
    <row r="11471" spans="1:8">
      <c r="A11471" t="n">
        <v>90129</v>
      </c>
      <c r="B11471" s="29" t="n">
        <v>28</v>
      </c>
    </row>
    <row r="11472" spans="1:8">
      <c r="A11472" t="s">
        <v>4</v>
      </c>
      <c r="B11472" s="4" t="s">
        <v>5</v>
      </c>
      <c r="C11472" s="4" t="s">
        <v>16</v>
      </c>
      <c r="D11472" s="4" t="s">
        <v>10</v>
      </c>
      <c r="E11472" s="4" t="s">
        <v>6</v>
      </c>
    </row>
    <row r="11473" spans="1:23">
      <c r="A11473" t="n">
        <v>90130</v>
      </c>
      <c r="B11473" s="54" t="n">
        <v>51</v>
      </c>
      <c r="C11473" s="7" t="n">
        <v>4</v>
      </c>
      <c r="D11473" s="7" t="n">
        <v>0</v>
      </c>
      <c r="E11473" s="7" t="s">
        <v>679</v>
      </c>
    </row>
    <row r="11474" spans="1:23">
      <c r="A11474" t="s">
        <v>4</v>
      </c>
      <c r="B11474" s="4" t="s">
        <v>5</v>
      </c>
      <c r="C11474" s="4" t="s">
        <v>10</v>
      </c>
    </row>
    <row r="11475" spans="1:23">
      <c r="A11475" t="n">
        <v>90144</v>
      </c>
      <c r="B11475" s="31" t="n">
        <v>16</v>
      </c>
      <c r="C11475" s="7" t="n">
        <v>0</v>
      </c>
    </row>
    <row r="11476" spans="1:23">
      <c r="A11476" t="s">
        <v>4</v>
      </c>
      <c r="B11476" s="4" t="s">
        <v>5</v>
      </c>
      <c r="C11476" s="4" t="s">
        <v>10</v>
      </c>
      <c r="D11476" s="4" t="s">
        <v>16</v>
      </c>
      <c r="E11476" s="4" t="s">
        <v>9</v>
      </c>
      <c r="F11476" s="4" t="s">
        <v>69</v>
      </c>
      <c r="G11476" s="4" t="s">
        <v>16</v>
      </c>
      <c r="H11476" s="4" t="s">
        <v>16</v>
      </c>
    </row>
    <row r="11477" spans="1:23">
      <c r="A11477" t="n">
        <v>90147</v>
      </c>
      <c r="B11477" s="55" t="n">
        <v>26</v>
      </c>
      <c r="C11477" s="7" t="n">
        <v>0</v>
      </c>
      <c r="D11477" s="7" t="n">
        <v>17</v>
      </c>
      <c r="E11477" s="7" t="n">
        <v>63681</v>
      </c>
      <c r="F11477" s="7" t="s">
        <v>680</v>
      </c>
      <c r="G11477" s="7" t="n">
        <v>2</v>
      </c>
      <c r="H11477" s="7" t="n">
        <v>0</v>
      </c>
    </row>
    <row r="11478" spans="1:23">
      <c r="A11478" t="s">
        <v>4</v>
      </c>
      <c r="B11478" s="4" t="s">
        <v>5</v>
      </c>
    </row>
    <row r="11479" spans="1:23">
      <c r="A11479" t="n">
        <v>90174</v>
      </c>
      <c r="B11479" s="29" t="n">
        <v>28</v>
      </c>
    </row>
    <row r="11480" spans="1:23">
      <c r="A11480" t="s">
        <v>4</v>
      </c>
      <c r="B11480" s="4" t="s">
        <v>5</v>
      </c>
      <c r="C11480" s="4" t="s">
        <v>10</v>
      </c>
      <c r="D11480" s="4" t="s">
        <v>16</v>
      </c>
      <c r="E11480" s="4" t="s">
        <v>30</v>
      </c>
      <c r="F11480" s="4" t="s">
        <v>10</v>
      </c>
    </row>
    <row r="11481" spans="1:23">
      <c r="A11481" t="n">
        <v>90175</v>
      </c>
      <c r="B11481" s="53" t="n">
        <v>59</v>
      </c>
      <c r="C11481" s="7" t="n">
        <v>0</v>
      </c>
      <c r="D11481" s="7" t="n">
        <v>13</v>
      </c>
      <c r="E11481" s="7" t="n">
        <v>0.150000005960464</v>
      </c>
      <c r="F11481" s="7" t="n">
        <v>0</v>
      </c>
    </row>
    <row r="11482" spans="1:23">
      <c r="A11482" t="s">
        <v>4</v>
      </c>
      <c r="B11482" s="4" t="s">
        <v>5</v>
      </c>
      <c r="C11482" s="4" t="s">
        <v>16</v>
      </c>
      <c r="D11482" s="4" t="s">
        <v>10</v>
      </c>
      <c r="E11482" s="4" t="s">
        <v>6</v>
      </c>
      <c r="F11482" s="4" t="s">
        <v>6</v>
      </c>
      <c r="G11482" s="4" t="s">
        <v>6</v>
      </c>
      <c r="H11482" s="4" t="s">
        <v>6</v>
      </c>
    </row>
    <row r="11483" spans="1:23">
      <c r="A11483" t="n">
        <v>90185</v>
      </c>
      <c r="B11483" s="54" t="n">
        <v>51</v>
      </c>
      <c r="C11483" s="7" t="n">
        <v>3</v>
      </c>
      <c r="D11483" s="7" t="n">
        <v>0</v>
      </c>
      <c r="E11483" s="7" t="s">
        <v>230</v>
      </c>
      <c r="F11483" s="7" t="s">
        <v>226</v>
      </c>
      <c r="G11483" s="7" t="s">
        <v>225</v>
      </c>
      <c r="H11483" s="7" t="s">
        <v>226</v>
      </c>
    </row>
    <row r="11484" spans="1:23">
      <c r="A11484" t="s">
        <v>4</v>
      </c>
      <c r="B11484" s="4" t="s">
        <v>5</v>
      </c>
      <c r="C11484" s="4" t="s">
        <v>10</v>
      </c>
    </row>
    <row r="11485" spans="1:23">
      <c r="A11485" t="n">
        <v>90198</v>
      </c>
      <c r="B11485" s="31" t="n">
        <v>16</v>
      </c>
      <c r="C11485" s="7" t="n">
        <v>1300</v>
      </c>
    </row>
    <row r="11486" spans="1:23">
      <c r="A11486" t="s">
        <v>4</v>
      </c>
      <c r="B11486" s="4" t="s">
        <v>5</v>
      </c>
      <c r="C11486" s="4" t="s">
        <v>10</v>
      </c>
      <c r="D11486" s="4" t="s">
        <v>30</v>
      </c>
      <c r="E11486" s="4" t="s">
        <v>30</v>
      </c>
      <c r="F11486" s="4" t="s">
        <v>30</v>
      </c>
      <c r="G11486" s="4" t="s">
        <v>10</v>
      </c>
      <c r="H11486" s="4" t="s">
        <v>10</v>
      </c>
    </row>
    <row r="11487" spans="1:23">
      <c r="A11487" t="n">
        <v>90201</v>
      </c>
      <c r="B11487" s="33" t="n">
        <v>60</v>
      </c>
      <c r="C11487" s="7" t="n">
        <v>0</v>
      </c>
      <c r="D11487" s="7" t="n">
        <v>0</v>
      </c>
      <c r="E11487" s="7" t="n">
        <v>-10</v>
      </c>
      <c r="F11487" s="7" t="n">
        <v>0</v>
      </c>
      <c r="G11487" s="7" t="n">
        <v>500</v>
      </c>
      <c r="H11487" s="7" t="n">
        <v>0</v>
      </c>
    </row>
    <row r="11488" spans="1:23">
      <c r="A11488" t="s">
        <v>4</v>
      </c>
      <c r="B11488" s="4" t="s">
        <v>5</v>
      </c>
      <c r="C11488" s="4" t="s">
        <v>10</v>
      </c>
      <c r="D11488" s="4" t="s">
        <v>10</v>
      </c>
      <c r="E11488" s="4" t="s">
        <v>10</v>
      </c>
    </row>
    <row r="11489" spans="1:8">
      <c r="A11489" t="n">
        <v>90220</v>
      </c>
      <c r="B11489" s="34" t="n">
        <v>61</v>
      </c>
      <c r="C11489" s="7" t="n">
        <v>0</v>
      </c>
      <c r="D11489" s="7" t="n">
        <v>7032</v>
      </c>
      <c r="E11489" s="7" t="n">
        <v>2000</v>
      </c>
    </row>
    <row r="11490" spans="1:8">
      <c r="A11490" t="s">
        <v>4</v>
      </c>
      <c r="B11490" s="4" t="s">
        <v>5</v>
      </c>
      <c r="C11490" s="4" t="s">
        <v>10</v>
      </c>
    </row>
    <row r="11491" spans="1:8">
      <c r="A11491" t="n">
        <v>90227</v>
      </c>
      <c r="B11491" s="31" t="n">
        <v>16</v>
      </c>
      <c r="C11491" s="7" t="n">
        <v>500</v>
      </c>
    </row>
    <row r="11492" spans="1:8">
      <c r="A11492" t="s">
        <v>4</v>
      </c>
      <c r="B11492" s="4" t="s">
        <v>5</v>
      </c>
      <c r="C11492" s="4" t="s">
        <v>16</v>
      </c>
      <c r="D11492" s="4" t="s">
        <v>10</v>
      </c>
      <c r="E11492" s="4" t="s">
        <v>6</v>
      </c>
    </row>
    <row r="11493" spans="1:8">
      <c r="A11493" t="n">
        <v>90230</v>
      </c>
      <c r="B11493" s="54" t="n">
        <v>51</v>
      </c>
      <c r="C11493" s="7" t="n">
        <v>4</v>
      </c>
      <c r="D11493" s="7" t="n">
        <v>0</v>
      </c>
      <c r="E11493" s="7" t="s">
        <v>244</v>
      </c>
    </row>
    <row r="11494" spans="1:8">
      <c r="A11494" t="s">
        <v>4</v>
      </c>
      <c r="B11494" s="4" t="s">
        <v>5</v>
      </c>
      <c r="C11494" s="4" t="s">
        <v>10</v>
      </c>
    </row>
    <row r="11495" spans="1:8">
      <c r="A11495" t="n">
        <v>90244</v>
      </c>
      <c r="B11495" s="31" t="n">
        <v>16</v>
      </c>
      <c r="C11495" s="7" t="n">
        <v>0</v>
      </c>
    </row>
    <row r="11496" spans="1:8">
      <c r="A11496" t="s">
        <v>4</v>
      </c>
      <c r="B11496" s="4" t="s">
        <v>5</v>
      </c>
      <c r="C11496" s="4" t="s">
        <v>10</v>
      </c>
      <c r="D11496" s="4" t="s">
        <v>16</v>
      </c>
      <c r="E11496" s="4" t="s">
        <v>9</v>
      </c>
      <c r="F11496" s="4" t="s">
        <v>69</v>
      </c>
      <c r="G11496" s="4" t="s">
        <v>16</v>
      </c>
      <c r="H11496" s="4" t="s">
        <v>16</v>
      </c>
      <c r="I11496" s="4" t="s">
        <v>16</v>
      </c>
      <c r="J11496" s="4" t="s">
        <v>9</v>
      </c>
      <c r="K11496" s="4" t="s">
        <v>69</v>
      </c>
      <c r="L11496" s="4" t="s">
        <v>16</v>
      </c>
      <c r="M11496" s="4" t="s">
        <v>16</v>
      </c>
    </row>
    <row r="11497" spans="1:8">
      <c r="A11497" t="n">
        <v>90247</v>
      </c>
      <c r="B11497" s="55" t="n">
        <v>26</v>
      </c>
      <c r="C11497" s="7" t="n">
        <v>0</v>
      </c>
      <c r="D11497" s="7" t="n">
        <v>17</v>
      </c>
      <c r="E11497" s="7" t="n">
        <v>63682</v>
      </c>
      <c r="F11497" s="7" t="s">
        <v>681</v>
      </c>
      <c r="G11497" s="7" t="n">
        <v>2</v>
      </c>
      <c r="H11497" s="7" t="n">
        <v>3</v>
      </c>
      <c r="I11497" s="7" t="n">
        <v>17</v>
      </c>
      <c r="J11497" s="7" t="n">
        <v>63683</v>
      </c>
      <c r="K11497" s="7" t="s">
        <v>682</v>
      </c>
      <c r="L11497" s="7" t="n">
        <v>2</v>
      </c>
      <c r="M11497" s="7" t="n">
        <v>0</v>
      </c>
    </row>
    <row r="11498" spans="1:8">
      <c r="A11498" t="s">
        <v>4</v>
      </c>
      <c r="B11498" s="4" t="s">
        <v>5</v>
      </c>
    </row>
    <row r="11499" spans="1:8">
      <c r="A11499" t="n">
        <v>90430</v>
      </c>
      <c r="B11499" s="29" t="n">
        <v>28</v>
      </c>
    </row>
    <row r="11500" spans="1:8">
      <c r="A11500" t="s">
        <v>4</v>
      </c>
      <c r="B11500" s="4" t="s">
        <v>5</v>
      </c>
      <c r="C11500" s="4" t="s">
        <v>10</v>
      </c>
      <c r="D11500" s="4" t="s">
        <v>16</v>
      </c>
    </row>
    <row r="11501" spans="1:8">
      <c r="A11501" t="n">
        <v>90431</v>
      </c>
      <c r="B11501" s="66" t="n">
        <v>89</v>
      </c>
      <c r="C11501" s="7" t="n">
        <v>65533</v>
      </c>
      <c r="D11501" s="7" t="n">
        <v>1</v>
      </c>
    </row>
    <row r="11502" spans="1:8">
      <c r="A11502" t="s">
        <v>4</v>
      </c>
      <c r="B11502" s="4" t="s">
        <v>5</v>
      </c>
      <c r="C11502" s="4" t="s">
        <v>16</v>
      </c>
      <c r="D11502" s="4" t="s">
        <v>10</v>
      </c>
      <c r="E11502" s="4" t="s">
        <v>30</v>
      </c>
    </row>
    <row r="11503" spans="1:8">
      <c r="A11503" t="n">
        <v>90435</v>
      </c>
      <c r="B11503" s="37" t="n">
        <v>58</v>
      </c>
      <c r="C11503" s="7" t="n">
        <v>101</v>
      </c>
      <c r="D11503" s="7" t="n">
        <v>500</v>
      </c>
      <c r="E11503" s="7" t="n">
        <v>1</v>
      </c>
    </row>
    <row r="11504" spans="1:8">
      <c r="A11504" t="s">
        <v>4</v>
      </c>
      <c r="B11504" s="4" t="s">
        <v>5</v>
      </c>
      <c r="C11504" s="4" t="s">
        <v>16</v>
      </c>
      <c r="D11504" s="4" t="s">
        <v>10</v>
      </c>
    </row>
    <row r="11505" spans="1:13">
      <c r="A11505" t="n">
        <v>90443</v>
      </c>
      <c r="B11505" s="37" t="n">
        <v>58</v>
      </c>
      <c r="C11505" s="7" t="n">
        <v>254</v>
      </c>
      <c r="D11505" s="7" t="n">
        <v>0</v>
      </c>
    </row>
    <row r="11506" spans="1:13">
      <c r="A11506" t="s">
        <v>4</v>
      </c>
      <c r="B11506" s="4" t="s">
        <v>5</v>
      </c>
      <c r="C11506" s="4" t="s">
        <v>16</v>
      </c>
      <c r="D11506" s="4" t="s">
        <v>10</v>
      </c>
      <c r="E11506" s="4" t="s">
        <v>10</v>
      </c>
      <c r="F11506" s="4" t="s">
        <v>9</v>
      </c>
    </row>
    <row r="11507" spans="1:13">
      <c r="A11507" t="n">
        <v>90447</v>
      </c>
      <c r="B11507" s="70" t="n">
        <v>84</v>
      </c>
      <c r="C11507" s="7" t="n">
        <v>1</v>
      </c>
      <c r="D11507" s="7" t="n">
        <v>0</v>
      </c>
      <c r="E11507" s="7" t="n">
        <v>0</v>
      </c>
      <c r="F11507" s="7" t="n">
        <v>0</v>
      </c>
    </row>
    <row r="11508" spans="1:13">
      <c r="A11508" t="s">
        <v>4</v>
      </c>
      <c r="B11508" s="4" t="s">
        <v>5</v>
      </c>
      <c r="C11508" s="4" t="s">
        <v>16</v>
      </c>
    </row>
    <row r="11509" spans="1:13">
      <c r="A11509" t="n">
        <v>90457</v>
      </c>
      <c r="B11509" s="60" t="n">
        <v>116</v>
      </c>
      <c r="C11509" s="7" t="n">
        <v>0</v>
      </c>
    </row>
    <row r="11510" spans="1:13">
      <c r="A11510" t="s">
        <v>4</v>
      </c>
      <c r="B11510" s="4" t="s">
        <v>5</v>
      </c>
      <c r="C11510" s="4" t="s">
        <v>16</v>
      </c>
      <c r="D11510" s="4" t="s">
        <v>10</v>
      </c>
    </row>
    <row r="11511" spans="1:13">
      <c r="A11511" t="n">
        <v>90459</v>
      </c>
      <c r="B11511" s="60" t="n">
        <v>116</v>
      </c>
      <c r="C11511" s="7" t="n">
        <v>2</v>
      </c>
      <c r="D11511" s="7" t="n">
        <v>1</v>
      </c>
    </row>
    <row r="11512" spans="1:13">
      <c r="A11512" t="s">
        <v>4</v>
      </c>
      <c r="B11512" s="4" t="s">
        <v>5</v>
      </c>
      <c r="C11512" s="4" t="s">
        <v>16</v>
      </c>
      <c r="D11512" s="4" t="s">
        <v>9</v>
      </c>
    </row>
    <row r="11513" spans="1:13">
      <c r="A11513" t="n">
        <v>90463</v>
      </c>
      <c r="B11513" s="60" t="n">
        <v>116</v>
      </c>
      <c r="C11513" s="7" t="n">
        <v>5</v>
      </c>
      <c r="D11513" s="7" t="n">
        <v>1117782016</v>
      </c>
    </row>
    <row r="11514" spans="1:13">
      <c r="A11514" t="s">
        <v>4</v>
      </c>
      <c r="B11514" s="4" t="s">
        <v>5</v>
      </c>
      <c r="C11514" s="4" t="s">
        <v>16</v>
      </c>
      <c r="D11514" s="4" t="s">
        <v>10</v>
      </c>
    </row>
    <row r="11515" spans="1:13">
      <c r="A11515" t="n">
        <v>90469</v>
      </c>
      <c r="B11515" s="60" t="n">
        <v>116</v>
      </c>
      <c r="C11515" s="7" t="n">
        <v>6</v>
      </c>
      <c r="D11515" s="7" t="n">
        <v>1</v>
      </c>
    </row>
    <row r="11516" spans="1:13">
      <c r="A11516" t="s">
        <v>4</v>
      </c>
      <c r="B11516" s="4" t="s">
        <v>5</v>
      </c>
      <c r="C11516" s="4" t="s">
        <v>16</v>
      </c>
      <c r="D11516" s="4" t="s">
        <v>10</v>
      </c>
      <c r="E11516" s="4" t="s">
        <v>6</v>
      </c>
      <c r="F11516" s="4" t="s">
        <v>6</v>
      </c>
      <c r="G11516" s="4" t="s">
        <v>6</v>
      </c>
      <c r="H11516" s="4" t="s">
        <v>6</v>
      </c>
    </row>
    <row r="11517" spans="1:13">
      <c r="A11517" t="n">
        <v>90473</v>
      </c>
      <c r="B11517" s="54" t="n">
        <v>51</v>
      </c>
      <c r="C11517" s="7" t="n">
        <v>3</v>
      </c>
      <c r="D11517" s="7" t="n">
        <v>0</v>
      </c>
      <c r="E11517" s="7" t="s">
        <v>226</v>
      </c>
      <c r="F11517" s="7" t="s">
        <v>226</v>
      </c>
      <c r="G11517" s="7" t="s">
        <v>225</v>
      </c>
      <c r="H11517" s="7" t="s">
        <v>226</v>
      </c>
    </row>
    <row r="11518" spans="1:13">
      <c r="A11518" t="s">
        <v>4</v>
      </c>
      <c r="B11518" s="4" t="s">
        <v>5</v>
      </c>
      <c r="C11518" s="4" t="s">
        <v>16</v>
      </c>
      <c r="D11518" s="4" t="s">
        <v>10</v>
      </c>
      <c r="E11518" s="4" t="s">
        <v>6</v>
      </c>
      <c r="F11518" s="4" t="s">
        <v>6</v>
      </c>
      <c r="G11518" s="4" t="s">
        <v>6</v>
      </c>
      <c r="H11518" s="4" t="s">
        <v>6</v>
      </c>
    </row>
    <row r="11519" spans="1:13">
      <c r="A11519" t="n">
        <v>90486</v>
      </c>
      <c r="B11519" s="54" t="n">
        <v>51</v>
      </c>
      <c r="C11519" s="7" t="n">
        <v>3</v>
      </c>
      <c r="D11519" s="7" t="n">
        <v>7032</v>
      </c>
      <c r="E11519" s="7" t="s">
        <v>226</v>
      </c>
      <c r="F11519" s="7" t="s">
        <v>226</v>
      </c>
      <c r="G11519" s="7" t="s">
        <v>225</v>
      </c>
      <c r="H11519" s="7" t="s">
        <v>226</v>
      </c>
    </row>
    <row r="11520" spans="1:13">
      <c r="A11520" t="s">
        <v>4</v>
      </c>
      <c r="B11520" s="4" t="s">
        <v>5</v>
      </c>
      <c r="C11520" s="4" t="s">
        <v>10</v>
      </c>
      <c r="D11520" s="4" t="s">
        <v>30</v>
      </c>
      <c r="E11520" s="4" t="s">
        <v>30</v>
      </c>
      <c r="F11520" s="4" t="s">
        <v>30</v>
      </c>
      <c r="G11520" s="4" t="s">
        <v>10</v>
      </c>
      <c r="H11520" s="4" t="s">
        <v>10</v>
      </c>
    </row>
    <row r="11521" spans="1:8">
      <c r="A11521" t="n">
        <v>90499</v>
      </c>
      <c r="B11521" s="33" t="n">
        <v>60</v>
      </c>
      <c r="C11521" s="7" t="n">
        <v>0</v>
      </c>
      <c r="D11521" s="7" t="n">
        <v>0</v>
      </c>
      <c r="E11521" s="7" t="n">
        <v>0</v>
      </c>
      <c r="F11521" s="7" t="n">
        <v>0</v>
      </c>
      <c r="G11521" s="7" t="n">
        <v>0</v>
      </c>
      <c r="H11521" s="7" t="n">
        <v>0</v>
      </c>
    </row>
    <row r="11522" spans="1:8">
      <c r="A11522" t="s">
        <v>4</v>
      </c>
      <c r="B11522" s="4" t="s">
        <v>5</v>
      </c>
      <c r="C11522" s="4" t="s">
        <v>10</v>
      </c>
      <c r="D11522" s="4" t="s">
        <v>30</v>
      </c>
      <c r="E11522" s="4" t="s">
        <v>30</v>
      </c>
      <c r="F11522" s="4" t="s">
        <v>30</v>
      </c>
      <c r="G11522" s="4" t="s">
        <v>30</v>
      </c>
    </row>
    <row r="11523" spans="1:8">
      <c r="A11523" t="n">
        <v>90518</v>
      </c>
      <c r="B11523" s="43" t="n">
        <v>46</v>
      </c>
      <c r="C11523" s="7" t="n">
        <v>0</v>
      </c>
      <c r="D11523" s="7" t="n">
        <v>-97.870002746582</v>
      </c>
      <c r="E11523" s="7" t="n">
        <v>6.40999984741211</v>
      </c>
      <c r="F11523" s="7" t="n">
        <v>-66.6999969482422</v>
      </c>
      <c r="G11523" s="7" t="n">
        <v>337.700012207031</v>
      </c>
    </row>
    <row r="11524" spans="1:8">
      <c r="A11524" t="s">
        <v>4</v>
      </c>
      <c r="B11524" s="4" t="s">
        <v>5</v>
      </c>
      <c r="C11524" s="4" t="s">
        <v>10</v>
      </c>
      <c r="D11524" s="4" t="s">
        <v>30</v>
      </c>
      <c r="E11524" s="4" t="s">
        <v>30</v>
      </c>
      <c r="F11524" s="4" t="s">
        <v>30</v>
      </c>
      <c r="G11524" s="4" t="s">
        <v>30</v>
      </c>
    </row>
    <row r="11525" spans="1:8">
      <c r="A11525" t="n">
        <v>90537</v>
      </c>
      <c r="B11525" s="43" t="n">
        <v>46</v>
      </c>
      <c r="C11525" s="7" t="n">
        <v>7032</v>
      </c>
      <c r="D11525" s="7" t="n">
        <v>-98.25</v>
      </c>
      <c r="E11525" s="7" t="n">
        <v>6.42000007629395</v>
      </c>
      <c r="F11525" s="7" t="n">
        <v>-65.4499969482422</v>
      </c>
      <c r="G11525" s="7" t="n">
        <v>185</v>
      </c>
    </row>
    <row r="11526" spans="1:8">
      <c r="A11526" t="s">
        <v>4</v>
      </c>
      <c r="B11526" s="4" t="s">
        <v>5</v>
      </c>
      <c r="C11526" s="4" t="s">
        <v>16</v>
      </c>
      <c r="D11526" s="4" t="s">
        <v>16</v>
      </c>
      <c r="E11526" s="4" t="s">
        <v>30</v>
      </c>
      <c r="F11526" s="4" t="s">
        <v>30</v>
      </c>
      <c r="G11526" s="4" t="s">
        <v>30</v>
      </c>
      <c r="H11526" s="4" t="s">
        <v>10</v>
      </c>
    </row>
    <row r="11527" spans="1:8">
      <c r="A11527" t="n">
        <v>90556</v>
      </c>
      <c r="B11527" s="38" t="n">
        <v>45</v>
      </c>
      <c r="C11527" s="7" t="n">
        <v>2</v>
      </c>
      <c r="D11527" s="7" t="n">
        <v>3</v>
      </c>
      <c r="E11527" s="7" t="n">
        <v>-98.1500015258789</v>
      </c>
      <c r="F11527" s="7" t="n">
        <v>7.32999992370605</v>
      </c>
      <c r="G11527" s="7" t="n">
        <v>-65.7300033569336</v>
      </c>
      <c r="H11527" s="7" t="n">
        <v>0</v>
      </c>
    </row>
    <row r="11528" spans="1:8">
      <c r="A11528" t="s">
        <v>4</v>
      </c>
      <c r="B11528" s="4" t="s">
        <v>5</v>
      </c>
      <c r="C11528" s="4" t="s">
        <v>16</v>
      </c>
      <c r="D11528" s="4" t="s">
        <v>16</v>
      </c>
      <c r="E11528" s="4" t="s">
        <v>30</v>
      </c>
      <c r="F11528" s="4" t="s">
        <v>30</v>
      </c>
      <c r="G11528" s="4" t="s">
        <v>30</v>
      </c>
      <c r="H11528" s="4" t="s">
        <v>10</v>
      </c>
      <c r="I11528" s="4" t="s">
        <v>16</v>
      </c>
    </row>
    <row r="11529" spans="1:8">
      <c r="A11529" t="n">
        <v>90573</v>
      </c>
      <c r="B11529" s="38" t="n">
        <v>45</v>
      </c>
      <c r="C11529" s="7" t="n">
        <v>4</v>
      </c>
      <c r="D11529" s="7" t="n">
        <v>3</v>
      </c>
      <c r="E11529" s="7" t="n">
        <v>24.0100002288818</v>
      </c>
      <c r="F11529" s="7" t="n">
        <v>170.070007324219</v>
      </c>
      <c r="G11529" s="7" t="n">
        <v>0</v>
      </c>
      <c r="H11529" s="7" t="n">
        <v>0</v>
      </c>
      <c r="I11529" s="7" t="n">
        <v>0</v>
      </c>
    </row>
    <row r="11530" spans="1:8">
      <c r="A11530" t="s">
        <v>4</v>
      </c>
      <c r="B11530" s="4" t="s">
        <v>5</v>
      </c>
      <c r="C11530" s="4" t="s">
        <v>16</v>
      </c>
      <c r="D11530" s="4" t="s">
        <v>16</v>
      </c>
      <c r="E11530" s="4" t="s">
        <v>30</v>
      </c>
      <c r="F11530" s="4" t="s">
        <v>10</v>
      </c>
    </row>
    <row r="11531" spans="1:8">
      <c r="A11531" t="n">
        <v>90591</v>
      </c>
      <c r="B11531" s="38" t="n">
        <v>45</v>
      </c>
      <c r="C11531" s="7" t="n">
        <v>5</v>
      </c>
      <c r="D11531" s="7" t="n">
        <v>3</v>
      </c>
      <c r="E11531" s="7" t="n">
        <v>2.59999990463257</v>
      </c>
      <c r="F11531" s="7" t="n">
        <v>0</v>
      </c>
    </row>
    <row r="11532" spans="1:8">
      <c r="A11532" t="s">
        <v>4</v>
      </c>
      <c r="B11532" s="4" t="s">
        <v>5</v>
      </c>
      <c r="C11532" s="4" t="s">
        <v>16</v>
      </c>
      <c r="D11532" s="4" t="s">
        <v>16</v>
      </c>
      <c r="E11532" s="4" t="s">
        <v>30</v>
      </c>
      <c r="F11532" s="4" t="s">
        <v>10</v>
      </c>
    </row>
    <row r="11533" spans="1:8">
      <c r="A11533" t="n">
        <v>90600</v>
      </c>
      <c r="B11533" s="38" t="n">
        <v>45</v>
      </c>
      <c r="C11533" s="7" t="n">
        <v>11</v>
      </c>
      <c r="D11533" s="7" t="n">
        <v>3</v>
      </c>
      <c r="E11533" s="7" t="n">
        <v>38</v>
      </c>
      <c r="F11533" s="7" t="n">
        <v>0</v>
      </c>
    </row>
    <row r="11534" spans="1:8">
      <c r="A11534" t="s">
        <v>4</v>
      </c>
      <c r="B11534" s="4" t="s">
        <v>5</v>
      </c>
      <c r="C11534" s="4" t="s">
        <v>16</v>
      </c>
      <c r="D11534" s="4" t="s">
        <v>16</v>
      </c>
      <c r="E11534" s="4" t="s">
        <v>30</v>
      </c>
      <c r="F11534" s="4" t="s">
        <v>30</v>
      </c>
      <c r="G11534" s="4" t="s">
        <v>30</v>
      </c>
      <c r="H11534" s="4" t="s">
        <v>10</v>
      </c>
    </row>
    <row r="11535" spans="1:8">
      <c r="A11535" t="n">
        <v>90609</v>
      </c>
      <c r="B11535" s="38" t="n">
        <v>45</v>
      </c>
      <c r="C11535" s="7" t="n">
        <v>2</v>
      </c>
      <c r="D11535" s="7" t="n">
        <v>3</v>
      </c>
      <c r="E11535" s="7" t="n">
        <v>-98.1399993896484</v>
      </c>
      <c r="F11535" s="7" t="n">
        <v>6.86999988555908</v>
      </c>
      <c r="G11535" s="7" t="n">
        <v>-65.7099990844727</v>
      </c>
      <c r="H11535" s="7" t="n">
        <v>2000</v>
      </c>
    </row>
    <row r="11536" spans="1:8">
      <c r="A11536" t="s">
        <v>4</v>
      </c>
      <c r="B11536" s="4" t="s">
        <v>5</v>
      </c>
      <c r="C11536" s="4" t="s">
        <v>16</v>
      </c>
      <c r="D11536" s="4" t="s">
        <v>16</v>
      </c>
      <c r="E11536" s="4" t="s">
        <v>30</v>
      </c>
      <c r="F11536" s="4" t="s">
        <v>30</v>
      </c>
      <c r="G11536" s="4" t="s">
        <v>30</v>
      </c>
      <c r="H11536" s="4" t="s">
        <v>10</v>
      </c>
      <c r="I11536" s="4" t="s">
        <v>16</v>
      </c>
    </row>
    <row r="11537" spans="1:9">
      <c r="A11537" t="n">
        <v>90626</v>
      </c>
      <c r="B11537" s="38" t="n">
        <v>45</v>
      </c>
      <c r="C11537" s="7" t="n">
        <v>4</v>
      </c>
      <c r="D11537" s="7" t="n">
        <v>3</v>
      </c>
      <c r="E11537" s="7" t="n">
        <v>19.0599994659424</v>
      </c>
      <c r="F11537" s="7" t="n">
        <v>210.529998779297</v>
      </c>
      <c r="G11537" s="7" t="n">
        <v>0</v>
      </c>
      <c r="H11537" s="7" t="n">
        <v>2000</v>
      </c>
      <c r="I11537" s="7" t="n">
        <v>0</v>
      </c>
    </row>
    <row r="11538" spans="1:9">
      <c r="A11538" t="s">
        <v>4</v>
      </c>
      <c r="B11538" s="4" t="s">
        <v>5</v>
      </c>
      <c r="C11538" s="4" t="s">
        <v>16</v>
      </c>
      <c r="D11538" s="4" t="s">
        <v>16</v>
      </c>
      <c r="E11538" s="4" t="s">
        <v>30</v>
      </c>
      <c r="F11538" s="4" t="s">
        <v>10</v>
      </c>
    </row>
    <row r="11539" spans="1:9">
      <c r="A11539" t="n">
        <v>90644</v>
      </c>
      <c r="B11539" s="38" t="n">
        <v>45</v>
      </c>
      <c r="C11539" s="7" t="n">
        <v>5</v>
      </c>
      <c r="D11539" s="7" t="n">
        <v>3</v>
      </c>
      <c r="E11539" s="7" t="n">
        <v>1.60000002384186</v>
      </c>
      <c r="F11539" s="7" t="n">
        <v>2000</v>
      </c>
    </row>
    <row r="11540" spans="1:9">
      <c r="A11540" t="s">
        <v>4</v>
      </c>
      <c r="B11540" s="4" t="s">
        <v>5</v>
      </c>
      <c r="C11540" s="4" t="s">
        <v>16</v>
      </c>
      <c r="D11540" s="4" t="s">
        <v>16</v>
      </c>
      <c r="E11540" s="4" t="s">
        <v>30</v>
      </c>
      <c r="F11540" s="4" t="s">
        <v>10</v>
      </c>
    </row>
    <row r="11541" spans="1:9">
      <c r="A11541" t="n">
        <v>90653</v>
      </c>
      <c r="B11541" s="38" t="n">
        <v>45</v>
      </c>
      <c r="C11541" s="7" t="n">
        <v>11</v>
      </c>
      <c r="D11541" s="7" t="n">
        <v>3</v>
      </c>
      <c r="E11541" s="7" t="n">
        <v>38</v>
      </c>
      <c r="F11541" s="7" t="n">
        <v>2000</v>
      </c>
    </row>
    <row r="11542" spans="1:9">
      <c r="A11542" t="s">
        <v>4</v>
      </c>
      <c r="B11542" s="4" t="s">
        <v>5</v>
      </c>
      <c r="C11542" s="4" t="s">
        <v>16</v>
      </c>
      <c r="D11542" s="4" t="s">
        <v>10</v>
      </c>
    </row>
    <row r="11543" spans="1:9">
      <c r="A11543" t="n">
        <v>90662</v>
      </c>
      <c r="B11543" s="37" t="n">
        <v>58</v>
      </c>
      <c r="C11543" s="7" t="n">
        <v>255</v>
      </c>
      <c r="D11543" s="7" t="n">
        <v>0</v>
      </c>
    </row>
    <row r="11544" spans="1:9">
      <c r="A11544" t="s">
        <v>4</v>
      </c>
      <c r="B11544" s="4" t="s">
        <v>5</v>
      </c>
      <c r="C11544" s="4" t="s">
        <v>10</v>
      </c>
      <c r="D11544" s="4" t="s">
        <v>10</v>
      </c>
      <c r="E11544" s="4" t="s">
        <v>30</v>
      </c>
      <c r="F11544" s="4" t="s">
        <v>30</v>
      </c>
      <c r="G11544" s="4" t="s">
        <v>30</v>
      </c>
      <c r="H11544" s="4" t="s">
        <v>30</v>
      </c>
      <c r="I11544" s="4" t="s">
        <v>16</v>
      </c>
      <c r="J11544" s="4" t="s">
        <v>10</v>
      </c>
    </row>
    <row r="11545" spans="1:9">
      <c r="A11545" t="n">
        <v>90666</v>
      </c>
      <c r="B11545" s="64" t="n">
        <v>55</v>
      </c>
      <c r="C11545" s="7" t="n">
        <v>0</v>
      </c>
      <c r="D11545" s="7" t="n">
        <v>65533</v>
      </c>
      <c r="E11545" s="7" t="n">
        <v>-98.0699996948242</v>
      </c>
      <c r="F11545" s="7" t="n">
        <v>6.40999984741211</v>
      </c>
      <c r="G11545" s="7" t="n">
        <v>-66.1900024414063</v>
      </c>
      <c r="H11545" s="7" t="n">
        <v>1.20000004768372</v>
      </c>
      <c r="I11545" s="7" t="n">
        <v>1</v>
      </c>
      <c r="J11545" s="7" t="n">
        <v>0</v>
      </c>
    </row>
    <row r="11546" spans="1:9">
      <c r="A11546" t="s">
        <v>4</v>
      </c>
      <c r="B11546" s="4" t="s">
        <v>5</v>
      </c>
      <c r="C11546" s="4" t="s">
        <v>10</v>
      </c>
      <c r="D11546" s="4" t="s">
        <v>16</v>
      </c>
    </row>
    <row r="11547" spans="1:9">
      <c r="A11547" t="n">
        <v>90690</v>
      </c>
      <c r="B11547" s="50" t="n">
        <v>56</v>
      </c>
      <c r="C11547" s="7" t="n">
        <v>0</v>
      </c>
      <c r="D11547" s="7" t="n">
        <v>0</v>
      </c>
    </row>
    <row r="11548" spans="1:9">
      <c r="A11548" t="s">
        <v>4</v>
      </c>
      <c r="B11548" s="4" t="s">
        <v>5</v>
      </c>
      <c r="C11548" s="4" t="s">
        <v>10</v>
      </c>
      <c r="D11548" s="4" t="s">
        <v>16</v>
      </c>
      <c r="E11548" s="4" t="s">
        <v>6</v>
      </c>
      <c r="F11548" s="4" t="s">
        <v>30</v>
      </c>
      <c r="G11548" s="4" t="s">
        <v>30</v>
      </c>
      <c r="H11548" s="4" t="s">
        <v>30</v>
      </c>
    </row>
    <row r="11549" spans="1:9">
      <c r="A11549" t="n">
        <v>90694</v>
      </c>
      <c r="B11549" s="45" t="n">
        <v>48</v>
      </c>
      <c r="C11549" s="7" t="n">
        <v>0</v>
      </c>
      <c r="D11549" s="7" t="n">
        <v>0</v>
      </c>
      <c r="E11549" s="7" t="s">
        <v>452</v>
      </c>
      <c r="F11549" s="7" t="n">
        <v>-1</v>
      </c>
      <c r="G11549" s="7" t="n">
        <v>1</v>
      </c>
      <c r="H11549" s="7" t="n">
        <v>0</v>
      </c>
    </row>
    <row r="11550" spans="1:9">
      <c r="A11550" t="s">
        <v>4</v>
      </c>
      <c r="B11550" s="4" t="s">
        <v>5</v>
      </c>
      <c r="C11550" s="4" t="s">
        <v>10</v>
      </c>
    </row>
    <row r="11551" spans="1:9">
      <c r="A11551" t="n">
        <v>90723</v>
      </c>
      <c r="B11551" s="31" t="n">
        <v>16</v>
      </c>
      <c r="C11551" s="7" t="n">
        <v>500</v>
      </c>
    </row>
    <row r="11552" spans="1:9">
      <c r="A11552" t="s">
        <v>4</v>
      </c>
      <c r="B11552" s="4" t="s">
        <v>5</v>
      </c>
      <c r="C11552" s="4" t="s">
        <v>16</v>
      </c>
      <c r="D11552" s="4" t="s">
        <v>10</v>
      </c>
      <c r="E11552" s="4" t="s">
        <v>30</v>
      </c>
      <c r="F11552" s="4" t="s">
        <v>10</v>
      </c>
      <c r="G11552" s="4" t="s">
        <v>9</v>
      </c>
      <c r="H11552" s="4" t="s">
        <v>9</v>
      </c>
      <c r="I11552" s="4" t="s">
        <v>10</v>
      </c>
      <c r="J11552" s="4" t="s">
        <v>10</v>
      </c>
      <c r="K11552" s="4" t="s">
        <v>9</v>
      </c>
      <c r="L11552" s="4" t="s">
        <v>9</v>
      </c>
      <c r="M11552" s="4" t="s">
        <v>9</v>
      </c>
      <c r="N11552" s="4" t="s">
        <v>9</v>
      </c>
      <c r="O11552" s="4" t="s">
        <v>6</v>
      </c>
    </row>
    <row r="11553" spans="1:15">
      <c r="A11553" t="n">
        <v>90726</v>
      </c>
      <c r="B11553" s="18" t="n">
        <v>50</v>
      </c>
      <c r="C11553" s="7" t="n">
        <v>0</v>
      </c>
      <c r="D11553" s="7" t="n">
        <v>2000</v>
      </c>
      <c r="E11553" s="7" t="n">
        <v>0.5</v>
      </c>
      <c r="F11553" s="7" t="n">
        <v>0</v>
      </c>
      <c r="G11553" s="7" t="n">
        <v>0</v>
      </c>
      <c r="H11553" s="7" t="n">
        <v>0</v>
      </c>
      <c r="I11553" s="7" t="n">
        <v>0</v>
      </c>
      <c r="J11553" s="7" t="n">
        <v>65533</v>
      </c>
      <c r="K11553" s="7" t="n">
        <v>0</v>
      </c>
      <c r="L11553" s="7" t="n">
        <v>0</v>
      </c>
      <c r="M11553" s="7" t="n">
        <v>0</v>
      </c>
      <c r="N11553" s="7" t="n">
        <v>0</v>
      </c>
      <c r="O11553" s="7" t="s">
        <v>15</v>
      </c>
    </row>
    <row r="11554" spans="1:15">
      <c r="A11554" t="s">
        <v>4</v>
      </c>
      <c r="B11554" s="4" t="s">
        <v>5</v>
      </c>
      <c r="C11554" s="4" t="s">
        <v>10</v>
      </c>
      <c r="D11554" s="4" t="s">
        <v>10</v>
      </c>
      <c r="E11554" s="4" t="s">
        <v>10</v>
      </c>
    </row>
    <row r="11555" spans="1:15">
      <c r="A11555" t="n">
        <v>90765</v>
      </c>
      <c r="B11555" s="34" t="n">
        <v>61</v>
      </c>
      <c r="C11555" s="7" t="n">
        <v>7032</v>
      </c>
      <c r="D11555" s="7" t="n">
        <v>65533</v>
      </c>
      <c r="E11555" s="7" t="n">
        <v>1000</v>
      </c>
    </row>
    <row r="11556" spans="1:15">
      <c r="A11556" t="s">
        <v>4</v>
      </c>
      <c r="B11556" s="4" t="s">
        <v>5</v>
      </c>
      <c r="C11556" s="4" t="s">
        <v>16</v>
      </c>
      <c r="D11556" s="4" t="s">
        <v>10</v>
      </c>
    </row>
    <row r="11557" spans="1:15">
      <c r="A11557" t="n">
        <v>90772</v>
      </c>
      <c r="B11557" s="38" t="n">
        <v>45</v>
      </c>
      <c r="C11557" s="7" t="n">
        <v>7</v>
      </c>
      <c r="D11557" s="7" t="n">
        <v>255</v>
      </c>
    </row>
    <row r="11558" spans="1:15">
      <c r="A11558" t="s">
        <v>4</v>
      </c>
      <c r="B11558" s="4" t="s">
        <v>5</v>
      </c>
      <c r="C11558" s="4" t="s">
        <v>10</v>
      </c>
      <c r="D11558" s="4" t="s">
        <v>16</v>
      </c>
      <c r="E11558" s="4" t="s">
        <v>6</v>
      </c>
      <c r="F11558" s="4" t="s">
        <v>30</v>
      </c>
      <c r="G11558" s="4" t="s">
        <v>30</v>
      </c>
      <c r="H11558" s="4" t="s">
        <v>30</v>
      </c>
    </row>
    <row r="11559" spans="1:15">
      <c r="A11559" t="n">
        <v>90776</v>
      </c>
      <c r="B11559" s="45" t="n">
        <v>48</v>
      </c>
      <c r="C11559" s="7" t="n">
        <v>0</v>
      </c>
      <c r="D11559" s="7" t="n">
        <v>0</v>
      </c>
      <c r="E11559" s="7" t="s">
        <v>657</v>
      </c>
      <c r="F11559" s="7" t="n">
        <v>-1</v>
      </c>
      <c r="G11559" s="7" t="n">
        <v>1</v>
      </c>
      <c r="H11559" s="7" t="n">
        <v>0</v>
      </c>
    </row>
    <row r="11560" spans="1:15">
      <c r="A11560" t="s">
        <v>4</v>
      </c>
      <c r="B11560" s="4" t="s">
        <v>5</v>
      </c>
      <c r="C11560" s="4" t="s">
        <v>10</v>
      </c>
      <c r="D11560" s="4" t="s">
        <v>16</v>
      </c>
      <c r="E11560" s="4" t="s">
        <v>6</v>
      </c>
      <c r="F11560" s="4" t="s">
        <v>30</v>
      </c>
      <c r="G11560" s="4" t="s">
        <v>30</v>
      </c>
      <c r="H11560" s="4" t="s">
        <v>30</v>
      </c>
    </row>
    <row r="11561" spans="1:15">
      <c r="A11561" t="n">
        <v>90802</v>
      </c>
      <c r="B11561" s="45" t="n">
        <v>48</v>
      </c>
      <c r="C11561" s="7" t="n">
        <v>7032</v>
      </c>
      <c r="D11561" s="7" t="n">
        <v>0</v>
      </c>
      <c r="E11561" s="7" t="s">
        <v>657</v>
      </c>
      <c r="F11561" s="7" t="n">
        <v>-1</v>
      </c>
      <c r="G11561" s="7" t="n">
        <v>1</v>
      </c>
      <c r="H11561" s="7" t="n">
        <v>0</v>
      </c>
    </row>
    <row r="11562" spans="1:15">
      <c r="A11562" t="s">
        <v>4</v>
      </c>
      <c r="B11562" s="4" t="s">
        <v>5</v>
      </c>
      <c r="C11562" s="4" t="s">
        <v>10</v>
      </c>
      <c r="D11562" s="4" t="s">
        <v>16</v>
      </c>
      <c r="E11562" s="4" t="s">
        <v>30</v>
      </c>
      <c r="F11562" s="4" t="s">
        <v>10</v>
      </c>
    </row>
    <row r="11563" spans="1:15">
      <c r="A11563" t="n">
        <v>90828</v>
      </c>
      <c r="B11563" s="53" t="n">
        <v>59</v>
      </c>
      <c r="C11563" s="7" t="n">
        <v>7032</v>
      </c>
      <c r="D11563" s="7" t="n">
        <v>13</v>
      </c>
      <c r="E11563" s="7" t="n">
        <v>0.150000005960464</v>
      </c>
      <c r="F11563" s="7" t="n">
        <v>0</v>
      </c>
    </row>
    <row r="11564" spans="1:15">
      <c r="A11564" t="s">
        <v>4</v>
      </c>
      <c r="B11564" s="4" t="s">
        <v>5</v>
      </c>
      <c r="C11564" s="4" t="s">
        <v>10</v>
      </c>
    </row>
    <row r="11565" spans="1:15">
      <c r="A11565" t="n">
        <v>90838</v>
      </c>
      <c r="B11565" s="31" t="n">
        <v>16</v>
      </c>
      <c r="C11565" s="7" t="n">
        <v>1300</v>
      </c>
    </row>
    <row r="11566" spans="1:15">
      <c r="A11566" t="s">
        <v>4</v>
      </c>
      <c r="B11566" s="4" t="s">
        <v>5</v>
      </c>
      <c r="C11566" s="4" t="s">
        <v>10</v>
      </c>
    </row>
    <row r="11567" spans="1:15">
      <c r="A11567" t="n">
        <v>90841</v>
      </c>
      <c r="B11567" s="31" t="n">
        <v>16</v>
      </c>
      <c r="C11567" s="7" t="n">
        <v>1000</v>
      </c>
    </row>
    <row r="11568" spans="1:15">
      <c r="A11568" t="s">
        <v>4</v>
      </c>
      <c r="B11568" s="4" t="s">
        <v>5</v>
      </c>
      <c r="C11568" s="4" t="s">
        <v>16</v>
      </c>
      <c r="D11568" s="4" t="s">
        <v>10</v>
      </c>
      <c r="E11568" s="4" t="s">
        <v>6</v>
      </c>
    </row>
    <row r="11569" spans="1:15">
      <c r="A11569" t="n">
        <v>90844</v>
      </c>
      <c r="B11569" s="54" t="n">
        <v>51</v>
      </c>
      <c r="C11569" s="7" t="n">
        <v>4</v>
      </c>
      <c r="D11569" s="7" t="n">
        <v>7032</v>
      </c>
      <c r="E11569" s="7" t="s">
        <v>258</v>
      </c>
    </row>
    <row r="11570" spans="1:15">
      <c r="A11570" t="s">
        <v>4</v>
      </c>
      <c r="B11570" s="4" t="s">
        <v>5</v>
      </c>
      <c r="C11570" s="4" t="s">
        <v>10</v>
      </c>
    </row>
    <row r="11571" spans="1:15">
      <c r="A11571" t="n">
        <v>90858</v>
      </c>
      <c r="B11571" s="31" t="n">
        <v>16</v>
      </c>
      <c r="C11571" s="7" t="n">
        <v>0</v>
      </c>
    </row>
    <row r="11572" spans="1:15">
      <c r="A11572" t="s">
        <v>4</v>
      </c>
      <c r="B11572" s="4" t="s">
        <v>5</v>
      </c>
      <c r="C11572" s="4" t="s">
        <v>10</v>
      </c>
      <c r="D11572" s="4" t="s">
        <v>16</v>
      </c>
      <c r="E11572" s="4" t="s">
        <v>9</v>
      </c>
      <c r="F11572" s="4" t="s">
        <v>69</v>
      </c>
      <c r="G11572" s="4" t="s">
        <v>16</v>
      </c>
      <c r="H11572" s="4" t="s">
        <v>16</v>
      </c>
    </row>
    <row r="11573" spans="1:15">
      <c r="A11573" t="n">
        <v>90861</v>
      </c>
      <c r="B11573" s="55" t="n">
        <v>26</v>
      </c>
      <c r="C11573" s="7" t="n">
        <v>7032</v>
      </c>
      <c r="D11573" s="7" t="n">
        <v>17</v>
      </c>
      <c r="E11573" s="7" t="n">
        <v>18496</v>
      </c>
      <c r="F11573" s="7" t="s">
        <v>683</v>
      </c>
      <c r="G11573" s="7" t="n">
        <v>2</v>
      </c>
      <c r="H11573" s="7" t="n">
        <v>0</v>
      </c>
    </row>
    <row r="11574" spans="1:15">
      <c r="A11574" t="s">
        <v>4</v>
      </c>
      <c r="B11574" s="4" t="s">
        <v>5</v>
      </c>
      <c r="C11574" s="4" t="s">
        <v>10</v>
      </c>
    </row>
    <row r="11575" spans="1:15">
      <c r="A11575" t="n">
        <v>90889</v>
      </c>
      <c r="B11575" s="31" t="n">
        <v>16</v>
      </c>
      <c r="C11575" s="7" t="n">
        <v>2000</v>
      </c>
    </row>
    <row r="11576" spans="1:15">
      <c r="A11576" t="s">
        <v>4</v>
      </c>
      <c r="B11576" s="4" t="s">
        <v>5</v>
      </c>
      <c r="C11576" s="4" t="s">
        <v>16</v>
      </c>
      <c r="D11576" s="4" t="s">
        <v>10</v>
      </c>
      <c r="E11576" s="4" t="s">
        <v>6</v>
      </c>
      <c r="F11576" s="4" t="s">
        <v>6</v>
      </c>
      <c r="G11576" s="4" t="s">
        <v>6</v>
      </c>
      <c r="H11576" s="4" t="s">
        <v>6</v>
      </c>
    </row>
    <row r="11577" spans="1:15">
      <c r="A11577" t="n">
        <v>90892</v>
      </c>
      <c r="B11577" s="54" t="n">
        <v>51</v>
      </c>
      <c r="C11577" s="7" t="n">
        <v>3</v>
      </c>
      <c r="D11577" s="7" t="n">
        <v>7032</v>
      </c>
      <c r="E11577" s="7" t="s">
        <v>227</v>
      </c>
      <c r="F11577" s="7" t="s">
        <v>227</v>
      </c>
      <c r="G11577" s="7" t="s">
        <v>225</v>
      </c>
      <c r="H11577" s="7" t="s">
        <v>226</v>
      </c>
    </row>
    <row r="11578" spans="1:15">
      <c r="A11578" t="s">
        <v>4</v>
      </c>
      <c r="B11578" s="4" t="s">
        <v>5</v>
      </c>
      <c r="C11578" s="4" t="s">
        <v>16</v>
      </c>
      <c r="D11578" s="4" t="s">
        <v>30</v>
      </c>
      <c r="E11578" s="4" t="s">
        <v>30</v>
      </c>
      <c r="F11578" s="4" t="s">
        <v>30</v>
      </c>
    </row>
    <row r="11579" spans="1:15">
      <c r="A11579" t="n">
        <v>90905</v>
      </c>
      <c r="B11579" s="38" t="n">
        <v>45</v>
      </c>
      <c r="C11579" s="7" t="n">
        <v>9</v>
      </c>
      <c r="D11579" s="7" t="n">
        <v>0.0500000007450581</v>
      </c>
      <c r="E11579" s="7" t="n">
        <v>0.0500000007450581</v>
      </c>
      <c r="F11579" s="7" t="n">
        <v>0.200000002980232</v>
      </c>
    </row>
    <row r="11580" spans="1:15">
      <c r="A11580" t="s">
        <v>4</v>
      </c>
      <c r="B11580" s="4" t="s">
        <v>5</v>
      </c>
    </row>
    <row r="11581" spans="1:15">
      <c r="A11581" t="n">
        <v>90919</v>
      </c>
      <c r="B11581" s="29" t="n">
        <v>28</v>
      </c>
    </row>
    <row r="11582" spans="1:15">
      <c r="A11582" t="s">
        <v>4</v>
      </c>
      <c r="B11582" s="4" t="s">
        <v>5</v>
      </c>
      <c r="C11582" s="4" t="s">
        <v>10</v>
      </c>
      <c r="D11582" s="4" t="s">
        <v>16</v>
      </c>
    </row>
    <row r="11583" spans="1:15">
      <c r="A11583" t="n">
        <v>90920</v>
      </c>
      <c r="B11583" s="66" t="n">
        <v>89</v>
      </c>
      <c r="C11583" s="7" t="n">
        <v>65533</v>
      </c>
      <c r="D11583" s="7" t="n">
        <v>1</v>
      </c>
    </row>
    <row r="11584" spans="1:15">
      <c r="A11584" t="s">
        <v>4</v>
      </c>
      <c r="B11584" s="4" t="s">
        <v>5</v>
      </c>
      <c r="C11584" s="4" t="s">
        <v>16</v>
      </c>
      <c r="D11584" s="4" t="s">
        <v>10</v>
      </c>
      <c r="E11584" s="4" t="s">
        <v>30</v>
      </c>
    </row>
    <row r="11585" spans="1:8">
      <c r="A11585" t="n">
        <v>90924</v>
      </c>
      <c r="B11585" s="37" t="n">
        <v>58</v>
      </c>
      <c r="C11585" s="7" t="n">
        <v>101</v>
      </c>
      <c r="D11585" s="7" t="n">
        <v>500</v>
      </c>
      <c r="E11585" s="7" t="n">
        <v>1</v>
      </c>
    </row>
    <row r="11586" spans="1:8">
      <c r="A11586" t="s">
        <v>4</v>
      </c>
      <c r="B11586" s="4" t="s">
        <v>5</v>
      </c>
      <c r="C11586" s="4" t="s">
        <v>16</v>
      </c>
      <c r="D11586" s="4" t="s">
        <v>10</v>
      </c>
    </row>
    <row r="11587" spans="1:8">
      <c r="A11587" t="n">
        <v>90932</v>
      </c>
      <c r="B11587" s="37" t="n">
        <v>58</v>
      </c>
      <c r="C11587" s="7" t="n">
        <v>254</v>
      </c>
      <c r="D11587" s="7" t="n">
        <v>0</v>
      </c>
    </row>
    <row r="11588" spans="1:8">
      <c r="A11588" t="s">
        <v>4</v>
      </c>
      <c r="B11588" s="4" t="s">
        <v>5</v>
      </c>
      <c r="C11588" s="4" t="s">
        <v>10</v>
      </c>
      <c r="D11588" s="4" t="s">
        <v>30</v>
      </c>
      <c r="E11588" s="4" t="s">
        <v>30</v>
      </c>
      <c r="F11588" s="4" t="s">
        <v>30</v>
      </c>
      <c r="G11588" s="4" t="s">
        <v>30</v>
      </c>
    </row>
    <row r="11589" spans="1:8">
      <c r="A11589" t="n">
        <v>90936</v>
      </c>
      <c r="B11589" s="43" t="n">
        <v>46</v>
      </c>
      <c r="C11589" s="7" t="n">
        <v>0</v>
      </c>
      <c r="D11589" s="7" t="n">
        <v>-98.0100021362305</v>
      </c>
      <c r="E11589" s="7" t="n">
        <v>6.40999984741211</v>
      </c>
      <c r="F11589" s="7" t="n">
        <v>-66.3399963378906</v>
      </c>
      <c r="G11589" s="7" t="n">
        <v>337.700012207031</v>
      </c>
    </row>
    <row r="11590" spans="1:8">
      <c r="A11590" t="s">
        <v>4</v>
      </c>
      <c r="B11590" s="4" t="s">
        <v>5</v>
      </c>
      <c r="C11590" s="4" t="s">
        <v>10</v>
      </c>
    </row>
    <row r="11591" spans="1:8">
      <c r="A11591" t="n">
        <v>90955</v>
      </c>
      <c r="B11591" s="31" t="n">
        <v>16</v>
      </c>
      <c r="C11591" s="7" t="n">
        <v>0</v>
      </c>
    </row>
    <row r="11592" spans="1:8">
      <c r="A11592" t="s">
        <v>4</v>
      </c>
      <c r="B11592" s="4" t="s">
        <v>5</v>
      </c>
      <c r="C11592" s="4" t="s">
        <v>10</v>
      </c>
      <c r="D11592" s="4" t="s">
        <v>10</v>
      </c>
      <c r="E11592" s="4" t="s">
        <v>10</v>
      </c>
    </row>
    <row r="11593" spans="1:8">
      <c r="A11593" t="n">
        <v>90958</v>
      </c>
      <c r="B11593" s="34" t="n">
        <v>61</v>
      </c>
      <c r="C11593" s="7" t="n">
        <v>0</v>
      </c>
      <c r="D11593" s="7" t="n">
        <v>65533</v>
      </c>
      <c r="E11593" s="7" t="n">
        <v>0</v>
      </c>
    </row>
    <row r="11594" spans="1:8">
      <c r="A11594" t="s">
        <v>4</v>
      </c>
      <c r="B11594" s="4" t="s">
        <v>5</v>
      </c>
      <c r="C11594" s="4" t="s">
        <v>10</v>
      </c>
      <c r="D11594" s="4" t="s">
        <v>10</v>
      </c>
      <c r="E11594" s="4" t="s">
        <v>10</v>
      </c>
    </row>
    <row r="11595" spans="1:8">
      <c r="A11595" t="n">
        <v>90965</v>
      </c>
      <c r="B11595" s="34" t="n">
        <v>61</v>
      </c>
      <c r="C11595" s="7" t="n">
        <v>7032</v>
      </c>
      <c r="D11595" s="7" t="n">
        <v>0</v>
      </c>
      <c r="E11595" s="7" t="n">
        <v>0</v>
      </c>
    </row>
    <row r="11596" spans="1:8">
      <c r="A11596" t="s">
        <v>4</v>
      </c>
      <c r="B11596" s="4" t="s">
        <v>5</v>
      </c>
      <c r="C11596" s="4" t="s">
        <v>10</v>
      </c>
      <c r="D11596" s="4" t="s">
        <v>16</v>
      </c>
      <c r="E11596" s="4" t="s">
        <v>6</v>
      </c>
      <c r="F11596" s="4" t="s">
        <v>30</v>
      </c>
      <c r="G11596" s="4" t="s">
        <v>30</v>
      </c>
      <c r="H11596" s="4" t="s">
        <v>30</v>
      </c>
    </row>
    <row r="11597" spans="1:8">
      <c r="A11597" t="n">
        <v>90972</v>
      </c>
      <c r="B11597" s="45" t="n">
        <v>48</v>
      </c>
      <c r="C11597" s="7" t="n">
        <v>0</v>
      </c>
      <c r="D11597" s="7" t="n">
        <v>0</v>
      </c>
      <c r="E11597" s="7" t="s">
        <v>452</v>
      </c>
      <c r="F11597" s="7" t="n">
        <v>-1</v>
      </c>
      <c r="G11597" s="7" t="n">
        <v>1</v>
      </c>
      <c r="H11597" s="7" t="n">
        <v>1.40129846432482e-45</v>
      </c>
    </row>
    <row r="11598" spans="1:8">
      <c r="A11598" t="s">
        <v>4</v>
      </c>
      <c r="B11598" s="4" t="s">
        <v>5</v>
      </c>
      <c r="C11598" s="4" t="s">
        <v>10</v>
      </c>
      <c r="D11598" s="4" t="s">
        <v>16</v>
      </c>
      <c r="E11598" s="4" t="s">
        <v>6</v>
      </c>
      <c r="F11598" s="4" t="s">
        <v>30</v>
      </c>
      <c r="G11598" s="4" t="s">
        <v>30</v>
      </c>
      <c r="H11598" s="4" t="s">
        <v>30</v>
      </c>
    </row>
    <row r="11599" spans="1:8">
      <c r="A11599" t="n">
        <v>91001</v>
      </c>
      <c r="B11599" s="45" t="n">
        <v>48</v>
      </c>
      <c r="C11599" s="7" t="n">
        <v>7032</v>
      </c>
      <c r="D11599" s="7" t="n">
        <v>0</v>
      </c>
      <c r="E11599" s="7" t="s">
        <v>143</v>
      </c>
      <c r="F11599" s="7" t="n">
        <v>-1</v>
      </c>
      <c r="G11599" s="7" t="n">
        <v>1</v>
      </c>
      <c r="H11599" s="7" t="n">
        <v>0</v>
      </c>
    </row>
    <row r="11600" spans="1:8">
      <c r="A11600" t="s">
        <v>4</v>
      </c>
      <c r="B11600" s="4" t="s">
        <v>5</v>
      </c>
      <c r="C11600" s="4" t="s">
        <v>16</v>
      </c>
      <c r="D11600" s="4" t="s">
        <v>16</v>
      </c>
      <c r="E11600" s="4" t="s">
        <v>30</v>
      </c>
      <c r="F11600" s="4" t="s">
        <v>30</v>
      </c>
      <c r="G11600" s="4" t="s">
        <v>30</v>
      </c>
      <c r="H11600" s="4" t="s">
        <v>10</v>
      </c>
    </row>
    <row r="11601" spans="1:8">
      <c r="A11601" t="n">
        <v>91025</v>
      </c>
      <c r="B11601" s="38" t="n">
        <v>45</v>
      </c>
      <c r="C11601" s="7" t="n">
        <v>2</v>
      </c>
      <c r="D11601" s="7" t="n">
        <v>3</v>
      </c>
      <c r="E11601" s="7" t="n">
        <v>-98.4000015258789</v>
      </c>
      <c r="F11601" s="7" t="n">
        <v>6.84999990463257</v>
      </c>
      <c r="G11601" s="7" t="n">
        <v>-65.8000030517578</v>
      </c>
      <c r="H11601" s="7" t="n">
        <v>0</v>
      </c>
    </row>
    <row r="11602" spans="1:8">
      <c r="A11602" t="s">
        <v>4</v>
      </c>
      <c r="B11602" s="4" t="s">
        <v>5</v>
      </c>
      <c r="C11602" s="4" t="s">
        <v>16</v>
      </c>
      <c r="D11602" s="4" t="s">
        <v>16</v>
      </c>
      <c r="E11602" s="4" t="s">
        <v>30</v>
      </c>
      <c r="F11602" s="4" t="s">
        <v>30</v>
      </c>
      <c r="G11602" s="4" t="s">
        <v>30</v>
      </c>
      <c r="H11602" s="4" t="s">
        <v>10</v>
      </c>
      <c r="I11602" s="4" t="s">
        <v>16</v>
      </c>
    </row>
    <row r="11603" spans="1:8">
      <c r="A11603" t="n">
        <v>91042</v>
      </c>
      <c r="B11603" s="38" t="n">
        <v>45</v>
      </c>
      <c r="C11603" s="7" t="n">
        <v>4</v>
      </c>
      <c r="D11603" s="7" t="n">
        <v>3</v>
      </c>
      <c r="E11603" s="7" t="n">
        <v>22.2800006866455</v>
      </c>
      <c r="F11603" s="7" t="n">
        <v>113.370002746582</v>
      </c>
      <c r="G11603" s="7" t="n">
        <v>0</v>
      </c>
      <c r="H11603" s="7" t="n">
        <v>0</v>
      </c>
      <c r="I11603" s="7" t="n">
        <v>0</v>
      </c>
    </row>
    <row r="11604" spans="1:8">
      <c r="A11604" t="s">
        <v>4</v>
      </c>
      <c r="B11604" s="4" t="s">
        <v>5</v>
      </c>
      <c r="C11604" s="4" t="s">
        <v>16</v>
      </c>
      <c r="D11604" s="4" t="s">
        <v>16</v>
      </c>
      <c r="E11604" s="4" t="s">
        <v>30</v>
      </c>
      <c r="F11604" s="4" t="s">
        <v>10</v>
      </c>
    </row>
    <row r="11605" spans="1:8">
      <c r="A11605" t="n">
        <v>91060</v>
      </c>
      <c r="B11605" s="38" t="n">
        <v>45</v>
      </c>
      <c r="C11605" s="7" t="n">
        <v>5</v>
      </c>
      <c r="D11605" s="7" t="n">
        <v>3</v>
      </c>
      <c r="E11605" s="7" t="n">
        <v>1.79999995231628</v>
      </c>
      <c r="F11605" s="7" t="n">
        <v>0</v>
      </c>
    </row>
    <row r="11606" spans="1:8">
      <c r="A11606" t="s">
        <v>4</v>
      </c>
      <c r="B11606" s="4" t="s">
        <v>5</v>
      </c>
      <c r="C11606" s="4" t="s">
        <v>16</v>
      </c>
      <c r="D11606" s="4" t="s">
        <v>16</v>
      </c>
      <c r="E11606" s="4" t="s">
        <v>30</v>
      </c>
      <c r="F11606" s="4" t="s">
        <v>10</v>
      </c>
    </row>
    <row r="11607" spans="1:8">
      <c r="A11607" t="n">
        <v>91069</v>
      </c>
      <c r="B11607" s="38" t="n">
        <v>45</v>
      </c>
      <c r="C11607" s="7" t="n">
        <v>11</v>
      </c>
      <c r="D11607" s="7" t="n">
        <v>3</v>
      </c>
      <c r="E11607" s="7" t="n">
        <v>38</v>
      </c>
      <c r="F11607" s="7" t="n">
        <v>0</v>
      </c>
    </row>
    <row r="11608" spans="1:8">
      <c r="A11608" t="s">
        <v>4</v>
      </c>
      <c r="B11608" s="4" t="s">
        <v>5</v>
      </c>
      <c r="C11608" s="4" t="s">
        <v>16</v>
      </c>
      <c r="D11608" s="4" t="s">
        <v>10</v>
      </c>
    </row>
    <row r="11609" spans="1:8">
      <c r="A11609" t="n">
        <v>91078</v>
      </c>
      <c r="B11609" s="37" t="n">
        <v>58</v>
      </c>
      <c r="C11609" s="7" t="n">
        <v>255</v>
      </c>
      <c r="D11609" s="7" t="n">
        <v>0</v>
      </c>
    </row>
    <row r="11610" spans="1:8">
      <c r="A11610" t="s">
        <v>4</v>
      </c>
      <c r="B11610" s="4" t="s">
        <v>5</v>
      </c>
      <c r="C11610" s="4" t="s">
        <v>16</v>
      </c>
      <c r="D11610" s="4" t="s">
        <v>10</v>
      </c>
      <c r="E11610" s="4" t="s">
        <v>6</v>
      </c>
    </row>
    <row r="11611" spans="1:8">
      <c r="A11611" t="n">
        <v>91082</v>
      </c>
      <c r="B11611" s="54" t="n">
        <v>51</v>
      </c>
      <c r="C11611" s="7" t="n">
        <v>4</v>
      </c>
      <c r="D11611" s="7" t="n">
        <v>7032</v>
      </c>
      <c r="E11611" s="7" t="s">
        <v>342</v>
      </c>
    </row>
    <row r="11612" spans="1:8">
      <c r="A11612" t="s">
        <v>4</v>
      </c>
      <c r="B11612" s="4" t="s">
        <v>5</v>
      </c>
      <c r="C11612" s="4" t="s">
        <v>10</v>
      </c>
    </row>
    <row r="11613" spans="1:8">
      <c r="A11613" t="n">
        <v>91095</v>
      </c>
      <c r="B11613" s="31" t="n">
        <v>16</v>
      </c>
      <c r="C11613" s="7" t="n">
        <v>0</v>
      </c>
    </row>
    <row r="11614" spans="1:8">
      <c r="A11614" t="s">
        <v>4</v>
      </c>
      <c r="B11614" s="4" t="s">
        <v>5</v>
      </c>
      <c r="C11614" s="4" t="s">
        <v>10</v>
      </c>
      <c r="D11614" s="4" t="s">
        <v>16</v>
      </c>
      <c r="E11614" s="4" t="s">
        <v>9</v>
      </c>
      <c r="F11614" s="4" t="s">
        <v>69</v>
      </c>
      <c r="G11614" s="4" t="s">
        <v>16</v>
      </c>
      <c r="H11614" s="4" t="s">
        <v>16</v>
      </c>
      <c r="I11614" s="4" t="s">
        <v>16</v>
      </c>
      <c r="J11614" s="4" t="s">
        <v>9</v>
      </c>
      <c r="K11614" s="4" t="s">
        <v>69</v>
      </c>
      <c r="L11614" s="4" t="s">
        <v>16</v>
      </c>
      <c r="M11614" s="4" t="s">
        <v>16</v>
      </c>
    </row>
    <row r="11615" spans="1:8">
      <c r="A11615" t="n">
        <v>91098</v>
      </c>
      <c r="B11615" s="55" t="n">
        <v>26</v>
      </c>
      <c r="C11615" s="7" t="n">
        <v>7032</v>
      </c>
      <c r="D11615" s="7" t="n">
        <v>17</v>
      </c>
      <c r="E11615" s="7" t="n">
        <v>18497</v>
      </c>
      <c r="F11615" s="7" t="s">
        <v>684</v>
      </c>
      <c r="G11615" s="7" t="n">
        <v>2</v>
      </c>
      <c r="H11615" s="7" t="n">
        <v>3</v>
      </c>
      <c r="I11615" s="7" t="n">
        <v>17</v>
      </c>
      <c r="J11615" s="7" t="n">
        <v>18498</v>
      </c>
      <c r="K11615" s="7" t="s">
        <v>685</v>
      </c>
      <c r="L11615" s="7" t="n">
        <v>2</v>
      </c>
      <c r="M11615" s="7" t="n">
        <v>0</v>
      </c>
    </row>
    <row r="11616" spans="1:8">
      <c r="A11616" t="s">
        <v>4</v>
      </c>
      <c r="B11616" s="4" t="s">
        <v>5</v>
      </c>
    </row>
    <row r="11617" spans="1:13">
      <c r="A11617" t="n">
        <v>91276</v>
      </c>
      <c r="B11617" s="29" t="n">
        <v>28</v>
      </c>
    </row>
    <row r="11618" spans="1:13">
      <c r="A11618" t="s">
        <v>4</v>
      </c>
      <c r="B11618" s="4" t="s">
        <v>5</v>
      </c>
      <c r="C11618" s="4" t="s">
        <v>16</v>
      </c>
      <c r="D11618" s="4" t="s">
        <v>10</v>
      </c>
      <c r="E11618" s="4" t="s">
        <v>6</v>
      </c>
    </row>
    <row r="11619" spans="1:13">
      <c r="A11619" t="n">
        <v>91277</v>
      </c>
      <c r="B11619" s="54" t="n">
        <v>51</v>
      </c>
      <c r="C11619" s="7" t="n">
        <v>4</v>
      </c>
      <c r="D11619" s="7" t="n">
        <v>0</v>
      </c>
      <c r="E11619" s="7" t="s">
        <v>244</v>
      </c>
    </row>
    <row r="11620" spans="1:13">
      <c r="A11620" t="s">
        <v>4</v>
      </c>
      <c r="B11620" s="4" t="s">
        <v>5</v>
      </c>
      <c r="C11620" s="4" t="s">
        <v>10</v>
      </c>
    </row>
    <row r="11621" spans="1:13">
      <c r="A11621" t="n">
        <v>91291</v>
      </c>
      <c r="B11621" s="31" t="n">
        <v>16</v>
      </c>
      <c r="C11621" s="7" t="n">
        <v>0</v>
      </c>
    </row>
    <row r="11622" spans="1:13">
      <c r="A11622" t="s">
        <v>4</v>
      </c>
      <c r="B11622" s="4" t="s">
        <v>5</v>
      </c>
      <c r="C11622" s="4" t="s">
        <v>10</v>
      </c>
      <c r="D11622" s="4" t="s">
        <v>16</v>
      </c>
      <c r="E11622" s="4" t="s">
        <v>9</v>
      </c>
      <c r="F11622" s="4" t="s">
        <v>69</v>
      </c>
      <c r="G11622" s="4" t="s">
        <v>16</v>
      </c>
      <c r="H11622" s="4" t="s">
        <v>16</v>
      </c>
    </row>
    <row r="11623" spans="1:13">
      <c r="A11623" t="n">
        <v>91294</v>
      </c>
      <c r="B11623" s="55" t="n">
        <v>26</v>
      </c>
      <c r="C11623" s="7" t="n">
        <v>0</v>
      </c>
      <c r="D11623" s="7" t="n">
        <v>17</v>
      </c>
      <c r="E11623" s="7" t="n">
        <v>63684</v>
      </c>
      <c r="F11623" s="7" t="s">
        <v>686</v>
      </c>
      <c r="G11623" s="7" t="n">
        <v>2</v>
      </c>
      <c r="H11623" s="7" t="n">
        <v>0</v>
      </c>
    </row>
    <row r="11624" spans="1:13">
      <c r="A11624" t="s">
        <v>4</v>
      </c>
      <c r="B11624" s="4" t="s">
        <v>5</v>
      </c>
    </row>
    <row r="11625" spans="1:13">
      <c r="A11625" t="n">
        <v>91327</v>
      </c>
      <c r="B11625" s="29" t="n">
        <v>28</v>
      </c>
    </row>
    <row r="11626" spans="1:13">
      <c r="A11626" t="s">
        <v>4</v>
      </c>
      <c r="B11626" s="4" t="s">
        <v>5</v>
      </c>
      <c r="C11626" s="4" t="s">
        <v>16</v>
      </c>
      <c r="D11626" s="4" t="s">
        <v>10</v>
      </c>
      <c r="E11626" s="4" t="s">
        <v>6</v>
      </c>
    </row>
    <row r="11627" spans="1:13">
      <c r="A11627" t="n">
        <v>91328</v>
      </c>
      <c r="B11627" s="54" t="n">
        <v>51</v>
      </c>
      <c r="C11627" s="7" t="n">
        <v>4</v>
      </c>
      <c r="D11627" s="7" t="n">
        <v>7032</v>
      </c>
      <c r="E11627" s="7" t="s">
        <v>361</v>
      </c>
    </row>
    <row r="11628" spans="1:13">
      <c r="A11628" t="s">
        <v>4</v>
      </c>
      <c r="B11628" s="4" t="s">
        <v>5</v>
      </c>
      <c r="C11628" s="4" t="s">
        <v>10</v>
      </c>
    </row>
    <row r="11629" spans="1:13">
      <c r="A11629" t="n">
        <v>91342</v>
      </c>
      <c r="B11629" s="31" t="n">
        <v>16</v>
      </c>
      <c r="C11629" s="7" t="n">
        <v>0</v>
      </c>
    </row>
    <row r="11630" spans="1:13">
      <c r="A11630" t="s">
        <v>4</v>
      </c>
      <c r="B11630" s="4" t="s">
        <v>5</v>
      </c>
      <c r="C11630" s="4" t="s">
        <v>10</v>
      </c>
      <c r="D11630" s="4" t="s">
        <v>16</v>
      </c>
      <c r="E11630" s="4" t="s">
        <v>9</v>
      </c>
      <c r="F11630" s="4" t="s">
        <v>69</v>
      </c>
      <c r="G11630" s="4" t="s">
        <v>16</v>
      </c>
      <c r="H11630" s="4" t="s">
        <v>16</v>
      </c>
      <c r="I11630" s="4" t="s">
        <v>16</v>
      </c>
      <c r="J11630" s="4" t="s">
        <v>9</v>
      </c>
      <c r="K11630" s="4" t="s">
        <v>69</v>
      </c>
      <c r="L11630" s="4" t="s">
        <v>16</v>
      </c>
      <c r="M11630" s="4" t="s">
        <v>16</v>
      </c>
      <c r="N11630" s="4" t="s">
        <v>16</v>
      </c>
      <c r="O11630" s="4" t="s">
        <v>9</v>
      </c>
      <c r="P11630" s="4" t="s">
        <v>69</v>
      </c>
      <c r="Q11630" s="4" t="s">
        <v>16</v>
      </c>
      <c r="R11630" s="4" t="s">
        <v>16</v>
      </c>
    </row>
    <row r="11631" spans="1:13">
      <c r="A11631" t="n">
        <v>91345</v>
      </c>
      <c r="B11631" s="55" t="n">
        <v>26</v>
      </c>
      <c r="C11631" s="7" t="n">
        <v>7032</v>
      </c>
      <c r="D11631" s="7" t="n">
        <v>17</v>
      </c>
      <c r="E11631" s="7" t="n">
        <v>18499</v>
      </c>
      <c r="F11631" s="7" t="s">
        <v>687</v>
      </c>
      <c r="G11631" s="7" t="n">
        <v>2</v>
      </c>
      <c r="H11631" s="7" t="n">
        <v>3</v>
      </c>
      <c r="I11631" s="7" t="n">
        <v>17</v>
      </c>
      <c r="J11631" s="7" t="n">
        <v>18500</v>
      </c>
      <c r="K11631" s="7" t="s">
        <v>688</v>
      </c>
      <c r="L11631" s="7" t="n">
        <v>2</v>
      </c>
      <c r="M11631" s="7" t="n">
        <v>3</v>
      </c>
      <c r="N11631" s="7" t="n">
        <v>17</v>
      </c>
      <c r="O11631" s="7" t="n">
        <v>18501</v>
      </c>
      <c r="P11631" s="7" t="s">
        <v>689</v>
      </c>
      <c r="Q11631" s="7" t="n">
        <v>2</v>
      </c>
      <c r="R11631" s="7" t="n">
        <v>0</v>
      </c>
    </row>
    <row r="11632" spans="1:13">
      <c r="A11632" t="s">
        <v>4</v>
      </c>
      <c r="B11632" s="4" t="s">
        <v>5</v>
      </c>
    </row>
    <row r="11633" spans="1:18">
      <c r="A11633" t="n">
        <v>91643</v>
      </c>
      <c r="B11633" s="29" t="n">
        <v>28</v>
      </c>
    </row>
    <row r="11634" spans="1:18">
      <c r="A11634" t="s">
        <v>4</v>
      </c>
      <c r="B11634" s="4" t="s">
        <v>5</v>
      </c>
      <c r="C11634" s="4" t="s">
        <v>10</v>
      </c>
      <c r="D11634" s="4" t="s">
        <v>10</v>
      </c>
      <c r="E11634" s="4" t="s">
        <v>10</v>
      </c>
    </row>
    <row r="11635" spans="1:18">
      <c r="A11635" t="n">
        <v>91644</v>
      </c>
      <c r="B11635" s="34" t="n">
        <v>61</v>
      </c>
      <c r="C11635" s="7" t="n">
        <v>7032</v>
      </c>
      <c r="D11635" s="7" t="n">
        <v>65533</v>
      </c>
      <c r="E11635" s="7" t="n">
        <v>1000</v>
      </c>
    </row>
    <row r="11636" spans="1:18">
      <c r="A11636" t="s">
        <v>4</v>
      </c>
      <c r="B11636" s="4" t="s">
        <v>5</v>
      </c>
      <c r="C11636" s="4" t="s">
        <v>10</v>
      </c>
      <c r="D11636" s="4" t="s">
        <v>30</v>
      </c>
      <c r="E11636" s="4" t="s">
        <v>30</v>
      </c>
      <c r="F11636" s="4" t="s">
        <v>16</v>
      </c>
    </row>
    <row r="11637" spans="1:18">
      <c r="A11637" t="n">
        <v>91651</v>
      </c>
      <c r="B11637" s="75" t="n">
        <v>52</v>
      </c>
      <c r="C11637" s="7" t="n">
        <v>7032</v>
      </c>
      <c r="D11637" s="7" t="n">
        <v>345</v>
      </c>
      <c r="E11637" s="7" t="n">
        <v>10</v>
      </c>
      <c r="F11637" s="7" t="n">
        <v>0</v>
      </c>
    </row>
    <row r="11638" spans="1:18">
      <c r="A11638" t="s">
        <v>4</v>
      </c>
      <c r="B11638" s="4" t="s">
        <v>5</v>
      </c>
      <c r="C11638" s="4" t="s">
        <v>10</v>
      </c>
    </row>
    <row r="11639" spans="1:18">
      <c r="A11639" t="n">
        <v>91663</v>
      </c>
      <c r="B11639" s="36" t="n">
        <v>54</v>
      </c>
      <c r="C11639" s="7" t="n">
        <v>7032</v>
      </c>
    </row>
    <row r="11640" spans="1:18">
      <c r="A11640" t="s">
        <v>4</v>
      </c>
      <c r="B11640" s="4" t="s">
        <v>5</v>
      </c>
      <c r="C11640" s="4" t="s">
        <v>10</v>
      </c>
      <c r="D11640" s="4" t="s">
        <v>10</v>
      </c>
      <c r="E11640" s="4" t="s">
        <v>30</v>
      </c>
      <c r="F11640" s="4" t="s">
        <v>30</v>
      </c>
      <c r="G11640" s="4" t="s">
        <v>30</v>
      </c>
      <c r="H11640" s="4" t="s">
        <v>30</v>
      </c>
      <c r="I11640" s="4" t="s">
        <v>16</v>
      </c>
      <c r="J11640" s="4" t="s">
        <v>10</v>
      </c>
    </row>
    <row r="11641" spans="1:18">
      <c r="A11641" t="n">
        <v>91666</v>
      </c>
      <c r="B11641" s="64" t="n">
        <v>55</v>
      </c>
      <c r="C11641" s="7" t="n">
        <v>7032</v>
      </c>
      <c r="D11641" s="7" t="n">
        <v>65533</v>
      </c>
      <c r="E11641" s="7" t="n">
        <v>-99.6600036621094</v>
      </c>
      <c r="F11641" s="7" t="n">
        <v>6.42000007629395</v>
      </c>
      <c r="G11641" s="7" t="n">
        <v>-60.7200012207031</v>
      </c>
      <c r="H11641" s="7" t="n">
        <v>1.20000004768372</v>
      </c>
      <c r="I11641" s="7" t="n">
        <v>1</v>
      </c>
      <c r="J11641" s="7" t="n">
        <v>0</v>
      </c>
    </row>
    <row r="11642" spans="1:18">
      <c r="A11642" t="s">
        <v>4</v>
      </c>
      <c r="B11642" s="4" t="s">
        <v>5</v>
      </c>
      <c r="C11642" s="4" t="s">
        <v>10</v>
      </c>
    </row>
    <row r="11643" spans="1:18">
      <c r="A11643" t="n">
        <v>91690</v>
      </c>
      <c r="B11643" s="31" t="n">
        <v>16</v>
      </c>
      <c r="C11643" s="7" t="n">
        <v>1000</v>
      </c>
    </row>
    <row r="11644" spans="1:18">
      <c r="A11644" t="s">
        <v>4</v>
      </c>
      <c r="B11644" s="4" t="s">
        <v>5</v>
      </c>
      <c r="C11644" s="4" t="s">
        <v>10</v>
      </c>
      <c r="D11644" s="4" t="s">
        <v>16</v>
      </c>
      <c r="E11644" s="4" t="s">
        <v>30</v>
      </c>
      <c r="F11644" s="4" t="s">
        <v>10</v>
      </c>
    </row>
    <row r="11645" spans="1:18">
      <c r="A11645" t="n">
        <v>91693</v>
      </c>
      <c r="B11645" s="53" t="n">
        <v>59</v>
      </c>
      <c r="C11645" s="7" t="n">
        <v>0</v>
      </c>
      <c r="D11645" s="7" t="n">
        <v>6</v>
      </c>
      <c r="E11645" s="7" t="n">
        <v>0</v>
      </c>
      <c r="F11645" s="7" t="n">
        <v>0</v>
      </c>
    </row>
    <row r="11646" spans="1:18">
      <c r="A11646" t="s">
        <v>4</v>
      </c>
      <c r="B11646" s="4" t="s">
        <v>5</v>
      </c>
      <c r="C11646" s="4" t="s">
        <v>10</v>
      </c>
    </row>
    <row r="11647" spans="1:18">
      <c r="A11647" t="n">
        <v>91703</v>
      </c>
      <c r="B11647" s="31" t="n">
        <v>16</v>
      </c>
      <c r="C11647" s="7" t="n">
        <v>1300</v>
      </c>
    </row>
    <row r="11648" spans="1:18">
      <c r="A11648" t="s">
        <v>4</v>
      </c>
      <c r="B11648" s="4" t="s">
        <v>5</v>
      </c>
      <c r="C11648" s="4" t="s">
        <v>16</v>
      </c>
      <c r="D11648" s="4" t="s">
        <v>10</v>
      </c>
      <c r="E11648" s="4" t="s">
        <v>6</v>
      </c>
    </row>
    <row r="11649" spans="1:10">
      <c r="A11649" t="n">
        <v>91706</v>
      </c>
      <c r="B11649" s="54" t="n">
        <v>51</v>
      </c>
      <c r="C11649" s="7" t="n">
        <v>4</v>
      </c>
      <c r="D11649" s="7" t="n">
        <v>0</v>
      </c>
      <c r="E11649" s="7" t="s">
        <v>679</v>
      </c>
    </row>
    <row r="11650" spans="1:10">
      <c r="A11650" t="s">
        <v>4</v>
      </c>
      <c r="B11650" s="4" t="s">
        <v>5</v>
      </c>
      <c r="C11650" s="4" t="s">
        <v>10</v>
      </c>
    </row>
    <row r="11651" spans="1:10">
      <c r="A11651" t="n">
        <v>91720</v>
      </c>
      <c r="B11651" s="31" t="n">
        <v>16</v>
      </c>
      <c r="C11651" s="7" t="n">
        <v>0</v>
      </c>
    </row>
    <row r="11652" spans="1:10">
      <c r="A11652" t="s">
        <v>4</v>
      </c>
      <c r="B11652" s="4" t="s">
        <v>5</v>
      </c>
      <c r="C11652" s="4" t="s">
        <v>10</v>
      </c>
      <c r="D11652" s="4" t="s">
        <v>16</v>
      </c>
      <c r="E11652" s="4" t="s">
        <v>9</v>
      </c>
      <c r="F11652" s="4" t="s">
        <v>69</v>
      </c>
      <c r="G11652" s="4" t="s">
        <v>16</v>
      </c>
      <c r="H11652" s="4" t="s">
        <v>16</v>
      </c>
    </row>
    <row r="11653" spans="1:10">
      <c r="A11653" t="n">
        <v>91723</v>
      </c>
      <c r="B11653" s="55" t="n">
        <v>26</v>
      </c>
      <c r="C11653" s="7" t="n">
        <v>0</v>
      </c>
      <c r="D11653" s="7" t="n">
        <v>17</v>
      </c>
      <c r="E11653" s="7" t="n">
        <v>63685</v>
      </c>
      <c r="F11653" s="7" t="s">
        <v>690</v>
      </c>
      <c r="G11653" s="7" t="n">
        <v>2</v>
      </c>
      <c r="H11653" s="7" t="n">
        <v>0</v>
      </c>
    </row>
    <row r="11654" spans="1:10">
      <c r="A11654" t="s">
        <v>4</v>
      </c>
      <c r="B11654" s="4" t="s">
        <v>5</v>
      </c>
    </row>
    <row r="11655" spans="1:10">
      <c r="A11655" t="n">
        <v>91847</v>
      </c>
      <c r="B11655" s="29" t="n">
        <v>28</v>
      </c>
    </row>
    <row r="11656" spans="1:10">
      <c r="A11656" t="s">
        <v>4</v>
      </c>
      <c r="B11656" s="4" t="s">
        <v>5</v>
      </c>
      <c r="C11656" s="4" t="s">
        <v>10</v>
      </c>
      <c r="D11656" s="4" t="s">
        <v>16</v>
      </c>
      <c r="E11656" s="4" t="s">
        <v>6</v>
      </c>
      <c r="F11656" s="4" t="s">
        <v>30</v>
      </c>
      <c r="G11656" s="4" t="s">
        <v>30</v>
      </c>
      <c r="H11656" s="4" t="s">
        <v>30</v>
      </c>
    </row>
    <row r="11657" spans="1:10">
      <c r="A11657" t="n">
        <v>91848</v>
      </c>
      <c r="B11657" s="45" t="n">
        <v>48</v>
      </c>
      <c r="C11657" s="7" t="n">
        <v>0</v>
      </c>
      <c r="D11657" s="7" t="n">
        <v>0</v>
      </c>
      <c r="E11657" s="7" t="s">
        <v>452</v>
      </c>
      <c r="F11657" s="7" t="n">
        <v>-1</v>
      </c>
      <c r="G11657" s="7" t="n">
        <v>1</v>
      </c>
      <c r="H11657" s="7" t="n">
        <v>2.80259692864963e-45</v>
      </c>
    </row>
    <row r="11658" spans="1:10">
      <c r="A11658" t="s">
        <v>4</v>
      </c>
      <c r="B11658" s="4" t="s">
        <v>5</v>
      </c>
      <c r="C11658" s="4" t="s">
        <v>10</v>
      </c>
    </row>
    <row r="11659" spans="1:10">
      <c r="A11659" t="n">
        <v>91877</v>
      </c>
      <c r="B11659" s="31" t="n">
        <v>16</v>
      </c>
      <c r="C11659" s="7" t="n">
        <v>1000</v>
      </c>
    </row>
    <row r="11660" spans="1:10">
      <c r="A11660" t="s">
        <v>4</v>
      </c>
      <c r="B11660" s="4" t="s">
        <v>5</v>
      </c>
      <c r="C11660" s="4" t="s">
        <v>16</v>
      </c>
      <c r="D11660" s="4" t="s">
        <v>10</v>
      </c>
      <c r="E11660" s="4" t="s">
        <v>30</v>
      </c>
    </row>
    <row r="11661" spans="1:10">
      <c r="A11661" t="n">
        <v>91880</v>
      </c>
      <c r="B11661" s="37" t="n">
        <v>58</v>
      </c>
      <c r="C11661" s="7" t="n">
        <v>101</v>
      </c>
      <c r="D11661" s="7" t="n">
        <v>500</v>
      </c>
      <c r="E11661" s="7" t="n">
        <v>1</v>
      </c>
    </row>
    <row r="11662" spans="1:10">
      <c r="A11662" t="s">
        <v>4</v>
      </c>
      <c r="B11662" s="4" t="s">
        <v>5</v>
      </c>
      <c r="C11662" s="4" t="s">
        <v>16</v>
      </c>
      <c r="D11662" s="4" t="s">
        <v>10</v>
      </c>
    </row>
    <row r="11663" spans="1:10">
      <c r="A11663" t="n">
        <v>91888</v>
      </c>
      <c r="B11663" s="37" t="n">
        <v>58</v>
      </c>
      <c r="C11663" s="7" t="n">
        <v>254</v>
      </c>
      <c r="D11663" s="7" t="n">
        <v>0</v>
      </c>
    </row>
    <row r="11664" spans="1:10">
      <c r="A11664" t="s">
        <v>4</v>
      </c>
      <c r="B11664" s="4" t="s">
        <v>5</v>
      </c>
      <c r="C11664" s="4" t="s">
        <v>16</v>
      </c>
    </row>
    <row r="11665" spans="1:8">
      <c r="A11665" t="n">
        <v>91892</v>
      </c>
      <c r="B11665" s="60" t="n">
        <v>116</v>
      </c>
      <c r="C11665" s="7" t="n">
        <v>1</v>
      </c>
    </row>
    <row r="11666" spans="1:8">
      <c r="A11666" t="s">
        <v>4</v>
      </c>
      <c r="B11666" s="4" t="s">
        <v>5</v>
      </c>
      <c r="C11666" s="4" t="s">
        <v>16</v>
      </c>
      <c r="D11666" s="4" t="s">
        <v>10</v>
      </c>
      <c r="E11666" s="4" t="s">
        <v>10</v>
      </c>
      <c r="F11666" s="4" t="s">
        <v>9</v>
      </c>
    </row>
    <row r="11667" spans="1:8">
      <c r="A11667" t="n">
        <v>91894</v>
      </c>
      <c r="B11667" s="70" t="n">
        <v>84</v>
      </c>
      <c r="C11667" s="7" t="n">
        <v>0</v>
      </c>
      <c r="D11667" s="7" t="n">
        <v>0</v>
      </c>
      <c r="E11667" s="7" t="n">
        <v>0</v>
      </c>
      <c r="F11667" s="7" t="n">
        <v>1036831949</v>
      </c>
    </row>
    <row r="11668" spans="1:8">
      <c r="A11668" t="s">
        <v>4</v>
      </c>
      <c r="B11668" s="4" t="s">
        <v>5</v>
      </c>
      <c r="C11668" s="4" t="s">
        <v>16</v>
      </c>
      <c r="D11668" s="4" t="s">
        <v>10</v>
      </c>
      <c r="E11668" s="4" t="s">
        <v>6</v>
      </c>
      <c r="F11668" s="4" t="s">
        <v>6</v>
      </c>
      <c r="G11668" s="4" t="s">
        <v>6</v>
      </c>
      <c r="H11668" s="4" t="s">
        <v>6</v>
      </c>
    </row>
    <row r="11669" spans="1:8">
      <c r="A11669" t="n">
        <v>91904</v>
      </c>
      <c r="B11669" s="54" t="n">
        <v>51</v>
      </c>
      <c r="C11669" s="7" t="n">
        <v>3</v>
      </c>
      <c r="D11669" s="7" t="n">
        <v>0</v>
      </c>
      <c r="E11669" s="7" t="s">
        <v>226</v>
      </c>
      <c r="F11669" s="7" t="s">
        <v>462</v>
      </c>
      <c r="G11669" s="7" t="s">
        <v>225</v>
      </c>
      <c r="H11669" s="7" t="s">
        <v>226</v>
      </c>
    </row>
    <row r="11670" spans="1:8">
      <c r="A11670" t="s">
        <v>4</v>
      </c>
      <c r="B11670" s="4" t="s">
        <v>5</v>
      </c>
      <c r="C11670" s="4" t="s">
        <v>10</v>
      </c>
      <c r="D11670" s="4" t="s">
        <v>16</v>
      </c>
      <c r="E11670" s="4" t="s">
        <v>6</v>
      </c>
      <c r="F11670" s="4" t="s">
        <v>30</v>
      </c>
      <c r="G11670" s="4" t="s">
        <v>30</v>
      </c>
      <c r="H11670" s="4" t="s">
        <v>30</v>
      </c>
    </row>
    <row r="11671" spans="1:8">
      <c r="A11671" t="n">
        <v>91917</v>
      </c>
      <c r="B11671" s="45" t="n">
        <v>48</v>
      </c>
      <c r="C11671" s="7" t="n">
        <v>0</v>
      </c>
      <c r="D11671" s="7" t="n">
        <v>0</v>
      </c>
      <c r="E11671" s="7" t="s">
        <v>637</v>
      </c>
      <c r="F11671" s="7" t="n">
        <v>0</v>
      </c>
      <c r="G11671" s="7" t="n">
        <v>1</v>
      </c>
      <c r="H11671" s="7" t="n">
        <v>0</v>
      </c>
    </row>
    <row r="11672" spans="1:8">
      <c r="A11672" t="s">
        <v>4</v>
      </c>
      <c r="B11672" s="4" t="s">
        <v>5</v>
      </c>
      <c r="C11672" s="4" t="s">
        <v>16</v>
      </c>
      <c r="D11672" s="4" t="s">
        <v>16</v>
      </c>
      <c r="E11672" s="4" t="s">
        <v>30</v>
      </c>
      <c r="F11672" s="4" t="s">
        <v>30</v>
      </c>
      <c r="G11672" s="4" t="s">
        <v>30</v>
      </c>
      <c r="H11672" s="4" t="s">
        <v>10</v>
      </c>
    </row>
    <row r="11673" spans="1:8">
      <c r="A11673" t="n">
        <v>91942</v>
      </c>
      <c r="B11673" s="38" t="n">
        <v>45</v>
      </c>
      <c r="C11673" s="7" t="n">
        <v>2</v>
      </c>
      <c r="D11673" s="7" t="n">
        <v>3</v>
      </c>
      <c r="E11673" s="7" t="n">
        <v>-98.0199966430664</v>
      </c>
      <c r="F11673" s="7" t="n">
        <v>7.78999996185303</v>
      </c>
      <c r="G11673" s="7" t="n">
        <v>-66.3300018310547</v>
      </c>
      <c r="H11673" s="7" t="n">
        <v>0</v>
      </c>
    </row>
    <row r="11674" spans="1:8">
      <c r="A11674" t="s">
        <v>4</v>
      </c>
      <c r="B11674" s="4" t="s">
        <v>5</v>
      </c>
      <c r="C11674" s="4" t="s">
        <v>16</v>
      </c>
      <c r="D11674" s="4" t="s">
        <v>16</v>
      </c>
      <c r="E11674" s="4" t="s">
        <v>30</v>
      </c>
      <c r="F11674" s="4" t="s">
        <v>30</v>
      </c>
      <c r="G11674" s="4" t="s">
        <v>30</v>
      </c>
      <c r="H11674" s="4" t="s">
        <v>10</v>
      </c>
      <c r="I11674" s="4" t="s">
        <v>16</v>
      </c>
    </row>
    <row r="11675" spans="1:8">
      <c r="A11675" t="n">
        <v>91959</v>
      </c>
      <c r="B11675" s="38" t="n">
        <v>45</v>
      </c>
      <c r="C11675" s="7" t="n">
        <v>4</v>
      </c>
      <c r="D11675" s="7" t="n">
        <v>3</v>
      </c>
      <c r="E11675" s="7" t="n">
        <v>5.28000020980835</v>
      </c>
      <c r="F11675" s="7" t="n">
        <v>322.480010986328</v>
      </c>
      <c r="G11675" s="7" t="n">
        <v>0</v>
      </c>
      <c r="H11675" s="7" t="n">
        <v>0</v>
      </c>
      <c r="I11675" s="7" t="n">
        <v>0</v>
      </c>
    </row>
    <row r="11676" spans="1:8">
      <c r="A11676" t="s">
        <v>4</v>
      </c>
      <c r="B11676" s="4" t="s">
        <v>5</v>
      </c>
      <c r="C11676" s="4" t="s">
        <v>16</v>
      </c>
      <c r="D11676" s="4" t="s">
        <v>16</v>
      </c>
      <c r="E11676" s="4" t="s">
        <v>30</v>
      </c>
      <c r="F11676" s="4" t="s">
        <v>10</v>
      </c>
    </row>
    <row r="11677" spans="1:8">
      <c r="A11677" t="n">
        <v>91977</v>
      </c>
      <c r="B11677" s="38" t="n">
        <v>45</v>
      </c>
      <c r="C11677" s="7" t="n">
        <v>5</v>
      </c>
      <c r="D11677" s="7" t="n">
        <v>3</v>
      </c>
      <c r="E11677" s="7" t="n">
        <v>1.5</v>
      </c>
      <c r="F11677" s="7" t="n">
        <v>0</v>
      </c>
    </row>
    <row r="11678" spans="1:8">
      <c r="A11678" t="s">
        <v>4</v>
      </c>
      <c r="B11678" s="4" t="s">
        <v>5</v>
      </c>
      <c r="C11678" s="4" t="s">
        <v>16</v>
      </c>
      <c r="D11678" s="4" t="s">
        <v>16</v>
      </c>
      <c r="E11678" s="4" t="s">
        <v>30</v>
      </c>
      <c r="F11678" s="4" t="s">
        <v>10</v>
      </c>
    </row>
    <row r="11679" spans="1:8">
      <c r="A11679" t="n">
        <v>91986</v>
      </c>
      <c r="B11679" s="38" t="n">
        <v>45</v>
      </c>
      <c r="C11679" s="7" t="n">
        <v>11</v>
      </c>
      <c r="D11679" s="7" t="n">
        <v>3</v>
      </c>
      <c r="E11679" s="7" t="n">
        <v>38</v>
      </c>
      <c r="F11679" s="7" t="n">
        <v>0</v>
      </c>
    </row>
    <row r="11680" spans="1:8">
      <c r="A11680" t="s">
        <v>4</v>
      </c>
      <c r="B11680" s="4" t="s">
        <v>5</v>
      </c>
      <c r="C11680" s="4" t="s">
        <v>16</v>
      </c>
      <c r="D11680" s="4" t="s">
        <v>16</v>
      </c>
      <c r="E11680" s="4" t="s">
        <v>30</v>
      </c>
      <c r="F11680" s="4" t="s">
        <v>30</v>
      </c>
      <c r="G11680" s="4" t="s">
        <v>30</v>
      </c>
      <c r="H11680" s="4" t="s">
        <v>10</v>
      </c>
    </row>
    <row r="11681" spans="1:9">
      <c r="A11681" t="n">
        <v>91995</v>
      </c>
      <c r="B11681" s="38" t="n">
        <v>45</v>
      </c>
      <c r="C11681" s="7" t="n">
        <v>2</v>
      </c>
      <c r="D11681" s="7" t="n">
        <v>3</v>
      </c>
      <c r="E11681" s="7" t="n">
        <v>-98.0199966430664</v>
      </c>
      <c r="F11681" s="7" t="n">
        <v>7.78999996185303</v>
      </c>
      <c r="G11681" s="7" t="n">
        <v>-66.3300018310547</v>
      </c>
      <c r="H11681" s="7" t="n">
        <v>10000</v>
      </c>
    </row>
    <row r="11682" spans="1:9">
      <c r="A11682" t="s">
        <v>4</v>
      </c>
      <c r="B11682" s="4" t="s">
        <v>5</v>
      </c>
      <c r="C11682" s="4" t="s">
        <v>16</v>
      </c>
      <c r="D11682" s="4" t="s">
        <v>16</v>
      </c>
      <c r="E11682" s="4" t="s">
        <v>30</v>
      </c>
      <c r="F11682" s="4" t="s">
        <v>30</v>
      </c>
      <c r="G11682" s="4" t="s">
        <v>30</v>
      </c>
      <c r="H11682" s="4" t="s">
        <v>10</v>
      </c>
      <c r="I11682" s="4" t="s">
        <v>16</v>
      </c>
    </row>
    <row r="11683" spans="1:9">
      <c r="A11683" t="n">
        <v>92012</v>
      </c>
      <c r="B11683" s="38" t="n">
        <v>45</v>
      </c>
      <c r="C11683" s="7" t="n">
        <v>4</v>
      </c>
      <c r="D11683" s="7" t="n">
        <v>3</v>
      </c>
      <c r="E11683" s="7" t="n">
        <v>5.28000020980835</v>
      </c>
      <c r="F11683" s="7" t="n">
        <v>315.140014648438</v>
      </c>
      <c r="G11683" s="7" t="n">
        <v>0</v>
      </c>
      <c r="H11683" s="7" t="n">
        <v>10000</v>
      </c>
      <c r="I11683" s="7" t="n">
        <v>0</v>
      </c>
    </row>
    <row r="11684" spans="1:9">
      <c r="A11684" t="s">
        <v>4</v>
      </c>
      <c r="B11684" s="4" t="s">
        <v>5</v>
      </c>
      <c r="C11684" s="4" t="s">
        <v>16</v>
      </c>
      <c r="D11684" s="4" t="s">
        <v>16</v>
      </c>
      <c r="E11684" s="4" t="s">
        <v>30</v>
      </c>
      <c r="F11684" s="4" t="s">
        <v>10</v>
      </c>
    </row>
    <row r="11685" spans="1:9">
      <c r="A11685" t="n">
        <v>92030</v>
      </c>
      <c r="B11685" s="38" t="n">
        <v>45</v>
      </c>
      <c r="C11685" s="7" t="n">
        <v>5</v>
      </c>
      <c r="D11685" s="7" t="n">
        <v>3</v>
      </c>
      <c r="E11685" s="7" t="n">
        <v>1.5</v>
      </c>
      <c r="F11685" s="7" t="n">
        <v>10000</v>
      </c>
    </row>
    <row r="11686" spans="1:9">
      <c r="A11686" t="s">
        <v>4</v>
      </c>
      <c r="B11686" s="4" t="s">
        <v>5</v>
      </c>
      <c r="C11686" s="4" t="s">
        <v>16</v>
      </c>
      <c r="D11686" s="4" t="s">
        <v>16</v>
      </c>
      <c r="E11686" s="4" t="s">
        <v>30</v>
      </c>
      <c r="F11686" s="4" t="s">
        <v>10</v>
      </c>
    </row>
    <row r="11687" spans="1:9">
      <c r="A11687" t="n">
        <v>92039</v>
      </c>
      <c r="B11687" s="38" t="n">
        <v>45</v>
      </c>
      <c r="C11687" s="7" t="n">
        <v>11</v>
      </c>
      <c r="D11687" s="7" t="n">
        <v>3</v>
      </c>
      <c r="E11687" s="7" t="n">
        <v>38</v>
      </c>
      <c r="F11687" s="7" t="n">
        <v>10000</v>
      </c>
    </row>
    <row r="11688" spans="1:9">
      <c r="A11688" t="s">
        <v>4</v>
      </c>
      <c r="B11688" s="4" t="s">
        <v>5</v>
      </c>
      <c r="C11688" s="4" t="s">
        <v>16</v>
      </c>
      <c r="D11688" s="4" t="s">
        <v>10</v>
      </c>
    </row>
    <row r="11689" spans="1:9">
      <c r="A11689" t="n">
        <v>92048</v>
      </c>
      <c r="B11689" s="37" t="n">
        <v>58</v>
      </c>
      <c r="C11689" s="7" t="n">
        <v>255</v>
      </c>
      <c r="D11689" s="7" t="n">
        <v>0</v>
      </c>
    </row>
    <row r="11690" spans="1:9">
      <c r="A11690" t="s">
        <v>4</v>
      </c>
      <c r="B11690" s="4" t="s">
        <v>5</v>
      </c>
      <c r="C11690" s="4" t="s">
        <v>10</v>
      </c>
    </row>
    <row r="11691" spans="1:9">
      <c r="A11691" t="n">
        <v>92052</v>
      </c>
      <c r="B11691" s="31" t="n">
        <v>16</v>
      </c>
      <c r="C11691" s="7" t="n">
        <v>300</v>
      </c>
    </row>
    <row r="11692" spans="1:9">
      <c r="A11692" t="s">
        <v>4</v>
      </c>
      <c r="B11692" s="4" t="s">
        <v>5</v>
      </c>
      <c r="C11692" s="4" t="s">
        <v>16</v>
      </c>
      <c r="D11692" s="4" t="s">
        <v>10</v>
      </c>
      <c r="E11692" s="4" t="s">
        <v>6</v>
      </c>
    </row>
    <row r="11693" spans="1:9">
      <c r="A11693" t="n">
        <v>92055</v>
      </c>
      <c r="B11693" s="54" t="n">
        <v>51</v>
      </c>
      <c r="C11693" s="7" t="n">
        <v>4</v>
      </c>
      <c r="D11693" s="7" t="n">
        <v>0</v>
      </c>
      <c r="E11693" s="7" t="s">
        <v>691</v>
      </c>
    </row>
    <row r="11694" spans="1:9">
      <c r="A11694" t="s">
        <v>4</v>
      </c>
      <c r="B11694" s="4" t="s">
        <v>5</v>
      </c>
      <c r="C11694" s="4" t="s">
        <v>10</v>
      </c>
    </row>
    <row r="11695" spans="1:9">
      <c r="A11695" t="n">
        <v>92070</v>
      </c>
      <c r="B11695" s="31" t="n">
        <v>16</v>
      </c>
      <c r="C11695" s="7" t="n">
        <v>0</v>
      </c>
    </row>
    <row r="11696" spans="1:9">
      <c r="A11696" t="s">
        <v>4</v>
      </c>
      <c r="B11696" s="4" t="s">
        <v>5</v>
      </c>
      <c r="C11696" s="4" t="s">
        <v>10</v>
      </c>
      <c r="D11696" s="4" t="s">
        <v>16</v>
      </c>
      <c r="E11696" s="4" t="s">
        <v>9</v>
      </c>
      <c r="F11696" s="4" t="s">
        <v>69</v>
      </c>
      <c r="G11696" s="4" t="s">
        <v>16</v>
      </c>
      <c r="H11696" s="4" t="s">
        <v>16</v>
      </c>
      <c r="I11696" s="4" t="s">
        <v>16</v>
      </c>
      <c r="J11696" s="4" t="s">
        <v>9</v>
      </c>
      <c r="K11696" s="4" t="s">
        <v>69</v>
      </c>
      <c r="L11696" s="4" t="s">
        <v>16</v>
      </c>
      <c r="M11696" s="4" t="s">
        <v>16</v>
      </c>
      <c r="N11696" s="4" t="s">
        <v>16</v>
      </c>
      <c r="O11696" s="4" t="s">
        <v>9</v>
      </c>
      <c r="P11696" s="4" t="s">
        <v>69</v>
      </c>
      <c r="Q11696" s="4" t="s">
        <v>16</v>
      </c>
      <c r="R11696" s="4" t="s">
        <v>16</v>
      </c>
    </row>
    <row r="11697" spans="1:18">
      <c r="A11697" t="n">
        <v>92073</v>
      </c>
      <c r="B11697" s="55" t="n">
        <v>26</v>
      </c>
      <c r="C11697" s="7" t="n">
        <v>0</v>
      </c>
      <c r="D11697" s="7" t="n">
        <v>17</v>
      </c>
      <c r="E11697" s="7" t="n">
        <v>63686</v>
      </c>
      <c r="F11697" s="7" t="s">
        <v>692</v>
      </c>
      <c r="G11697" s="7" t="n">
        <v>2</v>
      </c>
      <c r="H11697" s="7" t="n">
        <v>3</v>
      </c>
      <c r="I11697" s="7" t="n">
        <v>17</v>
      </c>
      <c r="J11697" s="7" t="n">
        <v>63687</v>
      </c>
      <c r="K11697" s="7" t="s">
        <v>693</v>
      </c>
      <c r="L11697" s="7" t="n">
        <v>2</v>
      </c>
      <c r="M11697" s="7" t="n">
        <v>3</v>
      </c>
      <c r="N11697" s="7" t="n">
        <v>17</v>
      </c>
      <c r="O11697" s="7" t="n">
        <v>63688</v>
      </c>
      <c r="P11697" s="7" t="s">
        <v>694</v>
      </c>
      <c r="Q11697" s="7" t="n">
        <v>2</v>
      </c>
      <c r="R11697" s="7" t="n">
        <v>0</v>
      </c>
    </row>
    <row r="11698" spans="1:18">
      <c r="A11698" t="s">
        <v>4</v>
      </c>
      <c r="B11698" s="4" t="s">
        <v>5</v>
      </c>
    </row>
    <row r="11699" spans="1:18">
      <c r="A11699" t="n">
        <v>92423</v>
      </c>
      <c r="B11699" s="29" t="n">
        <v>28</v>
      </c>
    </row>
    <row r="11700" spans="1:18">
      <c r="A11700" t="s">
        <v>4</v>
      </c>
      <c r="B11700" s="4" t="s">
        <v>5</v>
      </c>
      <c r="C11700" s="4" t="s">
        <v>16</v>
      </c>
      <c r="D11700" s="4" t="s">
        <v>10</v>
      </c>
      <c r="E11700" s="4" t="s">
        <v>16</v>
      </c>
    </row>
    <row r="11701" spans="1:18">
      <c r="A11701" t="n">
        <v>92424</v>
      </c>
      <c r="B11701" s="20" t="n">
        <v>49</v>
      </c>
      <c r="C11701" s="7" t="n">
        <v>1</v>
      </c>
      <c r="D11701" s="7" t="n">
        <v>4000</v>
      </c>
      <c r="E11701" s="7" t="n">
        <v>0</v>
      </c>
    </row>
    <row r="11702" spans="1:18">
      <c r="A11702" t="s">
        <v>4</v>
      </c>
      <c r="B11702" s="4" t="s">
        <v>5</v>
      </c>
      <c r="C11702" s="4" t="s">
        <v>16</v>
      </c>
      <c r="D11702" s="4" t="s">
        <v>10</v>
      </c>
      <c r="E11702" s="4" t="s">
        <v>10</v>
      </c>
    </row>
    <row r="11703" spans="1:18">
      <c r="A11703" t="n">
        <v>92429</v>
      </c>
      <c r="B11703" s="18" t="n">
        <v>50</v>
      </c>
      <c r="C11703" s="7" t="n">
        <v>1</v>
      </c>
      <c r="D11703" s="7" t="n">
        <v>2268</v>
      </c>
      <c r="E11703" s="7" t="n">
        <v>1000</v>
      </c>
    </row>
    <row r="11704" spans="1:18">
      <c r="A11704" t="s">
        <v>4</v>
      </c>
      <c r="B11704" s="4" t="s">
        <v>5</v>
      </c>
      <c r="C11704" s="4" t="s">
        <v>16</v>
      </c>
      <c r="D11704" s="4" t="s">
        <v>10</v>
      </c>
    </row>
    <row r="11705" spans="1:18">
      <c r="A11705" t="n">
        <v>92435</v>
      </c>
      <c r="B11705" s="20" t="n">
        <v>49</v>
      </c>
      <c r="C11705" s="7" t="n">
        <v>6</v>
      </c>
      <c r="D11705" s="7" t="n">
        <v>1</v>
      </c>
    </row>
    <row r="11706" spans="1:18">
      <c r="A11706" t="s">
        <v>4</v>
      </c>
      <c r="B11706" s="4" t="s">
        <v>5</v>
      </c>
      <c r="C11706" s="4" t="s">
        <v>16</v>
      </c>
      <c r="D11706" s="4" t="s">
        <v>10</v>
      </c>
      <c r="E11706" s="4" t="s">
        <v>30</v>
      </c>
    </row>
    <row r="11707" spans="1:18">
      <c r="A11707" t="n">
        <v>92439</v>
      </c>
      <c r="B11707" s="37" t="n">
        <v>58</v>
      </c>
      <c r="C11707" s="7" t="n">
        <v>0</v>
      </c>
      <c r="D11707" s="7" t="n">
        <v>1000</v>
      </c>
      <c r="E11707" s="7" t="n">
        <v>1</v>
      </c>
    </row>
    <row r="11708" spans="1:18">
      <c r="A11708" t="s">
        <v>4</v>
      </c>
      <c r="B11708" s="4" t="s">
        <v>5</v>
      </c>
      <c r="C11708" s="4" t="s">
        <v>16</v>
      </c>
      <c r="D11708" s="4" t="s">
        <v>10</v>
      </c>
    </row>
    <row r="11709" spans="1:18">
      <c r="A11709" t="n">
        <v>92447</v>
      </c>
      <c r="B11709" s="37" t="n">
        <v>58</v>
      </c>
      <c r="C11709" s="7" t="n">
        <v>255</v>
      </c>
      <c r="D11709" s="7" t="n">
        <v>0</v>
      </c>
    </row>
    <row r="11710" spans="1:18">
      <c r="A11710" t="s">
        <v>4</v>
      </c>
      <c r="B11710" s="4" t="s">
        <v>5</v>
      </c>
      <c r="C11710" s="4" t="s">
        <v>16</v>
      </c>
      <c r="D11710" s="4" t="s">
        <v>16</v>
      </c>
    </row>
    <row r="11711" spans="1:18">
      <c r="A11711" t="n">
        <v>92451</v>
      </c>
      <c r="B11711" s="20" t="n">
        <v>49</v>
      </c>
      <c r="C11711" s="7" t="n">
        <v>2</v>
      </c>
      <c r="D11711" s="7" t="n">
        <v>0</v>
      </c>
    </row>
    <row r="11712" spans="1:18">
      <c r="A11712" t="s">
        <v>4</v>
      </c>
      <c r="B11712" s="4" t="s">
        <v>5</v>
      </c>
      <c r="C11712" s="4" t="s">
        <v>10</v>
      </c>
      <c r="D11712" s="4" t="s">
        <v>16</v>
      </c>
    </row>
    <row r="11713" spans="1:18">
      <c r="A11713" t="n">
        <v>92454</v>
      </c>
      <c r="B11713" s="50" t="n">
        <v>56</v>
      </c>
      <c r="C11713" s="7" t="n">
        <v>7032</v>
      </c>
      <c r="D11713" s="7" t="n">
        <v>1</v>
      </c>
    </row>
    <row r="11714" spans="1:18">
      <c r="A11714" t="s">
        <v>4</v>
      </c>
      <c r="B11714" s="4" t="s">
        <v>5</v>
      </c>
      <c r="C11714" s="4" t="s">
        <v>16</v>
      </c>
    </row>
    <row r="11715" spans="1:18">
      <c r="A11715" t="n">
        <v>92458</v>
      </c>
      <c r="B11715" s="38" t="n">
        <v>45</v>
      </c>
      <c r="C11715" s="7" t="n">
        <v>0</v>
      </c>
    </row>
    <row r="11716" spans="1:18">
      <c r="A11716" t="s">
        <v>4</v>
      </c>
      <c r="B11716" s="4" t="s">
        <v>5</v>
      </c>
      <c r="C11716" s="4" t="s">
        <v>10</v>
      </c>
      <c r="D11716" s="4" t="s">
        <v>30</v>
      </c>
      <c r="E11716" s="4" t="s">
        <v>30</v>
      </c>
      <c r="F11716" s="4" t="s">
        <v>30</v>
      </c>
      <c r="G11716" s="4" t="s">
        <v>30</v>
      </c>
    </row>
    <row r="11717" spans="1:18">
      <c r="A11717" t="n">
        <v>92460</v>
      </c>
      <c r="B11717" s="43" t="n">
        <v>46</v>
      </c>
      <c r="C11717" s="7" t="n">
        <v>0</v>
      </c>
      <c r="D11717" s="7" t="n">
        <v>-100.349998474121</v>
      </c>
      <c r="E11717" s="7" t="n">
        <v>-3</v>
      </c>
      <c r="F11717" s="7" t="n">
        <v>-14.1199998855591</v>
      </c>
      <c r="G11717" s="7" t="n">
        <v>5</v>
      </c>
    </row>
    <row r="11718" spans="1:18">
      <c r="A11718" t="s">
        <v>4</v>
      </c>
      <c r="B11718" s="4" t="s">
        <v>5</v>
      </c>
      <c r="C11718" s="4" t="s">
        <v>16</v>
      </c>
      <c r="D11718" s="4" t="s">
        <v>16</v>
      </c>
      <c r="E11718" s="4" t="s">
        <v>30</v>
      </c>
      <c r="F11718" s="4" t="s">
        <v>30</v>
      </c>
      <c r="G11718" s="4" t="s">
        <v>30</v>
      </c>
      <c r="H11718" s="4" t="s">
        <v>10</v>
      </c>
    </row>
    <row r="11719" spans="1:18">
      <c r="A11719" t="n">
        <v>92479</v>
      </c>
      <c r="B11719" s="38" t="n">
        <v>45</v>
      </c>
      <c r="C11719" s="7" t="n">
        <v>2</v>
      </c>
      <c r="D11719" s="7" t="n">
        <v>3</v>
      </c>
      <c r="E11719" s="7" t="n">
        <v>-100.430000305176</v>
      </c>
      <c r="F11719" s="7" t="n">
        <v>-1.72000002861023</v>
      </c>
      <c r="G11719" s="7" t="n">
        <v>-14.0100002288818</v>
      </c>
      <c r="H11719" s="7" t="n">
        <v>0</v>
      </c>
    </row>
    <row r="11720" spans="1:18">
      <c r="A11720" t="s">
        <v>4</v>
      </c>
      <c r="B11720" s="4" t="s">
        <v>5</v>
      </c>
      <c r="C11720" s="4" t="s">
        <v>16</v>
      </c>
      <c r="D11720" s="4" t="s">
        <v>16</v>
      </c>
      <c r="E11720" s="4" t="s">
        <v>30</v>
      </c>
      <c r="F11720" s="4" t="s">
        <v>30</v>
      </c>
      <c r="G11720" s="4" t="s">
        <v>30</v>
      </c>
      <c r="H11720" s="4" t="s">
        <v>10</v>
      </c>
      <c r="I11720" s="4" t="s">
        <v>16</v>
      </c>
    </row>
    <row r="11721" spans="1:18">
      <c r="A11721" t="n">
        <v>92496</v>
      </c>
      <c r="B11721" s="38" t="n">
        <v>45</v>
      </c>
      <c r="C11721" s="7" t="n">
        <v>4</v>
      </c>
      <c r="D11721" s="7" t="n">
        <v>3</v>
      </c>
      <c r="E11721" s="7" t="n">
        <v>346.980010986328</v>
      </c>
      <c r="F11721" s="7" t="n">
        <v>37.9000015258789</v>
      </c>
      <c r="G11721" s="7" t="n">
        <v>0</v>
      </c>
      <c r="H11721" s="7" t="n">
        <v>0</v>
      </c>
      <c r="I11721" s="7" t="n">
        <v>0</v>
      </c>
    </row>
    <row r="11722" spans="1:18">
      <c r="A11722" t="s">
        <v>4</v>
      </c>
      <c r="B11722" s="4" t="s">
        <v>5</v>
      </c>
      <c r="C11722" s="4" t="s">
        <v>16</v>
      </c>
      <c r="D11722" s="4" t="s">
        <v>16</v>
      </c>
      <c r="E11722" s="4" t="s">
        <v>30</v>
      </c>
      <c r="F11722" s="4" t="s">
        <v>10</v>
      </c>
    </row>
    <row r="11723" spans="1:18">
      <c r="A11723" t="n">
        <v>92514</v>
      </c>
      <c r="B11723" s="38" t="n">
        <v>45</v>
      </c>
      <c r="C11723" s="7" t="n">
        <v>5</v>
      </c>
      <c r="D11723" s="7" t="n">
        <v>3</v>
      </c>
      <c r="E11723" s="7" t="n">
        <v>2.20000004768372</v>
      </c>
      <c r="F11723" s="7" t="n">
        <v>0</v>
      </c>
    </row>
    <row r="11724" spans="1:18">
      <c r="A11724" t="s">
        <v>4</v>
      </c>
      <c r="B11724" s="4" t="s">
        <v>5</v>
      </c>
      <c r="C11724" s="4" t="s">
        <v>16</v>
      </c>
      <c r="D11724" s="4" t="s">
        <v>16</v>
      </c>
      <c r="E11724" s="4" t="s">
        <v>30</v>
      </c>
      <c r="F11724" s="4" t="s">
        <v>10</v>
      </c>
    </row>
    <row r="11725" spans="1:18">
      <c r="A11725" t="n">
        <v>92523</v>
      </c>
      <c r="B11725" s="38" t="n">
        <v>45</v>
      </c>
      <c r="C11725" s="7" t="n">
        <v>11</v>
      </c>
      <c r="D11725" s="7" t="n">
        <v>3</v>
      </c>
      <c r="E11725" s="7" t="n">
        <v>38</v>
      </c>
      <c r="F11725" s="7" t="n">
        <v>0</v>
      </c>
    </row>
    <row r="11726" spans="1:18">
      <c r="A11726" t="s">
        <v>4</v>
      </c>
      <c r="B11726" s="4" t="s">
        <v>5</v>
      </c>
      <c r="C11726" s="4" t="s">
        <v>10</v>
      </c>
    </row>
    <row r="11727" spans="1:18">
      <c r="A11727" t="n">
        <v>92532</v>
      </c>
      <c r="B11727" s="31" t="n">
        <v>16</v>
      </c>
      <c r="C11727" s="7" t="n">
        <v>300</v>
      </c>
    </row>
    <row r="11728" spans="1:18">
      <c r="A11728" t="s">
        <v>4</v>
      </c>
      <c r="B11728" s="4" t="s">
        <v>5</v>
      </c>
      <c r="C11728" s="4" t="s">
        <v>16</v>
      </c>
      <c r="D11728" s="4" t="s">
        <v>10</v>
      </c>
      <c r="E11728" s="4" t="s">
        <v>30</v>
      </c>
      <c r="F11728" s="4" t="s">
        <v>10</v>
      </c>
      <c r="G11728" s="4" t="s">
        <v>9</v>
      </c>
      <c r="H11728" s="4" t="s">
        <v>9</v>
      </c>
      <c r="I11728" s="4" t="s">
        <v>10</v>
      </c>
      <c r="J11728" s="4" t="s">
        <v>10</v>
      </c>
      <c r="K11728" s="4" t="s">
        <v>9</v>
      </c>
      <c r="L11728" s="4" t="s">
        <v>9</v>
      </c>
      <c r="M11728" s="4" t="s">
        <v>9</v>
      </c>
      <c r="N11728" s="4" t="s">
        <v>9</v>
      </c>
      <c r="O11728" s="4" t="s">
        <v>6</v>
      </c>
    </row>
    <row r="11729" spans="1:15">
      <c r="A11729" t="n">
        <v>92535</v>
      </c>
      <c r="B11729" s="18" t="n">
        <v>50</v>
      </c>
      <c r="C11729" s="7" t="n">
        <v>0</v>
      </c>
      <c r="D11729" s="7" t="n">
        <v>12105</v>
      </c>
      <c r="E11729" s="7" t="n">
        <v>1</v>
      </c>
      <c r="F11729" s="7" t="n">
        <v>0</v>
      </c>
      <c r="G11729" s="7" t="n">
        <v>0</v>
      </c>
      <c r="H11729" s="7" t="n">
        <v>0</v>
      </c>
      <c r="I11729" s="7" t="n">
        <v>0</v>
      </c>
      <c r="J11729" s="7" t="n">
        <v>65533</v>
      </c>
      <c r="K11729" s="7" t="n">
        <v>0</v>
      </c>
      <c r="L11729" s="7" t="n">
        <v>0</v>
      </c>
      <c r="M11729" s="7" t="n">
        <v>0</v>
      </c>
      <c r="N11729" s="7" t="n">
        <v>0</v>
      </c>
      <c r="O11729" s="7" t="s">
        <v>15</v>
      </c>
    </row>
    <row r="11730" spans="1:15">
      <c r="A11730" t="s">
        <v>4</v>
      </c>
      <c r="B11730" s="4" t="s">
        <v>5</v>
      </c>
      <c r="C11730" s="4" t="s">
        <v>16</v>
      </c>
      <c r="D11730" s="4" t="s">
        <v>10</v>
      </c>
      <c r="E11730" s="4" t="s">
        <v>10</v>
      </c>
      <c r="F11730" s="4" t="s">
        <v>10</v>
      </c>
      <c r="G11730" s="4" t="s">
        <v>10</v>
      </c>
      <c r="H11730" s="4" t="s">
        <v>16</v>
      </c>
    </row>
    <row r="11731" spans="1:15">
      <c r="A11731" t="n">
        <v>92574</v>
      </c>
      <c r="B11731" s="27" t="n">
        <v>25</v>
      </c>
      <c r="C11731" s="7" t="n">
        <v>5</v>
      </c>
      <c r="D11731" s="7" t="n">
        <v>65535</v>
      </c>
      <c r="E11731" s="7" t="n">
        <v>500</v>
      </c>
      <c r="F11731" s="7" t="n">
        <v>800</v>
      </c>
      <c r="G11731" s="7" t="n">
        <v>140</v>
      </c>
      <c r="H11731" s="7" t="n">
        <v>0</v>
      </c>
    </row>
    <row r="11732" spans="1:15">
      <c r="A11732" t="s">
        <v>4</v>
      </c>
      <c r="B11732" s="4" t="s">
        <v>5</v>
      </c>
      <c r="C11732" s="4" t="s">
        <v>10</v>
      </c>
      <c r="D11732" s="4" t="s">
        <v>16</v>
      </c>
      <c r="E11732" s="4" t="s">
        <v>69</v>
      </c>
      <c r="F11732" s="4" t="s">
        <v>16</v>
      </c>
      <c r="G11732" s="4" t="s">
        <v>16</v>
      </c>
    </row>
    <row r="11733" spans="1:15">
      <c r="A11733" t="n">
        <v>92585</v>
      </c>
      <c r="B11733" s="28" t="n">
        <v>24</v>
      </c>
      <c r="C11733" s="7" t="n">
        <v>65533</v>
      </c>
      <c r="D11733" s="7" t="n">
        <v>11</v>
      </c>
      <c r="E11733" s="7" t="s">
        <v>695</v>
      </c>
      <c r="F11733" s="7" t="n">
        <v>2</v>
      </c>
      <c r="G11733" s="7" t="n">
        <v>0</v>
      </c>
    </row>
    <row r="11734" spans="1:15">
      <c r="A11734" t="s">
        <v>4</v>
      </c>
      <c r="B11734" s="4" t="s">
        <v>5</v>
      </c>
    </row>
    <row r="11735" spans="1:15">
      <c r="A11735" t="n">
        <v>92646</v>
      </c>
      <c r="B11735" s="29" t="n">
        <v>28</v>
      </c>
    </row>
    <row r="11736" spans="1:15">
      <c r="A11736" t="s">
        <v>4</v>
      </c>
      <c r="B11736" s="4" t="s">
        <v>5</v>
      </c>
      <c r="C11736" s="4" t="s">
        <v>16</v>
      </c>
    </row>
    <row r="11737" spans="1:15">
      <c r="A11737" t="n">
        <v>92647</v>
      </c>
      <c r="B11737" s="30" t="n">
        <v>27</v>
      </c>
      <c r="C11737" s="7" t="n">
        <v>0</v>
      </c>
    </row>
    <row r="11738" spans="1:15">
      <c r="A11738" t="s">
        <v>4</v>
      </c>
      <c r="B11738" s="4" t="s">
        <v>5</v>
      </c>
      <c r="C11738" s="4" t="s">
        <v>16</v>
      </c>
    </row>
    <row r="11739" spans="1:15">
      <c r="A11739" t="n">
        <v>92649</v>
      </c>
      <c r="B11739" s="30" t="n">
        <v>27</v>
      </c>
      <c r="C11739" s="7" t="n">
        <v>1</v>
      </c>
    </row>
    <row r="11740" spans="1:15">
      <c r="A11740" t="s">
        <v>4</v>
      </c>
      <c r="B11740" s="4" t="s">
        <v>5</v>
      </c>
      <c r="C11740" s="4" t="s">
        <v>16</v>
      </c>
      <c r="D11740" s="4" t="s">
        <v>10</v>
      </c>
      <c r="E11740" s="4" t="s">
        <v>10</v>
      </c>
      <c r="F11740" s="4" t="s">
        <v>10</v>
      </c>
      <c r="G11740" s="4" t="s">
        <v>10</v>
      </c>
      <c r="H11740" s="4" t="s">
        <v>16</v>
      </c>
    </row>
    <row r="11741" spans="1:15">
      <c r="A11741" t="n">
        <v>92651</v>
      </c>
      <c r="B11741" s="27" t="n">
        <v>25</v>
      </c>
      <c r="C11741" s="7" t="n">
        <v>5</v>
      </c>
      <c r="D11741" s="7" t="n">
        <v>65535</v>
      </c>
      <c r="E11741" s="7" t="n">
        <v>65535</v>
      </c>
      <c r="F11741" s="7" t="n">
        <v>65535</v>
      </c>
      <c r="G11741" s="7" t="n">
        <v>65535</v>
      </c>
      <c r="H11741" s="7" t="n">
        <v>0</v>
      </c>
    </row>
    <row r="11742" spans="1:15">
      <c r="A11742" t="s">
        <v>4</v>
      </c>
      <c r="B11742" s="4" t="s">
        <v>5</v>
      </c>
      <c r="C11742" s="4" t="s">
        <v>16</v>
      </c>
      <c r="D11742" s="4" t="s">
        <v>10</v>
      </c>
      <c r="E11742" s="4" t="s">
        <v>9</v>
      </c>
      <c r="F11742" s="4" t="s">
        <v>10</v>
      </c>
      <c r="G11742" s="4" t="s">
        <v>9</v>
      </c>
      <c r="H11742" s="4" t="s">
        <v>16</v>
      </c>
    </row>
    <row r="11743" spans="1:15">
      <c r="A11743" t="n">
        <v>92662</v>
      </c>
      <c r="B11743" s="20" t="n">
        <v>49</v>
      </c>
      <c r="C11743" s="7" t="n">
        <v>0</v>
      </c>
      <c r="D11743" s="7" t="n">
        <v>501</v>
      </c>
      <c r="E11743" s="7" t="n">
        <v>1065353216</v>
      </c>
      <c r="F11743" s="7" t="n">
        <v>0</v>
      </c>
      <c r="G11743" s="7" t="n">
        <v>0</v>
      </c>
      <c r="H11743" s="7" t="n">
        <v>0</v>
      </c>
    </row>
    <row r="11744" spans="1:15">
      <c r="A11744" t="s">
        <v>4</v>
      </c>
      <c r="B11744" s="4" t="s">
        <v>5</v>
      </c>
      <c r="C11744" s="4" t="s">
        <v>16</v>
      </c>
      <c r="D11744" s="4" t="s">
        <v>10</v>
      </c>
      <c r="E11744" s="4" t="s">
        <v>10</v>
      </c>
    </row>
    <row r="11745" spans="1:15">
      <c r="A11745" t="n">
        <v>92677</v>
      </c>
      <c r="B11745" s="20" t="n">
        <v>49</v>
      </c>
      <c r="C11745" s="7" t="n">
        <v>5</v>
      </c>
      <c r="D11745" s="7" t="n">
        <v>100</v>
      </c>
      <c r="E11745" s="7" t="n">
        <v>501</v>
      </c>
    </row>
    <row r="11746" spans="1:15">
      <c r="A11746" t="s">
        <v>4</v>
      </c>
      <c r="B11746" s="4" t="s">
        <v>5</v>
      </c>
      <c r="C11746" s="4" t="s">
        <v>16</v>
      </c>
      <c r="D11746" s="4" t="s">
        <v>10</v>
      </c>
      <c r="E11746" s="4" t="s">
        <v>10</v>
      </c>
    </row>
    <row r="11747" spans="1:15">
      <c r="A11747" t="n">
        <v>92683</v>
      </c>
      <c r="B11747" s="20" t="n">
        <v>49</v>
      </c>
      <c r="C11747" s="7" t="n">
        <v>5</v>
      </c>
      <c r="D11747" s="7" t="n">
        <v>0</v>
      </c>
      <c r="E11747" s="7" t="n">
        <v>501</v>
      </c>
    </row>
    <row r="11748" spans="1:15">
      <c r="A11748" t="s">
        <v>4</v>
      </c>
      <c r="B11748" s="4" t="s">
        <v>5</v>
      </c>
      <c r="C11748" s="4" t="s">
        <v>16</v>
      </c>
      <c r="D11748" s="4" t="s">
        <v>10</v>
      </c>
      <c r="E11748" s="4" t="s">
        <v>30</v>
      </c>
      <c r="F11748" s="4" t="s">
        <v>10</v>
      </c>
      <c r="G11748" s="4" t="s">
        <v>9</v>
      </c>
      <c r="H11748" s="4" t="s">
        <v>9</v>
      </c>
      <c r="I11748" s="4" t="s">
        <v>10</v>
      </c>
      <c r="J11748" s="4" t="s">
        <v>10</v>
      </c>
      <c r="K11748" s="4" t="s">
        <v>9</v>
      </c>
      <c r="L11748" s="4" t="s">
        <v>9</v>
      </c>
      <c r="M11748" s="4" t="s">
        <v>9</v>
      </c>
      <c r="N11748" s="4" t="s">
        <v>9</v>
      </c>
      <c r="O11748" s="4" t="s">
        <v>6</v>
      </c>
    </row>
    <row r="11749" spans="1:15">
      <c r="A11749" t="n">
        <v>92689</v>
      </c>
      <c r="B11749" s="18" t="n">
        <v>50</v>
      </c>
      <c r="C11749" s="7" t="n">
        <v>0</v>
      </c>
      <c r="D11749" s="7" t="n">
        <v>2268</v>
      </c>
      <c r="E11749" s="7" t="n">
        <v>0.600000023841858</v>
      </c>
      <c r="F11749" s="7" t="n">
        <v>1000</v>
      </c>
      <c r="G11749" s="7" t="n">
        <v>0</v>
      </c>
      <c r="H11749" s="7" t="n">
        <v>-1054867456</v>
      </c>
      <c r="I11749" s="7" t="n">
        <v>0</v>
      </c>
      <c r="J11749" s="7" t="n">
        <v>65533</v>
      </c>
      <c r="K11749" s="7" t="n">
        <v>0</v>
      </c>
      <c r="L11749" s="7" t="n">
        <v>0</v>
      </c>
      <c r="M11749" s="7" t="n">
        <v>0</v>
      </c>
      <c r="N11749" s="7" t="n">
        <v>0</v>
      </c>
      <c r="O11749" s="7" t="s">
        <v>15</v>
      </c>
    </row>
    <row r="11750" spans="1:15">
      <c r="A11750" t="s">
        <v>4</v>
      </c>
      <c r="B11750" s="4" t="s">
        <v>5</v>
      </c>
      <c r="C11750" s="4" t="s">
        <v>16</v>
      </c>
      <c r="D11750" s="4" t="s">
        <v>10</v>
      </c>
      <c r="E11750" s="4" t="s">
        <v>30</v>
      </c>
      <c r="F11750" s="4" t="s">
        <v>10</v>
      </c>
      <c r="G11750" s="4" t="s">
        <v>9</v>
      </c>
      <c r="H11750" s="4" t="s">
        <v>9</v>
      </c>
      <c r="I11750" s="4" t="s">
        <v>10</v>
      </c>
      <c r="J11750" s="4" t="s">
        <v>10</v>
      </c>
      <c r="K11750" s="4" t="s">
        <v>9</v>
      </c>
      <c r="L11750" s="4" t="s">
        <v>9</v>
      </c>
      <c r="M11750" s="4" t="s">
        <v>9</v>
      </c>
      <c r="N11750" s="4" t="s">
        <v>9</v>
      </c>
      <c r="O11750" s="4" t="s">
        <v>6</v>
      </c>
    </row>
    <row r="11751" spans="1:15">
      <c r="A11751" t="n">
        <v>92728</v>
      </c>
      <c r="B11751" s="18" t="n">
        <v>50</v>
      </c>
      <c r="C11751" s="7" t="n">
        <v>0</v>
      </c>
      <c r="D11751" s="7" t="n">
        <v>2218</v>
      </c>
      <c r="E11751" s="7" t="n">
        <v>0.800000011920929</v>
      </c>
      <c r="F11751" s="7" t="n">
        <v>1000</v>
      </c>
      <c r="G11751" s="7" t="n">
        <v>0</v>
      </c>
      <c r="H11751" s="7" t="n">
        <v>0</v>
      </c>
      <c r="I11751" s="7" t="n">
        <v>1</v>
      </c>
      <c r="J11751" s="7" t="n">
        <v>65533</v>
      </c>
      <c r="K11751" s="7" t="n">
        <v>0</v>
      </c>
      <c r="L11751" s="7" t="n">
        <v>0</v>
      </c>
      <c r="M11751" s="7" t="n">
        <v>0</v>
      </c>
      <c r="N11751" s="7" t="n">
        <v>0</v>
      </c>
      <c r="O11751" s="7" t="s">
        <v>33</v>
      </c>
    </row>
    <row r="11752" spans="1:15">
      <c r="A11752" t="s">
        <v>4</v>
      </c>
      <c r="B11752" s="4" t="s">
        <v>5</v>
      </c>
      <c r="C11752" s="4" t="s">
        <v>16</v>
      </c>
      <c r="D11752" s="4" t="s">
        <v>10</v>
      </c>
      <c r="E11752" s="4" t="s">
        <v>16</v>
      </c>
    </row>
    <row r="11753" spans="1:15">
      <c r="A11753" t="n">
        <v>92771</v>
      </c>
      <c r="B11753" s="44" t="n">
        <v>36</v>
      </c>
      <c r="C11753" s="7" t="n">
        <v>9</v>
      </c>
      <c r="D11753" s="7" t="n">
        <v>0</v>
      </c>
      <c r="E11753" s="7" t="n">
        <v>0</v>
      </c>
    </row>
    <row r="11754" spans="1:15">
      <c r="A11754" t="s">
        <v>4</v>
      </c>
      <c r="B11754" s="4" t="s">
        <v>5</v>
      </c>
      <c r="C11754" s="4" t="s">
        <v>16</v>
      </c>
      <c r="D11754" s="4" t="s">
        <v>10</v>
      </c>
      <c r="E11754" s="4" t="s">
        <v>16</v>
      </c>
    </row>
    <row r="11755" spans="1:15">
      <c r="A11755" t="n">
        <v>92776</v>
      </c>
      <c r="B11755" s="44" t="n">
        <v>36</v>
      </c>
      <c r="C11755" s="7" t="n">
        <v>9</v>
      </c>
      <c r="D11755" s="7" t="n">
        <v>7032</v>
      </c>
      <c r="E11755" s="7" t="n">
        <v>0</v>
      </c>
    </row>
    <row r="11756" spans="1:15">
      <c r="A11756" t="s">
        <v>4</v>
      </c>
      <c r="B11756" s="4" t="s">
        <v>5</v>
      </c>
      <c r="C11756" s="4" t="s">
        <v>16</v>
      </c>
      <c r="D11756" s="4" t="s">
        <v>16</v>
      </c>
      <c r="E11756" s="4" t="s">
        <v>9</v>
      </c>
      <c r="F11756" s="4" t="s">
        <v>16</v>
      </c>
      <c r="G11756" s="4" t="s">
        <v>16</v>
      </c>
    </row>
    <row r="11757" spans="1:15">
      <c r="A11757" t="n">
        <v>92781</v>
      </c>
      <c r="B11757" s="90" t="n">
        <v>8</v>
      </c>
      <c r="C11757" s="7" t="n">
        <v>9</v>
      </c>
      <c r="D11757" s="7" t="n">
        <v>0</v>
      </c>
      <c r="E11757" s="7" t="n">
        <v>7</v>
      </c>
      <c r="F11757" s="7" t="n">
        <v>19</v>
      </c>
      <c r="G11757" s="7" t="n">
        <v>1</v>
      </c>
    </row>
    <row r="11758" spans="1:15">
      <c r="A11758" t="s">
        <v>4</v>
      </c>
      <c r="B11758" s="4" t="s">
        <v>5</v>
      </c>
      <c r="C11758" s="4" t="s">
        <v>10</v>
      </c>
    </row>
    <row r="11759" spans="1:15">
      <c r="A11759" t="n">
        <v>92790</v>
      </c>
      <c r="B11759" s="12" t="n">
        <v>12</v>
      </c>
      <c r="C11759" s="7" t="n">
        <v>9728</v>
      </c>
    </row>
    <row r="11760" spans="1:15">
      <c r="A11760" t="s">
        <v>4</v>
      </c>
      <c r="B11760" s="4" t="s">
        <v>5</v>
      </c>
      <c r="C11760" s="4" t="s">
        <v>10</v>
      </c>
    </row>
    <row r="11761" spans="1:15">
      <c r="A11761" t="n">
        <v>92793</v>
      </c>
      <c r="B11761" s="12" t="n">
        <v>12</v>
      </c>
      <c r="C11761" s="7" t="n">
        <v>10224</v>
      </c>
    </row>
    <row r="11762" spans="1:15">
      <c r="A11762" t="s">
        <v>4</v>
      </c>
      <c r="B11762" s="4" t="s">
        <v>5</v>
      </c>
      <c r="C11762" s="4" t="s">
        <v>16</v>
      </c>
      <c r="D11762" s="4" t="s">
        <v>16</v>
      </c>
      <c r="E11762" s="4" t="s">
        <v>9</v>
      </c>
      <c r="F11762" s="4" t="s">
        <v>16</v>
      </c>
      <c r="G11762" s="4" t="s">
        <v>16</v>
      </c>
    </row>
    <row r="11763" spans="1:15">
      <c r="A11763" t="n">
        <v>92796</v>
      </c>
      <c r="B11763" s="39" t="n">
        <v>18</v>
      </c>
      <c r="C11763" s="7" t="n">
        <v>9</v>
      </c>
      <c r="D11763" s="7" t="n">
        <v>0</v>
      </c>
      <c r="E11763" s="7" t="n">
        <v>1</v>
      </c>
      <c r="F11763" s="7" t="n">
        <v>19</v>
      </c>
      <c r="G11763" s="7" t="n">
        <v>1</v>
      </c>
    </row>
    <row r="11764" spans="1:15">
      <c r="A11764" t="s">
        <v>4</v>
      </c>
      <c r="B11764" s="4" t="s">
        <v>5</v>
      </c>
      <c r="C11764" s="4" t="s">
        <v>10</v>
      </c>
      <c r="D11764" s="4" t="s">
        <v>16</v>
      </c>
      <c r="E11764" s="4" t="s">
        <v>10</v>
      </c>
    </row>
    <row r="11765" spans="1:15">
      <c r="A11765" t="n">
        <v>92805</v>
      </c>
      <c r="B11765" s="81" t="n">
        <v>104</v>
      </c>
      <c r="C11765" s="7" t="n">
        <v>126</v>
      </c>
      <c r="D11765" s="7" t="n">
        <v>1</v>
      </c>
      <c r="E11765" s="7" t="n">
        <v>2</v>
      </c>
    </row>
    <row r="11766" spans="1:15">
      <c r="A11766" t="s">
        <v>4</v>
      </c>
      <c r="B11766" s="4" t="s">
        <v>5</v>
      </c>
    </row>
    <row r="11767" spans="1:15">
      <c r="A11767" t="n">
        <v>92811</v>
      </c>
      <c r="B11767" s="5" t="n">
        <v>1</v>
      </c>
    </row>
    <row r="11768" spans="1:15">
      <c r="A11768" t="s">
        <v>4</v>
      </c>
      <c r="B11768" s="4" t="s">
        <v>5</v>
      </c>
      <c r="C11768" s="4" t="s">
        <v>10</v>
      </c>
      <c r="D11768" s="4" t="s">
        <v>16</v>
      </c>
      <c r="E11768" s="4" t="s">
        <v>16</v>
      </c>
    </row>
    <row r="11769" spans="1:15">
      <c r="A11769" t="n">
        <v>92812</v>
      </c>
      <c r="B11769" s="81" t="n">
        <v>104</v>
      </c>
      <c r="C11769" s="7" t="n">
        <v>126</v>
      </c>
      <c r="D11769" s="7" t="n">
        <v>3</v>
      </c>
      <c r="E11769" s="7" t="n">
        <v>2</v>
      </c>
    </row>
    <row r="11770" spans="1:15">
      <c r="A11770" t="s">
        <v>4</v>
      </c>
      <c r="B11770" s="4" t="s">
        <v>5</v>
      </c>
    </row>
    <row r="11771" spans="1:15">
      <c r="A11771" t="n">
        <v>92817</v>
      </c>
      <c r="B11771" s="5" t="n">
        <v>1</v>
      </c>
    </row>
    <row r="11772" spans="1:15">
      <c r="A11772" t="s">
        <v>4</v>
      </c>
      <c r="B11772" s="4" t="s">
        <v>5</v>
      </c>
      <c r="C11772" s="4" t="s">
        <v>10</v>
      </c>
      <c r="D11772" s="4" t="s">
        <v>16</v>
      </c>
      <c r="E11772" s="4" t="s">
        <v>16</v>
      </c>
    </row>
    <row r="11773" spans="1:15">
      <c r="A11773" t="n">
        <v>92818</v>
      </c>
      <c r="B11773" s="81" t="n">
        <v>104</v>
      </c>
      <c r="C11773" s="7" t="n">
        <v>127</v>
      </c>
      <c r="D11773" s="7" t="n">
        <v>3</v>
      </c>
      <c r="E11773" s="7" t="n">
        <v>1</v>
      </c>
    </row>
    <row r="11774" spans="1:15">
      <c r="A11774" t="s">
        <v>4</v>
      </c>
      <c r="B11774" s="4" t="s">
        <v>5</v>
      </c>
    </row>
    <row r="11775" spans="1:15">
      <c r="A11775" t="n">
        <v>92823</v>
      </c>
      <c r="B11775" s="5" t="n">
        <v>1</v>
      </c>
    </row>
    <row r="11776" spans="1:15">
      <c r="A11776" t="s">
        <v>4</v>
      </c>
      <c r="B11776" s="4" t="s">
        <v>5</v>
      </c>
      <c r="C11776" s="4" t="s">
        <v>10</v>
      </c>
      <c r="D11776" s="4" t="s">
        <v>16</v>
      </c>
      <c r="E11776" s="4" t="s">
        <v>10</v>
      </c>
    </row>
    <row r="11777" spans="1:7">
      <c r="A11777" t="n">
        <v>92824</v>
      </c>
      <c r="B11777" s="81" t="n">
        <v>104</v>
      </c>
      <c r="C11777" s="7" t="n">
        <v>127</v>
      </c>
      <c r="D11777" s="7" t="n">
        <v>1</v>
      </c>
      <c r="E11777" s="7" t="n">
        <v>0</v>
      </c>
    </row>
    <row r="11778" spans="1:7">
      <c r="A11778" t="s">
        <v>4</v>
      </c>
      <c r="B11778" s="4" t="s">
        <v>5</v>
      </c>
    </row>
    <row r="11779" spans="1:7">
      <c r="A11779" t="n">
        <v>92830</v>
      </c>
      <c r="B11779" s="5" t="n">
        <v>1</v>
      </c>
    </row>
    <row r="11780" spans="1:7">
      <c r="A11780" t="s">
        <v>4</v>
      </c>
      <c r="B11780" s="4" t="s">
        <v>5</v>
      </c>
      <c r="C11780" s="4" t="s">
        <v>16</v>
      </c>
      <c r="D11780" s="4" t="s">
        <v>10</v>
      </c>
      <c r="E11780" s="4" t="s">
        <v>10</v>
      </c>
    </row>
    <row r="11781" spans="1:7">
      <c r="A11781" t="n">
        <v>92831</v>
      </c>
      <c r="B11781" s="56" t="n">
        <v>135</v>
      </c>
      <c r="C11781" s="7" t="n">
        <v>0</v>
      </c>
      <c r="D11781" s="7" t="n">
        <v>30</v>
      </c>
      <c r="E11781" s="7" t="n">
        <v>1</v>
      </c>
    </row>
    <row r="11782" spans="1:7">
      <c r="A11782" t="s">
        <v>4</v>
      </c>
      <c r="B11782" s="4" t="s">
        <v>5</v>
      </c>
      <c r="C11782" s="4" t="s">
        <v>16</v>
      </c>
      <c r="D11782" s="4" t="s">
        <v>10</v>
      </c>
      <c r="E11782" s="4" t="s">
        <v>10</v>
      </c>
    </row>
    <row r="11783" spans="1:7">
      <c r="A11783" t="n">
        <v>92837</v>
      </c>
      <c r="B11783" s="56" t="n">
        <v>135</v>
      </c>
      <c r="C11783" s="7" t="n">
        <v>0</v>
      </c>
      <c r="D11783" s="7" t="n">
        <v>116</v>
      </c>
      <c r="E11783" s="7" t="n">
        <v>1</v>
      </c>
    </row>
    <row r="11784" spans="1:7">
      <c r="A11784" t="s">
        <v>4</v>
      </c>
      <c r="B11784" s="4" t="s">
        <v>5</v>
      </c>
      <c r="C11784" s="4" t="s">
        <v>16</v>
      </c>
      <c r="D11784" s="4" t="s">
        <v>10</v>
      </c>
      <c r="E11784" s="4" t="s">
        <v>10</v>
      </c>
    </row>
    <row r="11785" spans="1:7">
      <c r="A11785" t="n">
        <v>92843</v>
      </c>
      <c r="B11785" s="56" t="n">
        <v>135</v>
      </c>
      <c r="C11785" s="7" t="n">
        <v>0</v>
      </c>
      <c r="D11785" s="7" t="n">
        <v>86</v>
      </c>
      <c r="E11785" s="7" t="n">
        <v>1</v>
      </c>
    </row>
    <row r="11786" spans="1:7">
      <c r="A11786" t="s">
        <v>4</v>
      </c>
      <c r="B11786" s="4" t="s">
        <v>5</v>
      </c>
      <c r="C11786" s="4" t="s">
        <v>16</v>
      </c>
      <c r="D11786" s="4" t="s">
        <v>10</v>
      </c>
      <c r="E11786" s="4" t="s">
        <v>10</v>
      </c>
    </row>
    <row r="11787" spans="1:7">
      <c r="A11787" t="n">
        <v>92849</v>
      </c>
      <c r="B11787" s="56" t="n">
        <v>135</v>
      </c>
      <c r="C11787" s="7" t="n">
        <v>0</v>
      </c>
      <c r="D11787" s="7" t="n">
        <v>81</v>
      </c>
      <c r="E11787" s="7" t="n">
        <v>1</v>
      </c>
    </row>
    <row r="11788" spans="1:7">
      <c r="A11788" t="s">
        <v>4</v>
      </c>
      <c r="B11788" s="4" t="s">
        <v>5</v>
      </c>
      <c r="C11788" s="4" t="s">
        <v>16</v>
      </c>
      <c r="D11788" s="4" t="s">
        <v>10</v>
      </c>
      <c r="E11788" s="4" t="s">
        <v>10</v>
      </c>
    </row>
    <row r="11789" spans="1:7">
      <c r="A11789" t="n">
        <v>92855</v>
      </c>
      <c r="B11789" s="56" t="n">
        <v>135</v>
      </c>
      <c r="C11789" s="7" t="n">
        <v>0</v>
      </c>
      <c r="D11789" s="7" t="n">
        <v>84</v>
      </c>
      <c r="E11789" s="7" t="n">
        <v>1</v>
      </c>
    </row>
    <row r="11790" spans="1:7">
      <c r="A11790" t="s">
        <v>4</v>
      </c>
      <c r="B11790" s="4" t="s">
        <v>5</v>
      </c>
      <c r="C11790" s="4" t="s">
        <v>16</v>
      </c>
      <c r="D11790" s="4" t="s">
        <v>10</v>
      </c>
      <c r="E11790" s="4" t="s">
        <v>10</v>
      </c>
    </row>
    <row r="11791" spans="1:7">
      <c r="A11791" t="n">
        <v>92861</v>
      </c>
      <c r="B11791" s="56" t="n">
        <v>135</v>
      </c>
      <c r="C11791" s="7" t="n">
        <v>0</v>
      </c>
      <c r="D11791" s="7" t="n">
        <v>87</v>
      </c>
      <c r="E11791" s="7" t="n">
        <v>1</v>
      </c>
    </row>
    <row r="11792" spans="1:7">
      <c r="A11792" t="s">
        <v>4</v>
      </c>
      <c r="B11792" s="4" t="s">
        <v>5</v>
      </c>
      <c r="C11792" s="4" t="s">
        <v>16</v>
      </c>
      <c r="D11792" s="4" t="s">
        <v>10</v>
      </c>
      <c r="E11792" s="4" t="s">
        <v>10</v>
      </c>
    </row>
    <row r="11793" spans="1:5">
      <c r="A11793" t="n">
        <v>92867</v>
      </c>
      <c r="B11793" s="56" t="n">
        <v>135</v>
      </c>
      <c r="C11793" s="7" t="n">
        <v>0</v>
      </c>
      <c r="D11793" s="7" t="n">
        <v>89</v>
      </c>
      <c r="E11793" s="7" t="n">
        <v>1</v>
      </c>
    </row>
    <row r="11794" spans="1:5">
      <c r="A11794" t="s">
        <v>4</v>
      </c>
      <c r="B11794" s="4" t="s">
        <v>5</v>
      </c>
      <c r="C11794" s="4" t="s">
        <v>16</v>
      </c>
      <c r="D11794" s="4" t="s">
        <v>10</v>
      </c>
      <c r="E11794" s="4" t="s">
        <v>10</v>
      </c>
    </row>
    <row r="11795" spans="1:5">
      <c r="A11795" t="n">
        <v>92873</v>
      </c>
      <c r="B11795" s="56" t="n">
        <v>135</v>
      </c>
      <c r="C11795" s="7" t="n">
        <v>0</v>
      </c>
      <c r="D11795" s="7" t="n">
        <v>88</v>
      </c>
      <c r="E11795" s="7" t="n">
        <v>1</v>
      </c>
    </row>
    <row r="11796" spans="1:5">
      <c r="A11796" t="s">
        <v>4</v>
      </c>
      <c r="B11796" s="4" t="s">
        <v>5</v>
      </c>
      <c r="C11796" s="4" t="s">
        <v>16</v>
      </c>
      <c r="D11796" s="4" t="s">
        <v>10</v>
      </c>
      <c r="E11796" s="4" t="s">
        <v>10</v>
      </c>
    </row>
    <row r="11797" spans="1:5">
      <c r="A11797" t="n">
        <v>92879</v>
      </c>
      <c r="B11797" s="56" t="n">
        <v>135</v>
      </c>
      <c r="C11797" s="7" t="n">
        <v>0</v>
      </c>
      <c r="D11797" s="7" t="n">
        <v>100</v>
      </c>
      <c r="E11797" s="7" t="n">
        <v>1</v>
      </c>
    </row>
    <row r="11798" spans="1:5">
      <c r="A11798" t="s">
        <v>4</v>
      </c>
      <c r="B11798" s="4" t="s">
        <v>5</v>
      </c>
      <c r="C11798" s="4" t="s">
        <v>16</v>
      </c>
      <c r="D11798" s="4" t="s">
        <v>10</v>
      </c>
      <c r="E11798" s="4" t="s">
        <v>10</v>
      </c>
    </row>
    <row r="11799" spans="1:5">
      <c r="A11799" t="n">
        <v>92885</v>
      </c>
      <c r="B11799" s="56" t="n">
        <v>135</v>
      </c>
      <c r="C11799" s="7" t="n">
        <v>0</v>
      </c>
      <c r="D11799" s="7" t="n">
        <v>118</v>
      </c>
      <c r="E11799" s="7" t="n">
        <v>1</v>
      </c>
    </row>
    <row r="11800" spans="1:5">
      <c r="A11800" t="s">
        <v>4</v>
      </c>
      <c r="B11800" s="4" t="s">
        <v>5</v>
      </c>
      <c r="C11800" s="4" t="s">
        <v>16</v>
      </c>
      <c r="D11800" s="4" t="s">
        <v>10</v>
      </c>
      <c r="E11800" s="4" t="s">
        <v>10</v>
      </c>
    </row>
    <row r="11801" spans="1:5">
      <c r="A11801" t="n">
        <v>92891</v>
      </c>
      <c r="B11801" s="56" t="n">
        <v>135</v>
      </c>
      <c r="C11801" s="7" t="n">
        <v>0</v>
      </c>
      <c r="D11801" s="7" t="n">
        <v>101</v>
      </c>
      <c r="E11801" s="7" t="n">
        <v>1</v>
      </c>
    </row>
    <row r="11802" spans="1:5">
      <c r="A11802" t="s">
        <v>4</v>
      </c>
      <c r="B11802" s="4" t="s">
        <v>5</v>
      </c>
      <c r="C11802" s="4" t="s">
        <v>16</v>
      </c>
      <c r="D11802" s="4" t="s">
        <v>10</v>
      </c>
      <c r="E11802" s="4" t="s">
        <v>10</v>
      </c>
    </row>
    <row r="11803" spans="1:5">
      <c r="A11803" t="n">
        <v>92897</v>
      </c>
      <c r="B11803" s="56" t="n">
        <v>135</v>
      </c>
      <c r="C11803" s="7" t="n">
        <v>0</v>
      </c>
      <c r="D11803" s="7" t="n">
        <v>120</v>
      </c>
      <c r="E11803" s="7" t="n">
        <v>1</v>
      </c>
    </row>
    <row r="11804" spans="1:5">
      <c r="A11804" t="s">
        <v>4</v>
      </c>
      <c r="B11804" s="4" t="s">
        <v>5</v>
      </c>
      <c r="C11804" s="4" t="s">
        <v>16</v>
      </c>
      <c r="D11804" s="4" t="s">
        <v>10</v>
      </c>
      <c r="E11804" s="4" t="s">
        <v>9</v>
      </c>
    </row>
    <row r="11805" spans="1:5">
      <c r="A11805" t="n">
        <v>92903</v>
      </c>
      <c r="B11805" s="91" t="n">
        <v>101</v>
      </c>
      <c r="C11805" s="7" t="n">
        <v>1</v>
      </c>
      <c r="D11805" s="7" t="n">
        <v>150</v>
      </c>
      <c r="E11805" s="7" t="n">
        <v>6</v>
      </c>
    </row>
    <row r="11806" spans="1:5">
      <c r="A11806" t="s">
        <v>4</v>
      </c>
      <c r="B11806" s="4" t="s">
        <v>5</v>
      </c>
      <c r="C11806" s="4" t="s">
        <v>16</v>
      </c>
      <c r="D11806" s="4" t="s">
        <v>10</v>
      </c>
      <c r="E11806" s="4" t="s">
        <v>9</v>
      </c>
    </row>
    <row r="11807" spans="1:5">
      <c r="A11807" t="n">
        <v>92911</v>
      </c>
      <c r="B11807" s="91" t="n">
        <v>101</v>
      </c>
      <c r="C11807" s="7" t="n">
        <v>1</v>
      </c>
      <c r="D11807" s="7" t="n">
        <v>151</v>
      </c>
      <c r="E11807" s="7" t="n">
        <v>1</v>
      </c>
    </row>
    <row r="11808" spans="1:5">
      <c r="A11808" t="s">
        <v>4</v>
      </c>
      <c r="B11808" s="4" t="s">
        <v>5</v>
      </c>
      <c r="C11808" s="4" t="s">
        <v>16</v>
      </c>
      <c r="D11808" s="4" t="s">
        <v>10</v>
      </c>
      <c r="E11808" s="4" t="s">
        <v>9</v>
      </c>
    </row>
    <row r="11809" spans="1:5">
      <c r="A11809" t="n">
        <v>92919</v>
      </c>
      <c r="B11809" s="91" t="n">
        <v>101</v>
      </c>
      <c r="C11809" s="7" t="n">
        <v>1</v>
      </c>
      <c r="D11809" s="7" t="n">
        <v>152</v>
      </c>
      <c r="E11809" s="7" t="n">
        <v>2</v>
      </c>
    </row>
    <row r="11810" spans="1:5">
      <c r="A11810" t="s">
        <v>4</v>
      </c>
      <c r="B11810" s="4" t="s">
        <v>5</v>
      </c>
      <c r="C11810" s="4" t="s">
        <v>16</v>
      </c>
      <c r="D11810" s="4" t="s">
        <v>10</v>
      </c>
      <c r="E11810" s="4" t="s">
        <v>9</v>
      </c>
    </row>
    <row r="11811" spans="1:5">
      <c r="A11811" t="n">
        <v>92927</v>
      </c>
      <c r="B11811" s="91" t="n">
        <v>101</v>
      </c>
      <c r="C11811" s="7" t="n">
        <v>1</v>
      </c>
      <c r="D11811" s="7" t="n">
        <v>153</v>
      </c>
      <c r="E11811" s="7" t="n">
        <v>4</v>
      </c>
    </row>
    <row r="11812" spans="1:5">
      <c r="A11812" t="s">
        <v>4</v>
      </c>
      <c r="B11812" s="4" t="s">
        <v>5</v>
      </c>
      <c r="C11812" s="4" t="s">
        <v>16</v>
      </c>
      <c r="D11812" s="4" t="s">
        <v>10</v>
      </c>
      <c r="E11812" s="4" t="s">
        <v>9</v>
      </c>
    </row>
    <row r="11813" spans="1:5">
      <c r="A11813" t="n">
        <v>92935</v>
      </c>
      <c r="B11813" s="91" t="n">
        <v>101</v>
      </c>
      <c r="C11813" s="7" t="n">
        <v>1</v>
      </c>
      <c r="D11813" s="7" t="n">
        <v>161</v>
      </c>
      <c r="E11813" s="7" t="n">
        <v>99</v>
      </c>
    </row>
    <row r="11814" spans="1:5">
      <c r="A11814" t="s">
        <v>4</v>
      </c>
      <c r="B11814" s="4" t="s">
        <v>5</v>
      </c>
      <c r="C11814" s="4" t="s">
        <v>16</v>
      </c>
      <c r="D11814" s="4" t="s">
        <v>10</v>
      </c>
      <c r="E11814" s="4" t="s">
        <v>9</v>
      </c>
    </row>
    <row r="11815" spans="1:5">
      <c r="A11815" t="n">
        <v>92943</v>
      </c>
      <c r="B11815" s="91" t="n">
        <v>101</v>
      </c>
      <c r="C11815" s="7" t="n">
        <v>1</v>
      </c>
      <c r="D11815" s="7" t="n">
        <v>162</v>
      </c>
      <c r="E11815" s="7" t="n">
        <v>99</v>
      </c>
    </row>
    <row r="11816" spans="1:5">
      <c r="A11816" t="s">
        <v>4</v>
      </c>
      <c r="B11816" s="4" t="s">
        <v>5</v>
      </c>
      <c r="C11816" s="4" t="s">
        <v>16</v>
      </c>
      <c r="D11816" s="4" t="s">
        <v>10</v>
      </c>
      <c r="E11816" s="4" t="s">
        <v>9</v>
      </c>
    </row>
    <row r="11817" spans="1:5">
      <c r="A11817" t="n">
        <v>92951</v>
      </c>
      <c r="B11817" s="91" t="n">
        <v>101</v>
      </c>
      <c r="C11817" s="7" t="n">
        <v>1</v>
      </c>
      <c r="D11817" s="7" t="n">
        <v>163</v>
      </c>
      <c r="E11817" s="7" t="n">
        <v>99</v>
      </c>
    </row>
    <row r="11818" spans="1:5">
      <c r="A11818" t="s">
        <v>4</v>
      </c>
      <c r="B11818" s="4" t="s">
        <v>5</v>
      </c>
      <c r="C11818" s="4" t="s">
        <v>16</v>
      </c>
      <c r="D11818" s="4" t="s">
        <v>10</v>
      </c>
      <c r="E11818" s="4" t="s">
        <v>9</v>
      </c>
    </row>
    <row r="11819" spans="1:5">
      <c r="A11819" t="n">
        <v>92959</v>
      </c>
      <c r="B11819" s="92" t="n">
        <v>167</v>
      </c>
      <c r="C11819" s="7" t="n">
        <v>1</v>
      </c>
      <c r="D11819" s="7" t="n">
        <v>12</v>
      </c>
      <c r="E11819" s="7" t="n">
        <v>2048</v>
      </c>
    </row>
    <row r="11820" spans="1:5">
      <c r="A11820" t="s">
        <v>4</v>
      </c>
      <c r="B11820" s="4" t="s">
        <v>5</v>
      </c>
      <c r="C11820" s="4" t="s">
        <v>16</v>
      </c>
      <c r="D11820" s="4" t="s">
        <v>10</v>
      </c>
      <c r="E11820" s="4" t="s">
        <v>9</v>
      </c>
    </row>
    <row r="11821" spans="1:5">
      <c r="A11821" t="n">
        <v>92967</v>
      </c>
      <c r="B11821" s="92" t="n">
        <v>167</v>
      </c>
      <c r="C11821" s="7" t="n">
        <v>1</v>
      </c>
      <c r="D11821" s="7" t="n">
        <v>12</v>
      </c>
      <c r="E11821" s="7" t="n">
        <v>4096</v>
      </c>
    </row>
    <row r="11822" spans="1:5">
      <c r="A11822" t="s">
        <v>4</v>
      </c>
      <c r="B11822" s="4" t="s">
        <v>5</v>
      </c>
      <c r="C11822" s="4" t="s">
        <v>16</v>
      </c>
      <c r="D11822" s="4" t="s">
        <v>10</v>
      </c>
      <c r="E11822" s="4" t="s">
        <v>9</v>
      </c>
    </row>
    <row r="11823" spans="1:5">
      <c r="A11823" t="n">
        <v>92975</v>
      </c>
      <c r="B11823" s="92" t="n">
        <v>167</v>
      </c>
      <c r="C11823" s="7" t="n">
        <v>1</v>
      </c>
      <c r="D11823" s="7" t="n">
        <v>12</v>
      </c>
      <c r="E11823" s="7" t="n">
        <v>8192</v>
      </c>
    </row>
    <row r="11824" spans="1:5">
      <c r="A11824" t="s">
        <v>4</v>
      </c>
      <c r="B11824" s="4" t="s">
        <v>5</v>
      </c>
      <c r="C11824" s="4" t="s">
        <v>16</v>
      </c>
      <c r="D11824" s="4" t="s">
        <v>10</v>
      </c>
      <c r="E11824" s="4" t="s">
        <v>9</v>
      </c>
    </row>
    <row r="11825" spans="1:5">
      <c r="A11825" t="n">
        <v>92983</v>
      </c>
      <c r="B11825" s="92" t="n">
        <v>167</v>
      </c>
      <c r="C11825" s="7" t="n">
        <v>1</v>
      </c>
      <c r="D11825" s="7" t="n">
        <v>12</v>
      </c>
      <c r="E11825" s="7" t="n">
        <v>16384</v>
      </c>
    </row>
    <row r="11826" spans="1:5">
      <c r="A11826" t="s">
        <v>4</v>
      </c>
      <c r="B11826" s="4" t="s">
        <v>5</v>
      </c>
      <c r="C11826" s="4" t="s">
        <v>16</v>
      </c>
      <c r="D11826" s="4" t="s">
        <v>10</v>
      </c>
      <c r="E11826" s="4" t="s">
        <v>9</v>
      </c>
    </row>
    <row r="11827" spans="1:5">
      <c r="A11827" t="n">
        <v>92991</v>
      </c>
      <c r="B11827" s="92" t="n">
        <v>167</v>
      </c>
      <c r="C11827" s="7" t="n">
        <v>1</v>
      </c>
      <c r="D11827" s="7" t="n">
        <v>12</v>
      </c>
      <c r="E11827" s="7" t="n">
        <v>32768</v>
      </c>
    </row>
    <row r="11828" spans="1:5">
      <c r="A11828" t="s">
        <v>4</v>
      </c>
      <c r="B11828" s="4" t="s">
        <v>5</v>
      </c>
      <c r="C11828" s="4" t="s">
        <v>16</v>
      </c>
      <c r="D11828" s="4" t="s">
        <v>10</v>
      </c>
      <c r="E11828" s="4" t="s">
        <v>9</v>
      </c>
    </row>
    <row r="11829" spans="1:5">
      <c r="A11829" t="n">
        <v>92999</v>
      </c>
      <c r="B11829" s="92" t="n">
        <v>167</v>
      </c>
      <c r="C11829" s="7" t="n">
        <v>1</v>
      </c>
      <c r="D11829" s="7" t="n">
        <v>12</v>
      </c>
      <c r="E11829" s="7" t="n">
        <v>524288</v>
      </c>
    </row>
    <row r="11830" spans="1:5">
      <c r="A11830" t="s">
        <v>4</v>
      </c>
      <c r="B11830" s="4" t="s">
        <v>5</v>
      </c>
      <c r="C11830" s="4" t="s">
        <v>16</v>
      </c>
      <c r="D11830" s="4" t="s">
        <v>10</v>
      </c>
      <c r="E11830" s="4" t="s">
        <v>9</v>
      </c>
    </row>
    <row r="11831" spans="1:5">
      <c r="A11831" t="n">
        <v>93007</v>
      </c>
      <c r="B11831" s="92" t="n">
        <v>167</v>
      </c>
      <c r="C11831" s="7" t="n">
        <v>1</v>
      </c>
      <c r="D11831" s="7" t="n">
        <v>12</v>
      </c>
      <c r="E11831" s="7" t="n">
        <v>1048576</v>
      </c>
    </row>
    <row r="11832" spans="1:5">
      <c r="A11832" t="s">
        <v>4</v>
      </c>
      <c r="B11832" s="4" t="s">
        <v>5</v>
      </c>
      <c r="C11832" s="4" t="s">
        <v>16</v>
      </c>
      <c r="D11832" s="4" t="s">
        <v>10</v>
      </c>
      <c r="E11832" s="4" t="s">
        <v>9</v>
      </c>
    </row>
    <row r="11833" spans="1:5">
      <c r="A11833" t="n">
        <v>93015</v>
      </c>
      <c r="B11833" s="92" t="n">
        <v>167</v>
      </c>
      <c r="C11833" s="7" t="n">
        <v>1</v>
      </c>
      <c r="D11833" s="7" t="n">
        <v>12</v>
      </c>
      <c r="E11833" s="7" t="n">
        <v>2097152</v>
      </c>
    </row>
    <row r="11834" spans="1:5">
      <c r="A11834" t="s">
        <v>4</v>
      </c>
      <c r="B11834" s="4" t="s">
        <v>5</v>
      </c>
      <c r="C11834" s="4" t="s">
        <v>16</v>
      </c>
      <c r="D11834" s="4" t="s">
        <v>10</v>
      </c>
      <c r="E11834" s="4" t="s">
        <v>9</v>
      </c>
    </row>
    <row r="11835" spans="1:5">
      <c r="A11835" t="n">
        <v>93023</v>
      </c>
      <c r="B11835" s="92" t="n">
        <v>167</v>
      </c>
      <c r="C11835" s="7" t="n">
        <v>1</v>
      </c>
      <c r="D11835" s="7" t="n">
        <v>12</v>
      </c>
      <c r="E11835" s="7" t="n">
        <v>4194304</v>
      </c>
    </row>
    <row r="11836" spans="1:5">
      <c r="A11836" t="s">
        <v>4</v>
      </c>
      <c r="B11836" s="4" t="s">
        <v>5</v>
      </c>
      <c r="C11836" s="4" t="s">
        <v>16</v>
      </c>
      <c r="D11836" s="4" t="s">
        <v>10</v>
      </c>
      <c r="E11836" s="4" t="s">
        <v>9</v>
      </c>
    </row>
    <row r="11837" spans="1:5">
      <c r="A11837" t="n">
        <v>93031</v>
      </c>
      <c r="B11837" s="92" t="n">
        <v>167</v>
      </c>
      <c r="C11837" s="7" t="n">
        <v>1</v>
      </c>
      <c r="D11837" s="7" t="n">
        <v>12</v>
      </c>
      <c r="E11837" s="7" t="n">
        <v>8388608</v>
      </c>
    </row>
    <row r="11838" spans="1:5">
      <c r="A11838" t="s">
        <v>4</v>
      </c>
      <c r="B11838" s="4" t="s">
        <v>5</v>
      </c>
      <c r="C11838" s="4" t="s">
        <v>16</v>
      </c>
      <c r="D11838" s="4" t="s">
        <v>10</v>
      </c>
      <c r="E11838" s="4" t="s">
        <v>9</v>
      </c>
    </row>
    <row r="11839" spans="1:5">
      <c r="A11839" t="n">
        <v>93039</v>
      </c>
      <c r="B11839" s="92" t="n">
        <v>167</v>
      </c>
      <c r="C11839" s="7" t="n">
        <v>1</v>
      </c>
      <c r="D11839" s="7" t="n">
        <v>12</v>
      </c>
      <c r="E11839" s="7" t="n">
        <v>16777216</v>
      </c>
    </row>
    <row r="11840" spans="1:5">
      <c r="A11840" t="s">
        <v>4</v>
      </c>
      <c r="B11840" s="4" t="s">
        <v>5</v>
      </c>
      <c r="C11840" s="4" t="s">
        <v>16</v>
      </c>
      <c r="D11840" s="4" t="s">
        <v>10</v>
      </c>
      <c r="E11840" s="4" t="s">
        <v>9</v>
      </c>
    </row>
    <row r="11841" spans="1:5">
      <c r="A11841" t="n">
        <v>93047</v>
      </c>
      <c r="B11841" s="92" t="n">
        <v>167</v>
      </c>
      <c r="C11841" s="7" t="n">
        <v>1</v>
      </c>
      <c r="D11841" s="7" t="n">
        <v>12</v>
      </c>
      <c r="E11841" s="7" t="n">
        <v>33554432</v>
      </c>
    </row>
    <row r="11842" spans="1:5">
      <c r="A11842" t="s">
        <v>4</v>
      </c>
      <c r="B11842" s="4" t="s">
        <v>5</v>
      </c>
      <c r="C11842" s="4" t="s">
        <v>16</v>
      </c>
      <c r="D11842" s="4" t="s">
        <v>10</v>
      </c>
      <c r="E11842" s="4" t="s">
        <v>9</v>
      </c>
    </row>
    <row r="11843" spans="1:5">
      <c r="A11843" t="n">
        <v>93055</v>
      </c>
      <c r="B11843" s="92" t="n">
        <v>167</v>
      </c>
      <c r="C11843" s="7" t="n">
        <v>1</v>
      </c>
      <c r="D11843" s="7" t="n">
        <v>12</v>
      </c>
      <c r="E11843" s="7" t="n">
        <v>67108864</v>
      </c>
    </row>
    <row r="11844" spans="1:5">
      <c r="A11844" t="s">
        <v>4</v>
      </c>
      <c r="B11844" s="4" t="s">
        <v>5</v>
      </c>
      <c r="C11844" s="4" t="s">
        <v>16</v>
      </c>
      <c r="D11844" s="4" t="s">
        <v>10</v>
      </c>
      <c r="E11844" s="4" t="s">
        <v>9</v>
      </c>
    </row>
    <row r="11845" spans="1:5">
      <c r="A11845" t="n">
        <v>93063</v>
      </c>
      <c r="B11845" s="92" t="n">
        <v>167</v>
      </c>
      <c r="C11845" s="7" t="n">
        <v>1</v>
      </c>
      <c r="D11845" s="7" t="n">
        <v>12</v>
      </c>
      <c r="E11845" s="7" t="n">
        <v>134217728</v>
      </c>
    </row>
    <row r="11846" spans="1:5">
      <c r="A11846" t="s">
        <v>4</v>
      </c>
      <c r="B11846" s="4" t="s">
        <v>5</v>
      </c>
      <c r="C11846" s="4" t="s">
        <v>16</v>
      </c>
      <c r="D11846" s="4" t="s">
        <v>10</v>
      </c>
      <c r="E11846" s="4" t="s">
        <v>16</v>
      </c>
    </row>
    <row r="11847" spans="1:5">
      <c r="A11847" t="n">
        <v>93071</v>
      </c>
      <c r="B11847" s="93" t="n">
        <v>102</v>
      </c>
      <c r="C11847" s="7" t="n">
        <v>11</v>
      </c>
      <c r="D11847" s="7" t="n">
        <v>12</v>
      </c>
      <c r="E11847" s="7" t="n">
        <v>0</v>
      </c>
    </row>
    <row r="11848" spans="1:5">
      <c r="A11848" t="s">
        <v>4</v>
      </c>
      <c r="B11848" s="4" t="s">
        <v>5</v>
      </c>
      <c r="C11848" s="4" t="s">
        <v>16</v>
      </c>
      <c r="D11848" s="4" t="s">
        <v>10</v>
      </c>
      <c r="E11848" s="4" t="s">
        <v>16</v>
      </c>
    </row>
    <row r="11849" spans="1:5">
      <c r="A11849" t="n">
        <v>93076</v>
      </c>
      <c r="B11849" s="93" t="n">
        <v>102</v>
      </c>
      <c r="C11849" s="7" t="n">
        <v>11</v>
      </c>
      <c r="D11849" s="7" t="n">
        <v>12</v>
      </c>
      <c r="E11849" s="7" t="n">
        <v>1</v>
      </c>
    </row>
    <row r="11850" spans="1:5">
      <c r="A11850" t="s">
        <v>4</v>
      </c>
      <c r="B11850" s="4" t="s">
        <v>5</v>
      </c>
      <c r="C11850" s="4" t="s">
        <v>16</v>
      </c>
      <c r="D11850" s="4" t="s">
        <v>10</v>
      </c>
      <c r="E11850" s="4" t="s">
        <v>16</v>
      </c>
    </row>
    <row r="11851" spans="1:5">
      <c r="A11851" t="n">
        <v>93081</v>
      </c>
      <c r="B11851" s="93" t="n">
        <v>102</v>
      </c>
      <c r="C11851" s="7" t="n">
        <v>11</v>
      </c>
      <c r="D11851" s="7" t="n">
        <v>12</v>
      </c>
      <c r="E11851" s="7" t="n">
        <v>2</v>
      </c>
    </row>
    <row r="11852" spans="1:5">
      <c r="A11852" t="s">
        <v>4</v>
      </c>
      <c r="B11852" s="4" t="s">
        <v>5</v>
      </c>
      <c r="C11852" s="4" t="s">
        <v>16</v>
      </c>
      <c r="D11852" s="4" t="s">
        <v>10</v>
      </c>
      <c r="E11852" s="4" t="s">
        <v>16</v>
      </c>
    </row>
    <row r="11853" spans="1:5">
      <c r="A11853" t="n">
        <v>93086</v>
      </c>
      <c r="B11853" s="93" t="n">
        <v>102</v>
      </c>
      <c r="C11853" s="7" t="n">
        <v>11</v>
      </c>
      <c r="D11853" s="7" t="n">
        <v>12</v>
      </c>
      <c r="E11853" s="7" t="n">
        <v>3</v>
      </c>
    </row>
    <row r="11854" spans="1:5">
      <c r="A11854" t="s">
        <v>4</v>
      </c>
      <c r="B11854" s="4" t="s">
        <v>5</v>
      </c>
      <c r="C11854" s="4" t="s">
        <v>16</v>
      </c>
      <c r="D11854" s="4" t="s">
        <v>10</v>
      </c>
      <c r="E11854" s="4" t="s">
        <v>16</v>
      </c>
    </row>
    <row r="11855" spans="1:5">
      <c r="A11855" t="n">
        <v>93091</v>
      </c>
      <c r="B11855" s="93" t="n">
        <v>102</v>
      </c>
      <c r="C11855" s="7" t="n">
        <v>11</v>
      </c>
      <c r="D11855" s="7" t="n">
        <v>12</v>
      </c>
      <c r="E11855" s="7" t="n">
        <v>4</v>
      </c>
    </row>
    <row r="11856" spans="1:5">
      <c r="A11856" t="s">
        <v>4</v>
      </c>
      <c r="B11856" s="4" t="s">
        <v>5</v>
      </c>
      <c r="C11856" s="4" t="s">
        <v>16</v>
      </c>
      <c r="D11856" s="4" t="s">
        <v>10</v>
      </c>
      <c r="E11856" s="4" t="s">
        <v>16</v>
      </c>
      <c r="F11856" s="4" t="s">
        <v>16</v>
      </c>
    </row>
    <row r="11857" spans="1:6">
      <c r="A11857" t="n">
        <v>93096</v>
      </c>
      <c r="B11857" s="93" t="n">
        <v>102</v>
      </c>
      <c r="C11857" s="7" t="n">
        <v>12</v>
      </c>
      <c r="D11857" s="7" t="n">
        <v>12</v>
      </c>
      <c r="E11857" s="7" t="n">
        <v>0</v>
      </c>
      <c r="F11857" s="7" t="n">
        <v>1</v>
      </c>
    </row>
    <row r="11858" spans="1:6">
      <c r="A11858" t="s">
        <v>4</v>
      </c>
      <c r="B11858" s="4" t="s">
        <v>5</v>
      </c>
      <c r="C11858" s="4" t="s">
        <v>16</v>
      </c>
      <c r="D11858" s="4" t="s">
        <v>10</v>
      </c>
      <c r="E11858" s="4" t="s">
        <v>16</v>
      </c>
      <c r="F11858" s="4" t="s">
        <v>16</v>
      </c>
    </row>
    <row r="11859" spans="1:6">
      <c r="A11859" t="n">
        <v>93102</v>
      </c>
      <c r="B11859" s="93" t="n">
        <v>102</v>
      </c>
      <c r="C11859" s="7" t="n">
        <v>12</v>
      </c>
      <c r="D11859" s="7" t="n">
        <v>12</v>
      </c>
      <c r="E11859" s="7" t="n">
        <v>1</v>
      </c>
      <c r="F11859" s="7" t="n">
        <v>1</v>
      </c>
    </row>
    <row r="11860" spans="1:6">
      <c r="A11860" t="s">
        <v>4</v>
      </c>
      <c r="B11860" s="4" t="s">
        <v>5</v>
      </c>
      <c r="C11860" s="4" t="s">
        <v>16</v>
      </c>
      <c r="D11860" s="4" t="s">
        <v>10</v>
      </c>
      <c r="E11860" s="4" t="s">
        <v>16</v>
      </c>
      <c r="F11860" s="4" t="s">
        <v>16</v>
      </c>
    </row>
    <row r="11861" spans="1:6">
      <c r="A11861" t="n">
        <v>93108</v>
      </c>
      <c r="B11861" s="93" t="n">
        <v>102</v>
      </c>
      <c r="C11861" s="7" t="n">
        <v>12</v>
      </c>
      <c r="D11861" s="7" t="n">
        <v>12</v>
      </c>
      <c r="E11861" s="7" t="n">
        <v>2</v>
      </c>
      <c r="F11861" s="7" t="n">
        <v>1</v>
      </c>
    </row>
    <row r="11862" spans="1:6">
      <c r="A11862" t="s">
        <v>4</v>
      </c>
      <c r="B11862" s="4" t="s">
        <v>5</v>
      </c>
      <c r="C11862" s="4" t="s">
        <v>16</v>
      </c>
      <c r="D11862" s="4" t="s">
        <v>10</v>
      </c>
      <c r="E11862" s="4" t="s">
        <v>16</v>
      </c>
      <c r="F11862" s="4" t="s">
        <v>16</v>
      </c>
    </row>
    <row r="11863" spans="1:6">
      <c r="A11863" t="n">
        <v>93114</v>
      </c>
      <c r="B11863" s="93" t="n">
        <v>102</v>
      </c>
      <c r="C11863" s="7" t="n">
        <v>12</v>
      </c>
      <c r="D11863" s="7" t="n">
        <v>12</v>
      </c>
      <c r="E11863" s="7" t="n">
        <v>3</v>
      </c>
      <c r="F11863" s="7" t="n">
        <v>1</v>
      </c>
    </row>
    <row r="11864" spans="1:6">
      <c r="A11864" t="s">
        <v>4</v>
      </c>
      <c r="B11864" s="4" t="s">
        <v>5</v>
      </c>
      <c r="C11864" s="4" t="s">
        <v>16</v>
      </c>
      <c r="D11864" s="4" t="s">
        <v>10</v>
      </c>
      <c r="E11864" s="4" t="s">
        <v>16</v>
      </c>
      <c r="F11864" s="4" t="s">
        <v>16</v>
      </c>
    </row>
    <row r="11865" spans="1:6">
      <c r="A11865" t="n">
        <v>93120</v>
      </c>
      <c r="B11865" s="93" t="n">
        <v>102</v>
      </c>
      <c r="C11865" s="7" t="n">
        <v>12</v>
      </c>
      <c r="D11865" s="7" t="n">
        <v>12</v>
      </c>
      <c r="E11865" s="7" t="n">
        <v>4</v>
      </c>
      <c r="F11865" s="7" t="n">
        <v>1</v>
      </c>
    </row>
    <row r="11866" spans="1:6">
      <c r="A11866" t="s">
        <v>4</v>
      </c>
      <c r="B11866" s="4" t="s">
        <v>5</v>
      </c>
      <c r="C11866" s="4" t="s">
        <v>16</v>
      </c>
      <c r="D11866" s="4" t="s">
        <v>10</v>
      </c>
      <c r="E11866" s="4" t="s">
        <v>16</v>
      </c>
      <c r="F11866" s="4" t="s">
        <v>16</v>
      </c>
    </row>
    <row r="11867" spans="1:6">
      <c r="A11867" t="n">
        <v>93126</v>
      </c>
      <c r="B11867" s="93" t="n">
        <v>102</v>
      </c>
      <c r="C11867" s="7" t="n">
        <v>12</v>
      </c>
      <c r="D11867" s="7" t="n">
        <v>12</v>
      </c>
      <c r="E11867" s="7" t="n">
        <v>5</v>
      </c>
      <c r="F11867" s="7" t="n">
        <v>1</v>
      </c>
    </row>
    <row r="11868" spans="1:6">
      <c r="A11868" t="s">
        <v>4</v>
      </c>
      <c r="B11868" s="4" t="s">
        <v>5</v>
      </c>
      <c r="C11868" s="4" t="s">
        <v>16</v>
      </c>
      <c r="D11868" s="4" t="s">
        <v>10</v>
      </c>
      <c r="E11868" s="4" t="s">
        <v>16</v>
      </c>
      <c r="F11868" s="4" t="s">
        <v>16</v>
      </c>
    </row>
    <row r="11869" spans="1:6">
      <c r="A11869" t="n">
        <v>93132</v>
      </c>
      <c r="B11869" s="93" t="n">
        <v>102</v>
      </c>
      <c r="C11869" s="7" t="n">
        <v>12</v>
      </c>
      <c r="D11869" s="7" t="n">
        <v>12</v>
      </c>
      <c r="E11869" s="7" t="n">
        <v>6</v>
      </c>
      <c r="F11869" s="7" t="n">
        <v>1</v>
      </c>
    </row>
    <row r="11870" spans="1:6">
      <c r="A11870" t="s">
        <v>4</v>
      </c>
      <c r="B11870" s="4" t="s">
        <v>5</v>
      </c>
      <c r="C11870" s="4" t="s">
        <v>16</v>
      </c>
      <c r="D11870" s="4" t="s">
        <v>10</v>
      </c>
      <c r="E11870" s="4" t="s">
        <v>16</v>
      </c>
      <c r="F11870" s="4" t="s">
        <v>16</v>
      </c>
    </row>
    <row r="11871" spans="1:6">
      <c r="A11871" t="n">
        <v>93138</v>
      </c>
      <c r="B11871" s="93" t="n">
        <v>102</v>
      </c>
      <c r="C11871" s="7" t="n">
        <v>12</v>
      </c>
      <c r="D11871" s="7" t="n">
        <v>12</v>
      </c>
      <c r="E11871" s="7" t="n">
        <v>7</v>
      </c>
      <c r="F11871" s="7" t="n">
        <v>1</v>
      </c>
    </row>
    <row r="11872" spans="1:6">
      <c r="A11872" t="s">
        <v>4</v>
      </c>
      <c r="B11872" s="4" t="s">
        <v>5</v>
      </c>
      <c r="C11872" s="4" t="s">
        <v>16</v>
      </c>
      <c r="D11872" s="4" t="s">
        <v>10</v>
      </c>
      <c r="E11872" s="4" t="s">
        <v>16</v>
      </c>
      <c r="F11872" s="4" t="s">
        <v>16</v>
      </c>
    </row>
    <row r="11873" spans="1:6">
      <c r="A11873" t="n">
        <v>93144</v>
      </c>
      <c r="B11873" s="93" t="n">
        <v>102</v>
      </c>
      <c r="C11873" s="7" t="n">
        <v>12</v>
      </c>
      <c r="D11873" s="7" t="n">
        <v>12</v>
      </c>
      <c r="E11873" s="7" t="n">
        <v>8</v>
      </c>
      <c r="F11873" s="7" t="n">
        <v>1</v>
      </c>
    </row>
    <row r="11874" spans="1:6">
      <c r="A11874" t="s">
        <v>4</v>
      </c>
      <c r="B11874" s="4" t="s">
        <v>5</v>
      </c>
      <c r="C11874" s="4" t="s">
        <v>16</v>
      </c>
      <c r="D11874" s="4" t="s">
        <v>10</v>
      </c>
      <c r="E11874" s="4" t="s">
        <v>16</v>
      </c>
    </row>
    <row r="11875" spans="1:6">
      <c r="A11875" t="n">
        <v>93150</v>
      </c>
      <c r="B11875" s="93" t="n">
        <v>102</v>
      </c>
      <c r="C11875" s="7" t="n">
        <v>1</v>
      </c>
      <c r="D11875" s="7" t="n">
        <v>12</v>
      </c>
      <c r="E11875" s="7" t="n">
        <v>255</v>
      </c>
    </row>
    <row r="11876" spans="1:6">
      <c r="A11876" t="s">
        <v>4</v>
      </c>
      <c r="B11876" s="4" t="s">
        <v>5</v>
      </c>
      <c r="C11876" s="4" t="s">
        <v>16</v>
      </c>
      <c r="D11876" s="4" t="s">
        <v>10</v>
      </c>
      <c r="E11876" s="4" t="s">
        <v>16</v>
      </c>
      <c r="F11876" s="4" t="s">
        <v>16</v>
      </c>
    </row>
    <row r="11877" spans="1:6">
      <c r="A11877" t="n">
        <v>93155</v>
      </c>
      <c r="B11877" s="93" t="n">
        <v>102</v>
      </c>
      <c r="C11877" s="7" t="n">
        <v>4</v>
      </c>
      <c r="D11877" s="7" t="n">
        <v>12</v>
      </c>
      <c r="E11877" s="7" t="n">
        <v>255</v>
      </c>
      <c r="F11877" s="7" t="n">
        <v>1</v>
      </c>
    </row>
    <row r="11878" spans="1:6">
      <c r="A11878" t="s">
        <v>4</v>
      </c>
      <c r="B11878" s="4" t="s">
        <v>5</v>
      </c>
      <c r="C11878" s="4" t="s">
        <v>16</v>
      </c>
      <c r="D11878" s="4" t="s">
        <v>10</v>
      </c>
      <c r="E11878" s="4" t="s">
        <v>9</v>
      </c>
    </row>
    <row r="11879" spans="1:6">
      <c r="A11879" t="n">
        <v>93161</v>
      </c>
      <c r="B11879" s="92" t="n">
        <v>167</v>
      </c>
      <c r="C11879" s="7" t="n">
        <v>1</v>
      </c>
      <c r="D11879" s="7" t="n">
        <v>13</v>
      </c>
      <c r="E11879" s="7" t="n">
        <v>2048</v>
      </c>
    </row>
    <row r="11880" spans="1:6">
      <c r="A11880" t="s">
        <v>4</v>
      </c>
      <c r="B11880" s="4" t="s">
        <v>5</v>
      </c>
      <c r="C11880" s="4" t="s">
        <v>16</v>
      </c>
      <c r="D11880" s="4" t="s">
        <v>10</v>
      </c>
      <c r="E11880" s="4" t="s">
        <v>9</v>
      </c>
    </row>
    <row r="11881" spans="1:6">
      <c r="A11881" t="n">
        <v>93169</v>
      </c>
      <c r="B11881" s="92" t="n">
        <v>167</v>
      </c>
      <c r="C11881" s="7" t="n">
        <v>1</v>
      </c>
      <c r="D11881" s="7" t="n">
        <v>13</v>
      </c>
      <c r="E11881" s="7" t="n">
        <v>4096</v>
      </c>
    </row>
    <row r="11882" spans="1:6">
      <c r="A11882" t="s">
        <v>4</v>
      </c>
      <c r="B11882" s="4" t="s">
        <v>5</v>
      </c>
      <c r="C11882" s="4" t="s">
        <v>16</v>
      </c>
      <c r="D11882" s="4" t="s">
        <v>10</v>
      </c>
      <c r="E11882" s="4" t="s">
        <v>9</v>
      </c>
    </row>
    <row r="11883" spans="1:6">
      <c r="A11883" t="n">
        <v>93177</v>
      </c>
      <c r="B11883" s="92" t="n">
        <v>167</v>
      </c>
      <c r="C11883" s="7" t="n">
        <v>1</v>
      </c>
      <c r="D11883" s="7" t="n">
        <v>13</v>
      </c>
      <c r="E11883" s="7" t="n">
        <v>8192</v>
      </c>
    </row>
    <row r="11884" spans="1:6">
      <c r="A11884" t="s">
        <v>4</v>
      </c>
      <c r="B11884" s="4" t="s">
        <v>5</v>
      </c>
      <c r="C11884" s="4" t="s">
        <v>16</v>
      </c>
      <c r="D11884" s="4" t="s">
        <v>10</v>
      </c>
      <c r="E11884" s="4" t="s">
        <v>9</v>
      </c>
    </row>
    <row r="11885" spans="1:6">
      <c r="A11885" t="n">
        <v>93185</v>
      </c>
      <c r="B11885" s="92" t="n">
        <v>167</v>
      </c>
      <c r="C11885" s="7" t="n">
        <v>1</v>
      </c>
      <c r="D11885" s="7" t="n">
        <v>13</v>
      </c>
      <c r="E11885" s="7" t="n">
        <v>16384</v>
      </c>
    </row>
    <row r="11886" spans="1:6">
      <c r="A11886" t="s">
        <v>4</v>
      </c>
      <c r="B11886" s="4" t="s">
        <v>5</v>
      </c>
      <c r="C11886" s="4" t="s">
        <v>16</v>
      </c>
      <c r="D11886" s="4" t="s">
        <v>10</v>
      </c>
      <c r="E11886" s="4" t="s">
        <v>9</v>
      </c>
    </row>
    <row r="11887" spans="1:6">
      <c r="A11887" t="n">
        <v>93193</v>
      </c>
      <c r="B11887" s="92" t="n">
        <v>167</v>
      </c>
      <c r="C11887" s="7" t="n">
        <v>1</v>
      </c>
      <c r="D11887" s="7" t="n">
        <v>13</v>
      </c>
      <c r="E11887" s="7" t="n">
        <v>524288</v>
      </c>
    </row>
    <row r="11888" spans="1:6">
      <c r="A11888" t="s">
        <v>4</v>
      </c>
      <c r="B11888" s="4" t="s">
        <v>5</v>
      </c>
      <c r="C11888" s="4" t="s">
        <v>16</v>
      </c>
      <c r="D11888" s="4" t="s">
        <v>10</v>
      </c>
      <c r="E11888" s="4" t="s">
        <v>9</v>
      </c>
    </row>
    <row r="11889" spans="1:6">
      <c r="A11889" t="n">
        <v>93201</v>
      </c>
      <c r="B11889" s="92" t="n">
        <v>167</v>
      </c>
      <c r="C11889" s="7" t="n">
        <v>1</v>
      </c>
      <c r="D11889" s="7" t="n">
        <v>13</v>
      </c>
      <c r="E11889" s="7" t="n">
        <v>1048576</v>
      </c>
    </row>
    <row r="11890" spans="1:6">
      <c r="A11890" t="s">
        <v>4</v>
      </c>
      <c r="B11890" s="4" t="s">
        <v>5</v>
      </c>
      <c r="C11890" s="4" t="s">
        <v>16</v>
      </c>
      <c r="D11890" s="4" t="s">
        <v>10</v>
      </c>
      <c r="E11890" s="4" t="s">
        <v>9</v>
      </c>
    </row>
    <row r="11891" spans="1:6">
      <c r="A11891" t="n">
        <v>93209</v>
      </c>
      <c r="B11891" s="92" t="n">
        <v>167</v>
      </c>
      <c r="C11891" s="7" t="n">
        <v>1</v>
      </c>
      <c r="D11891" s="7" t="n">
        <v>13</v>
      </c>
      <c r="E11891" s="7" t="n">
        <v>2097152</v>
      </c>
    </row>
    <row r="11892" spans="1:6">
      <c r="A11892" t="s">
        <v>4</v>
      </c>
      <c r="B11892" s="4" t="s">
        <v>5</v>
      </c>
      <c r="C11892" s="4" t="s">
        <v>16</v>
      </c>
      <c r="D11892" s="4" t="s">
        <v>10</v>
      </c>
      <c r="E11892" s="4" t="s">
        <v>9</v>
      </c>
    </row>
    <row r="11893" spans="1:6">
      <c r="A11893" t="n">
        <v>93217</v>
      </c>
      <c r="B11893" s="92" t="n">
        <v>167</v>
      </c>
      <c r="C11893" s="7" t="n">
        <v>1</v>
      </c>
      <c r="D11893" s="7" t="n">
        <v>13</v>
      </c>
      <c r="E11893" s="7" t="n">
        <v>4194304</v>
      </c>
    </row>
    <row r="11894" spans="1:6">
      <c r="A11894" t="s">
        <v>4</v>
      </c>
      <c r="B11894" s="4" t="s">
        <v>5</v>
      </c>
      <c r="C11894" s="4" t="s">
        <v>16</v>
      </c>
      <c r="D11894" s="4" t="s">
        <v>10</v>
      </c>
      <c r="E11894" s="4" t="s">
        <v>9</v>
      </c>
    </row>
    <row r="11895" spans="1:6">
      <c r="A11895" t="n">
        <v>93225</v>
      </c>
      <c r="B11895" s="92" t="n">
        <v>167</v>
      </c>
      <c r="C11895" s="7" t="n">
        <v>1</v>
      </c>
      <c r="D11895" s="7" t="n">
        <v>13</v>
      </c>
      <c r="E11895" s="7" t="n">
        <v>8388608</v>
      </c>
    </row>
    <row r="11896" spans="1:6">
      <c r="A11896" t="s">
        <v>4</v>
      </c>
      <c r="B11896" s="4" t="s">
        <v>5</v>
      </c>
      <c r="C11896" s="4" t="s">
        <v>16</v>
      </c>
      <c r="D11896" s="4" t="s">
        <v>10</v>
      </c>
      <c r="E11896" s="4" t="s">
        <v>9</v>
      </c>
    </row>
    <row r="11897" spans="1:6">
      <c r="A11897" t="n">
        <v>93233</v>
      </c>
      <c r="B11897" s="92" t="n">
        <v>167</v>
      </c>
      <c r="C11897" s="7" t="n">
        <v>1</v>
      </c>
      <c r="D11897" s="7" t="n">
        <v>13</v>
      </c>
      <c r="E11897" s="7" t="n">
        <v>16777216</v>
      </c>
    </row>
    <row r="11898" spans="1:6">
      <c r="A11898" t="s">
        <v>4</v>
      </c>
      <c r="B11898" s="4" t="s">
        <v>5</v>
      </c>
      <c r="C11898" s="4" t="s">
        <v>16</v>
      </c>
      <c r="D11898" s="4" t="s">
        <v>10</v>
      </c>
      <c r="E11898" s="4" t="s">
        <v>9</v>
      </c>
    </row>
    <row r="11899" spans="1:6">
      <c r="A11899" t="n">
        <v>93241</v>
      </c>
      <c r="B11899" s="92" t="n">
        <v>167</v>
      </c>
      <c r="C11899" s="7" t="n">
        <v>1</v>
      </c>
      <c r="D11899" s="7" t="n">
        <v>13</v>
      </c>
      <c r="E11899" s="7" t="n">
        <v>33554432</v>
      </c>
    </row>
    <row r="11900" spans="1:6">
      <c r="A11900" t="s">
        <v>4</v>
      </c>
      <c r="B11900" s="4" t="s">
        <v>5</v>
      </c>
      <c r="C11900" s="4" t="s">
        <v>16</v>
      </c>
      <c r="D11900" s="4" t="s">
        <v>10</v>
      </c>
      <c r="E11900" s="4" t="s">
        <v>9</v>
      </c>
    </row>
    <row r="11901" spans="1:6">
      <c r="A11901" t="n">
        <v>93249</v>
      </c>
      <c r="B11901" s="92" t="n">
        <v>167</v>
      </c>
      <c r="C11901" s="7" t="n">
        <v>1</v>
      </c>
      <c r="D11901" s="7" t="n">
        <v>13</v>
      </c>
      <c r="E11901" s="7" t="n">
        <v>67108864</v>
      </c>
    </row>
    <row r="11902" spans="1:6">
      <c r="A11902" t="s">
        <v>4</v>
      </c>
      <c r="B11902" s="4" t="s">
        <v>5</v>
      </c>
      <c r="C11902" s="4" t="s">
        <v>16</v>
      </c>
      <c r="D11902" s="4" t="s">
        <v>10</v>
      </c>
      <c r="E11902" s="4" t="s">
        <v>9</v>
      </c>
    </row>
    <row r="11903" spans="1:6">
      <c r="A11903" t="n">
        <v>93257</v>
      </c>
      <c r="B11903" s="92" t="n">
        <v>167</v>
      </c>
      <c r="C11903" s="7" t="n">
        <v>1</v>
      </c>
      <c r="D11903" s="7" t="n">
        <v>13</v>
      </c>
      <c r="E11903" s="7" t="n">
        <v>134217728</v>
      </c>
    </row>
    <row r="11904" spans="1:6">
      <c r="A11904" t="s">
        <v>4</v>
      </c>
      <c r="B11904" s="4" t="s">
        <v>5</v>
      </c>
      <c r="C11904" s="4" t="s">
        <v>16</v>
      </c>
      <c r="D11904" s="4" t="s">
        <v>10</v>
      </c>
      <c r="E11904" s="4" t="s">
        <v>16</v>
      </c>
    </row>
    <row r="11905" spans="1:5">
      <c r="A11905" t="n">
        <v>93265</v>
      </c>
      <c r="B11905" s="93" t="n">
        <v>102</v>
      </c>
      <c r="C11905" s="7" t="n">
        <v>11</v>
      </c>
      <c r="D11905" s="7" t="n">
        <v>13</v>
      </c>
      <c r="E11905" s="7" t="n">
        <v>0</v>
      </c>
    </row>
    <row r="11906" spans="1:5">
      <c r="A11906" t="s">
        <v>4</v>
      </c>
      <c r="B11906" s="4" t="s">
        <v>5</v>
      </c>
      <c r="C11906" s="4" t="s">
        <v>16</v>
      </c>
      <c r="D11906" s="4" t="s">
        <v>10</v>
      </c>
      <c r="E11906" s="4" t="s">
        <v>16</v>
      </c>
    </row>
    <row r="11907" spans="1:5">
      <c r="A11907" t="n">
        <v>93270</v>
      </c>
      <c r="B11907" s="93" t="n">
        <v>102</v>
      </c>
      <c r="C11907" s="7" t="n">
        <v>11</v>
      </c>
      <c r="D11907" s="7" t="n">
        <v>13</v>
      </c>
      <c r="E11907" s="7" t="n">
        <v>1</v>
      </c>
    </row>
    <row r="11908" spans="1:5">
      <c r="A11908" t="s">
        <v>4</v>
      </c>
      <c r="B11908" s="4" t="s">
        <v>5</v>
      </c>
      <c r="C11908" s="4" t="s">
        <v>16</v>
      </c>
      <c r="D11908" s="4" t="s">
        <v>10</v>
      </c>
      <c r="E11908" s="4" t="s">
        <v>16</v>
      </c>
    </row>
    <row r="11909" spans="1:5">
      <c r="A11909" t="n">
        <v>93275</v>
      </c>
      <c r="B11909" s="93" t="n">
        <v>102</v>
      </c>
      <c r="C11909" s="7" t="n">
        <v>11</v>
      </c>
      <c r="D11909" s="7" t="n">
        <v>13</v>
      </c>
      <c r="E11909" s="7" t="n">
        <v>2</v>
      </c>
    </row>
    <row r="11910" spans="1:5">
      <c r="A11910" t="s">
        <v>4</v>
      </c>
      <c r="B11910" s="4" t="s">
        <v>5</v>
      </c>
      <c r="C11910" s="4" t="s">
        <v>16</v>
      </c>
      <c r="D11910" s="4" t="s">
        <v>10</v>
      </c>
      <c r="E11910" s="4" t="s">
        <v>16</v>
      </c>
    </row>
    <row r="11911" spans="1:5">
      <c r="A11911" t="n">
        <v>93280</v>
      </c>
      <c r="B11911" s="93" t="n">
        <v>102</v>
      </c>
      <c r="C11911" s="7" t="n">
        <v>11</v>
      </c>
      <c r="D11911" s="7" t="n">
        <v>13</v>
      </c>
      <c r="E11911" s="7" t="n">
        <v>3</v>
      </c>
    </row>
    <row r="11912" spans="1:5">
      <c r="A11912" t="s">
        <v>4</v>
      </c>
      <c r="B11912" s="4" t="s">
        <v>5</v>
      </c>
      <c r="C11912" s="4" t="s">
        <v>16</v>
      </c>
      <c r="D11912" s="4" t="s">
        <v>10</v>
      </c>
      <c r="E11912" s="4" t="s">
        <v>16</v>
      </c>
      <c r="F11912" s="4" t="s">
        <v>16</v>
      </c>
    </row>
    <row r="11913" spans="1:5">
      <c r="A11913" t="n">
        <v>93285</v>
      </c>
      <c r="B11913" s="93" t="n">
        <v>102</v>
      </c>
      <c r="C11913" s="7" t="n">
        <v>12</v>
      </c>
      <c r="D11913" s="7" t="n">
        <v>13</v>
      </c>
      <c r="E11913" s="7" t="n">
        <v>0</v>
      </c>
      <c r="F11913" s="7" t="n">
        <v>1</v>
      </c>
    </row>
    <row r="11914" spans="1:5">
      <c r="A11914" t="s">
        <v>4</v>
      </c>
      <c r="B11914" s="4" t="s">
        <v>5</v>
      </c>
      <c r="C11914" s="4" t="s">
        <v>16</v>
      </c>
      <c r="D11914" s="4" t="s">
        <v>10</v>
      </c>
      <c r="E11914" s="4" t="s">
        <v>16</v>
      </c>
      <c r="F11914" s="4" t="s">
        <v>16</v>
      </c>
    </row>
    <row r="11915" spans="1:5">
      <c r="A11915" t="n">
        <v>93291</v>
      </c>
      <c r="B11915" s="93" t="n">
        <v>102</v>
      </c>
      <c r="C11915" s="7" t="n">
        <v>12</v>
      </c>
      <c r="D11915" s="7" t="n">
        <v>13</v>
      </c>
      <c r="E11915" s="7" t="n">
        <v>1</v>
      </c>
      <c r="F11915" s="7" t="n">
        <v>1</v>
      </c>
    </row>
    <row r="11916" spans="1:5">
      <c r="A11916" t="s">
        <v>4</v>
      </c>
      <c r="B11916" s="4" t="s">
        <v>5</v>
      </c>
      <c r="C11916" s="4" t="s">
        <v>16</v>
      </c>
      <c r="D11916" s="4" t="s">
        <v>10</v>
      </c>
      <c r="E11916" s="4" t="s">
        <v>16</v>
      </c>
      <c r="F11916" s="4" t="s">
        <v>16</v>
      </c>
    </row>
    <row r="11917" spans="1:5">
      <c r="A11917" t="n">
        <v>93297</v>
      </c>
      <c r="B11917" s="93" t="n">
        <v>102</v>
      </c>
      <c r="C11917" s="7" t="n">
        <v>12</v>
      </c>
      <c r="D11917" s="7" t="n">
        <v>13</v>
      </c>
      <c r="E11917" s="7" t="n">
        <v>2</v>
      </c>
      <c r="F11917" s="7" t="n">
        <v>1</v>
      </c>
    </row>
    <row r="11918" spans="1:5">
      <c r="A11918" t="s">
        <v>4</v>
      </c>
      <c r="B11918" s="4" t="s">
        <v>5</v>
      </c>
      <c r="C11918" s="4" t="s">
        <v>16</v>
      </c>
      <c r="D11918" s="4" t="s">
        <v>10</v>
      </c>
      <c r="E11918" s="4" t="s">
        <v>16</v>
      </c>
      <c r="F11918" s="4" t="s">
        <v>16</v>
      </c>
    </row>
    <row r="11919" spans="1:5">
      <c r="A11919" t="n">
        <v>93303</v>
      </c>
      <c r="B11919" s="93" t="n">
        <v>102</v>
      </c>
      <c r="C11919" s="7" t="n">
        <v>12</v>
      </c>
      <c r="D11919" s="7" t="n">
        <v>13</v>
      </c>
      <c r="E11919" s="7" t="n">
        <v>3</v>
      </c>
      <c r="F11919" s="7" t="n">
        <v>1</v>
      </c>
    </row>
    <row r="11920" spans="1:5">
      <c r="A11920" t="s">
        <v>4</v>
      </c>
      <c r="B11920" s="4" t="s">
        <v>5</v>
      </c>
      <c r="C11920" s="4" t="s">
        <v>16</v>
      </c>
      <c r="D11920" s="4" t="s">
        <v>10</v>
      </c>
      <c r="E11920" s="4" t="s">
        <v>16</v>
      </c>
      <c r="F11920" s="4" t="s">
        <v>16</v>
      </c>
    </row>
    <row r="11921" spans="1:6">
      <c r="A11921" t="n">
        <v>93309</v>
      </c>
      <c r="B11921" s="93" t="n">
        <v>102</v>
      </c>
      <c r="C11921" s="7" t="n">
        <v>12</v>
      </c>
      <c r="D11921" s="7" t="n">
        <v>13</v>
      </c>
      <c r="E11921" s="7" t="n">
        <v>4</v>
      </c>
      <c r="F11921" s="7" t="n">
        <v>1</v>
      </c>
    </row>
    <row r="11922" spans="1:6">
      <c r="A11922" t="s">
        <v>4</v>
      </c>
      <c r="B11922" s="4" t="s">
        <v>5</v>
      </c>
      <c r="C11922" s="4" t="s">
        <v>16</v>
      </c>
      <c r="D11922" s="4" t="s">
        <v>10</v>
      </c>
      <c r="E11922" s="4" t="s">
        <v>16</v>
      </c>
      <c r="F11922" s="4" t="s">
        <v>16</v>
      </c>
    </row>
    <row r="11923" spans="1:6">
      <c r="A11923" t="n">
        <v>93315</v>
      </c>
      <c r="B11923" s="93" t="n">
        <v>102</v>
      </c>
      <c r="C11923" s="7" t="n">
        <v>12</v>
      </c>
      <c r="D11923" s="7" t="n">
        <v>13</v>
      </c>
      <c r="E11923" s="7" t="n">
        <v>5</v>
      </c>
      <c r="F11923" s="7" t="n">
        <v>1</v>
      </c>
    </row>
    <row r="11924" spans="1:6">
      <c r="A11924" t="s">
        <v>4</v>
      </c>
      <c r="B11924" s="4" t="s">
        <v>5</v>
      </c>
      <c r="C11924" s="4" t="s">
        <v>16</v>
      </c>
      <c r="D11924" s="4" t="s">
        <v>10</v>
      </c>
      <c r="E11924" s="4" t="s">
        <v>16</v>
      </c>
      <c r="F11924" s="4" t="s">
        <v>16</v>
      </c>
    </row>
    <row r="11925" spans="1:6">
      <c r="A11925" t="n">
        <v>93321</v>
      </c>
      <c r="B11925" s="93" t="n">
        <v>102</v>
      </c>
      <c r="C11925" s="7" t="n">
        <v>12</v>
      </c>
      <c r="D11925" s="7" t="n">
        <v>13</v>
      </c>
      <c r="E11925" s="7" t="n">
        <v>6</v>
      </c>
      <c r="F11925" s="7" t="n">
        <v>1</v>
      </c>
    </row>
    <row r="11926" spans="1:6">
      <c r="A11926" t="s">
        <v>4</v>
      </c>
      <c r="B11926" s="4" t="s">
        <v>5</v>
      </c>
      <c r="C11926" s="4" t="s">
        <v>16</v>
      </c>
      <c r="D11926" s="4" t="s">
        <v>10</v>
      </c>
      <c r="E11926" s="4" t="s">
        <v>16</v>
      </c>
    </row>
    <row r="11927" spans="1:6">
      <c r="A11927" t="n">
        <v>93327</v>
      </c>
      <c r="B11927" s="93" t="n">
        <v>102</v>
      </c>
      <c r="C11927" s="7" t="n">
        <v>1</v>
      </c>
      <c r="D11927" s="7" t="n">
        <v>13</v>
      </c>
      <c r="E11927" s="7" t="n">
        <v>255</v>
      </c>
    </row>
    <row r="11928" spans="1:6">
      <c r="A11928" t="s">
        <v>4</v>
      </c>
      <c r="B11928" s="4" t="s">
        <v>5</v>
      </c>
      <c r="C11928" s="4" t="s">
        <v>16</v>
      </c>
      <c r="D11928" s="4" t="s">
        <v>10</v>
      </c>
      <c r="E11928" s="4" t="s">
        <v>16</v>
      </c>
      <c r="F11928" s="4" t="s">
        <v>16</v>
      </c>
    </row>
    <row r="11929" spans="1:6">
      <c r="A11929" t="n">
        <v>93332</v>
      </c>
      <c r="B11929" s="93" t="n">
        <v>102</v>
      </c>
      <c r="C11929" s="7" t="n">
        <v>4</v>
      </c>
      <c r="D11929" s="7" t="n">
        <v>13</v>
      </c>
      <c r="E11929" s="7" t="n">
        <v>255</v>
      </c>
      <c r="F11929" s="7" t="n">
        <v>1</v>
      </c>
    </row>
    <row r="11930" spans="1:6">
      <c r="A11930" t="s">
        <v>4</v>
      </c>
      <c r="B11930" s="4" t="s">
        <v>5</v>
      </c>
      <c r="C11930" s="4" t="s">
        <v>16</v>
      </c>
      <c r="D11930" s="4" t="s">
        <v>10</v>
      </c>
      <c r="E11930" s="4" t="s">
        <v>9</v>
      </c>
    </row>
    <row r="11931" spans="1:6">
      <c r="A11931" t="n">
        <v>93338</v>
      </c>
      <c r="B11931" s="92" t="n">
        <v>167</v>
      </c>
      <c r="C11931" s="7" t="n">
        <v>1</v>
      </c>
      <c r="D11931" s="7" t="n">
        <v>13</v>
      </c>
      <c r="E11931" s="7" t="n">
        <v>512</v>
      </c>
    </row>
    <row r="11932" spans="1:6">
      <c r="A11932" t="s">
        <v>4</v>
      </c>
      <c r="B11932" s="4" t="s">
        <v>5</v>
      </c>
      <c r="C11932" s="4" t="s">
        <v>16</v>
      </c>
      <c r="D11932" s="4" t="s">
        <v>10</v>
      </c>
      <c r="E11932" s="4" t="s">
        <v>10</v>
      </c>
      <c r="F11932" s="4" t="s">
        <v>10</v>
      </c>
    </row>
    <row r="11933" spans="1:6">
      <c r="A11933" t="n">
        <v>93346</v>
      </c>
      <c r="B11933" s="94" t="n">
        <v>63</v>
      </c>
      <c r="C11933" s="7" t="n">
        <v>0</v>
      </c>
      <c r="D11933" s="7" t="n">
        <v>7</v>
      </c>
      <c r="E11933" s="7" t="n">
        <v>0</v>
      </c>
      <c r="F11933" s="7" t="n">
        <v>108</v>
      </c>
    </row>
    <row r="11934" spans="1:6">
      <c r="A11934" t="s">
        <v>4</v>
      </c>
      <c r="B11934" s="4" t="s">
        <v>5</v>
      </c>
      <c r="C11934" s="4" t="s">
        <v>16</v>
      </c>
      <c r="D11934" s="4" t="s">
        <v>10</v>
      </c>
      <c r="E11934" s="4" t="s">
        <v>10</v>
      </c>
      <c r="F11934" s="4" t="s">
        <v>10</v>
      </c>
    </row>
    <row r="11935" spans="1:6">
      <c r="A11935" t="n">
        <v>93354</v>
      </c>
      <c r="B11935" s="94" t="n">
        <v>63</v>
      </c>
      <c r="C11935" s="7" t="n">
        <v>0</v>
      </c>
      <c r="D11935" s="7" t="n">
        <v>4</v>
      </c>
      <c r="E11935" s="7" t="n">
        <v>0</v>
      </c>
      <c r="F11935" s="7" t="n">
        <v>108</v>
      </c>
    </row>
    <row r="11936" spans="1:6">
      <c r="A11936" t="s">
        <v>4</v>
      </c>
      <c r="B11936" s="4" t="s">
        <v>5</v>
      </c>
      <c r="C11936" s="4" t="s">
        <v>16</v>
      </c>
      <c r="D11936" s="4" t="s">
        <v>10</v>
      </c>
      <c r="E11936" s="4" t="s">
        <v>10</v>
      </c>
      <c r="F11936" s="4" t="s">
        <v>10</v>
      </c>
    </row>
    <row r="11937" spans="1:6">
      <c r="A11937" t="n">
        <v>93362</v>
      </c>
      <c r="B11937" s="94" t="n">
        <v>63</v>
      </c>
      <c r="C11937" s="7" t="n">
        <v>0</v>
      </c>
      <c r="D11937" s="7" t="n">
        <v>2</v>
      </c>
      <c r="E11937" s="7" t="n">
        <v>0</v>
      </c>
      <c r="F11937" s="7" t="n">
        <v>108</v>
      </c>
    </row>
    <row r="11938" spans="1:6">
      <c r="A11938" t="s">
        <v>4</v>
      </c>
      <c r="B11938" s="4" t="s">
        <v>5</v>
      </c>
      <c r="C11938" s="4" t="s">
        <v>16</v>
      </c>
      <c r="D11938" s="4" t="s">
        <v>10</v>
      </c>
      <c r="E11938" s="4" t="s">
        <v>10</v>
      </c>
      <c r="F11938" s="4" t="s">
        <v>10</v>
      </c>
    </row>
    <row r="11939" spans="1:6">
      <c r="A11939" t="n">
        <v>93370</v>
      </c>
      <c r="B11939" s="94" t="n">
        <v>63</v>
      </c>
      <c r="C11939" s="7" t="n">
        <v>0</v>
      </c>
      <c r="D11939" s="7" t="n">
        <v>8</v>
      </c>
      <c r="E11939" s="7" t="n">
        <v>0</v>
      </c>
      <c r="F11939" s="7" t="n">
        <v>108</v>
      </c>
    </row>
    <row r="11940" spans="1:6">
      <c r="A11940" t="s">
        <v>4</v>
      </c>
      <c r="B11940" s="4" t="s">
        <v>5</v>
      </c>
      <c r="C11940" s="4" t="s">
        <v>16</v>
      </c>
      <c r="D11940" s="4" t="s">
        <v>10</v>
      </c>
      <c r="E11940" s="4" t="s">
        <v>10</v>
      </c>
      <c r="F11940" s="4" t="s">
        <v>10</v>
      </c>
    </row>
    <row r="11941" spans="1:6">
      <c r="A11941" t="n">
        <v>93378</v>
      </c>
      <c r="B11941" s="94" t="n">
        <v>63</v>
      </c>
      <c r="C11941" s="7" t="n">
        <v>0</v>
      </c>
      <c r="D11941" s="7" t="n">
        <v>9</v>
      </c>
      <c r="E11941" s="7" t="n">
        <v>0</v>
      </c>
      <c r="F11941" s="7" t="n">
        <v>108</v>
      </c>
    </row>
    <row r="11942" spans="1:6">
      <c r="A11942" t="s">
        <v>4</v>
      </c>
      <c r="B11942" s="4" t="s">
        <v>5</v>
      </c>
      <c r="C11942" s="4" t="s">
        <v>16</v>
      </c>
      <c r="D11942" s="4" t="s">
        <v>10</v>
      </c>
      <c r="E11942" s="4" t="s">
        <v>10</v>
      </c>
      <c r="F11942" s="4" t="s">
        <v>10</v>
      </c>
    </row>
    <row r="11943" spans="1:6">
      <c r="A11943" t="n">
        <v>93386</v>
      </c>
      <c r="B11943" s="94" t="n">
        <v>63</v>
      </c>
      <c r="C11943" s="7" t="n">
        <v>0</v>
      </c>
      <c r="D11943" s="7" t="n">
        <v>1</v>
      </c>
      <c r="E11943" s="7" t="n">
        <v>0</v>
      </c>
      <c r="F11943" s="7" t="n">
        <v>108</v>
      </c>
    </row>
    <row r="11944" spans="1:6">
      <c r="A11944" t="s">
        <v>4</v>
      </c>
      <c r="B11944" s="4" t="s">
        <v>5</v>
      </c>
      <c r="C11944" s="4" t="s">
        <v>16</v>
      </c>
      <c r="D11944" s="4" t="s">
        <v>10</v>
      </c>
      <c r="E11944" s="4" t="s">
        <v>10</v>
      </c>
      <c r="F11944" s="4" t="s">
        <v>10</v>
      </c>
    </row>
    <row r="11945" spans="1:6">
      <c r="A11945" t="n">
        <v>93394</v>
      </c>
      <c r="B11945" s="94" t="n">
        <v>63</v>
      </c>
      <c r="C11945" s="7" t="n">
        <v>0</v>
      </c>
      <c r="D11945" s="7" t="n">
        <v>3</v>
      </c>
      <c r="E11945" s="7" t="n">
        <v>0</v>
      </c>
      <c r="F11945" s="7" t="n">
        <v>108</v>
      </c>
    </row>
    <row r="11946" spans="1:6">
      <c r="A11946" t="s">
        <v>4</v>
      </c>
      <c r="B11946" s="4" t="s">
        <v>5</v>
      </c>
      <c r="C11946" s="4" t="s">
        <v>16</v>
      </c>
      <c r="D11946" s="4" t="s">
        <v>10</v>
      </c>
      <c r="E11946" s="4" t="s">
        <v>10</v>
      </c>
      <c r="F11946" s="4" t="s">
        <v>10</v>
      </c>
    </row>
    <row r="11947" spans="1:6">
      <c r="A11947" t="n">
        <v>93402</v>
      </c>
      <c r="B11947" s="94" t="n">
        <v>63</v>
      </c>
      <c r="C11947" s="7" t="n">
        <v>0</v>
      </c>
      <c r="D11947" s="7" t="n">
        <v>5</v>
      </c>
      <c r="E11947" s="7" t="n">
        <v>0</v>
      </c>
      <c r="F11947" s="7" t="n">
        <v>108</v>
      </c>
    </row>
    <row r="11948" spans="1:6">
      <c r="A11948" t="s">
        <v>4</v>
      </c>
      <c r="B11948" s="4" t="s">
        <v>5</v>
      </c>
      <c r="C11948" s="4" t="s">
        <v>16</v>
      </c>
      <c r="D11948" s="4" t="s">
        <v>10</v>
      </c>
      <c r="E11948" s="4" t="s">
        <v>10</v>
      </c>
      <c r="F11948" s="4" t="s">
        <v>10</v>
      </c>
    </row>
    <row r="11949" spans="1:6">
      <c r="A11949" t="n">
        <v>93410</v>
      </c>
      <c r="B11949" s="94" t="n">
        <v>63</v>
      </c>
      <c r="C11949" s="7" t="n">
        <v>0</v>
      </c>
      <c r="D11949" s="7" t="n">
        <v>6</v>
      </c>
      <c r="E11949" s="7" t="n">
        <v>0</v>
      </c>
      <c r="F11949" s="7" t="n">
        <v>108</v>
      </c>
    </row>
    <row r="11950" spans="1:6">
      <c r="A11950" t="s">
        <v>4</v>
      </c>
      <c r="B11950" s="4" t="s">
        <v>5</v>
      </c>
      <c r="C11950" s="4" t="s">
        <v>16</v>
      </c>
      <c r="D11950" s="4" t="s">
        <v>10</v>
      </c>
      <c r="E11950" s="4" t="s">
        <v>10</v>
      </c>
      <c r="F11950" s="4" t="s">
        <v>10</v>
      </c>
    </row>
    <row r="11951" spans="1:6">
      <c r="A11951" t="n">
        <v>93418</v>
      </c>
      <c r="B11951" s="94" t="n">
        <v>63</v>
      </c>
      <c r="C11951" s="7" t="n">
        <v>0</v>
      </c>
      <c r="D11951" s="7" t="n">
        <v>11</v>
      </c>
      <c r="E11951" s="7" t="n">
        <v>0</v>
      </c>
      <c r="F11951" s="7" t="n">
        <v>111</v>
      </c>
    </row>
    <row r="11952" spans="1:6">
      <c r="A11952" t="s">
        <v>4</v>
      </c>
      <c r="B11952" s="4" t="s">
        <v>5</v>
      </c>
      <c r="C11952" s="4" t="s">
        <v>16</v>
      </c>
      <c r="D11952" s="4" t="s">
        <v>10</v>
      </c>
      <c r="E11952" s="4" t="s">
        <v>16</v>
      </c>
      <c r="F11952" s="4" t="s">
        <v>16</v>
      </c>
      <c r="G11952" s="4" t="s">
        <v>10</v>
      </c>
    </row>
    <row r="11953" spans="1:7">
      <c r="A11953" t="n">
        <v>93426</v>
      </c>
      <c r="B11953" s="58" t="n">
        <v>64</v>
      </c>
      <c r="C11953" s="7" t="n">
        <v>8</v>
      </c>
      <c r="D11953" s="7" t="n">
        <v>7</v>
      </c>
      <c r="E11953" s="7" t="n">
        <v>0</v>
      </c>
      <c r="F11953" s="7" t="n">
        <v>0</v>
      </c>
      <c r="G11953" s="7" t="n">
        <v>1</v>
      </c>
    </row>
    <row r="11954" spans="1:7">
      <c r="A11954" t="s">
        <v>4</v>
      </c>
      <c r="B11954" s="4" t="s">
        <v>5</v>
      </c>
      <c r="C11954" s="4" t="s">
        <v>16</v>
      </c>
      <c r="D11954" s="4" t="s">
        <v>10</v>
      </c>
      <c r="E11954" s="4" t="s">
        <v>16</v>
      </c>
      <c r="F11954" s="4" t="s">
        <v>16</v>
      </c>
      <c r="G11954" s="4" t="s">
        <v>10</v>
      </c>
    </row>
    <row r="11955" spans="1:7">
      <c r="A11955" t="n">
        <v>93434</v>
      </c>
      <c r="B11955" s="58" t="n">
        <v>64</v>
      </c>
      <c r="C11955" s="7" t="n">
        <v>8</v>
      </c>
      <c r="D11955" s="7" t="n">
        <v>0</v>
      </c>
      <c r="E11955" s="7" t="n">
        <v>2</v>
      </c>
      <c r="F11955" s="7" t="n">
        <v>0</v>
      </c>
      <c r="G11955" s="7" t="n">
        <v>1</v>
      </c>
    </row>
    <row r="11956" spans="1:7">
      <c r="A11956" t="s">
        <v>4</v>
      </c>
      <c r="B11956" s="4" t="s">
        <v>5</v>
      </c>
      <c r="C11956" s="4" t="s">
        <v>16</v>
      </c>
      <c r="D11956" s="4" t="s">
        <v>10</v>
      </c>
      <c r="E11956" s="4" t="s">
        <v>16</v>
      </c>
      <c r="F11956" s="4" t="s">
        <v>16</v>
      </c>
      <c r="G11956" s="4" t="s">
        <v>10</v>
      </c>
    </row>
    <row r="11957" spans="1:7">
      <c r="A11957" t="n">
        <v>93442</v>
      </c>
      <c r="B11957" s="58" t="n">
        <v>64</v>
      </c>
      <c r="C11957" s="7" t="n">
        <v>8</v>
      </c>
      <c r="D11957" s="7" t="n">
        <v>3</v>
      </c>
      <c r="E11957" s="7" t="n">
        <v>4</v>
      </c>
      <c r="F11957" s="7" t="n">
        <v>0</v>
      </c>
      <c r="G11957" s="7" t="n">
        <v>1</v>
      </c>
    </row>
    <row r="11958" spans="1:7">
      <c r="A11958" t="s">
        <v>4</v>
      </c>
      <c r="B11958" s="4" t="s">
        <v>5</v>
      </c>
      <c r="C11958" s="4" t="s">
        <v>16</v>
      </c>
      <c r="D11958" s="4" t="s">
        <v>10</v>
      </c>
      <c r="E11958" s="4" t="s">
        <v>16</v>
      </c>
      <c r="F11958" s="4" t="s">
        <v>16</v>
      </c>
      <c r="G11958" s="4" t="s">
        <v>10</v>
      </c>
    </row>
    <row r="11959" spans="1:7">
      <c r="A11959" t="n">
        <v>93450</v>
      </c>
      <c r="B11959" s="58" t="n">
        <v>64</v>
      </c>
      <c r="C11959" s="7" t="n">
        <v>8</v>
      </c>
      <c r="D11959" s="7" t="n">
        <v>8</v>
      </c>
      <c r="E11959" s="7" t="n">
        <v>0</v>
      </c>
      <c r="F11959" s="7" t="n">
        <v>1</v>
      </c>
      <c r="G11959" s="7" t="n">
        <v>1</v>
      </c>
    </row>
    <row r="11960" spans="1:7">
      <c r="A11960" t="s">
        <v>4</v>
      </c>
      <c r="B11960" s="4" t="s">
        <v>5</v>
      </c>
      <c r="C11960" s="4" t="s">
        <v>16</v>
      </c>
      <c r="D11960" s="4" t="s">
        <v>10</v>
      </c>
      <c r="E11960" s="4" t="s">
        <v>16</v>
      </c>
      <c r="F11960" s="4" t="s">
        <v>16</v>
      </c>
      <c r="G11960" s="4" t="s">
        <v>10</v>
      </c>
    </row>
    <row r="11961" spans="1:7">
      <c r="A11961" t="n">
        <v>93458</v>
      </c>
      <c r="B11961" s="58" t="n">
        <v>64</v>
      </c>
      <c r="C11961" s="7" t="n">
        <v>8</v>
      </c>
      <c r="D11961" s="7" t="n">
        <v>6</v>
      </c>
      <c r="E11961" s="7" t="n">
        <v>1</v>
      </c>
      <c r="F11961" s="7" t="n">
        <v>1</v>
      </c>
      <c r="G11961" s="7" t="n">
        <v>1</v>
      </c>
    </row>
    <row r="11962" spans="1:7">
      <c r="A11962" t="s">
        <v>4</v>
      </c>
      <c r="B11962" s="4" t="s">
        <v>5</v>
      </c>
      <c r="C11962" s="4" t="s">
        <v>16</v>
      </c>
      <c r="D11962" s="4" t="s">
        <v>10</v>
      </c>
      <c r="E11962" s="4" t="s">
        <v>16</v>
      </c>
      <c r="F11962" s="4" t="s">
        <v>16</v>
      </c>
      <c r="G11962" s="4" t="s">
        <v>10</v>
      </c>
    </row>
    <row r="11963" spans="1:7">
      <c r="A11963" t="n">
        <v>93466</v>
      </c>
      <c r="B11963" s="58" t="n">
        <v>64</v>
      </c>
      <c r="C11963" s="7" t="n">
        <v>8</v>
      </c>
      <c r="D11963" s="7" t="n">
        <v>9</v>
      </c>
      <c r="E11963" s="7" t="n">
        <v>3</v>
      </c>
      <c r="F11963" s="7" t="n">
        <v>1</v>
      </c>
      <c r="G11963" s="7" t="n">
        <v>1</v>
      </c>
    </row>
    <row r="11964" spans="1:7">
      <c r="A11964" t="s">
        <v>4</v>
      </c>
      <c r="B11964" s="4" t="s">
        <v>5</v>
      </c>
      <c r="C11964" s="4" t="s">
        <v>16</v>
      </c>
      <c r="D11964" s="4" t="s">
        <v>10</v>
      </c>
      <c r="E11964" s="4" t="s">
        <v>16</v>
      </c>
      <c r="F11964" s="4" t="s">
        <v>16</v>
      </c>
      <c r="G11964" s="4" t="s">
        <v>10</v>
      </c>
    </row>
    <row r="11965" spans="1:7">
      <c r="A11965" t="n">
        <v>93474</v>
      </c>
      <c r="B11965" s="58" t="n">
        <v>64</v>
      </c>
      <c r="C11965" s="7" t="n">
        <v>8</v>
      </c>
      <c r="D11965" s="7" t="n">
        <v>11</v>
      </c>
      <c r="E11965" s="7" t="n">
        <v>4</v>
      </c>
      <c r="F11965" s="7" t="n">
        <v>1</v>
      </c>
      <c r="G11965" s="7" t="n">
        <v>1</v>
      </c>
    </row>
    <row r="11966" spans="1:7">
      <c r="A11966" t="s">
        <v>4</v>
      </c>
      <c r="B11966" s="4" t="s">
        <v>5</v>
      </c>
      <c r="C11966" s="4" t="s">
        <v>16</v>
      </c>
      <c r="D11966" s="4" t="s">
        <v>10</v>
      </c>
      <c r="E11966" s="4" t="s">
        <v>16</v>
      </c>
      <c r="F11966" s="4" t="s">
        <v>16</v>
      </c>
      <c r="G11966" s="4" t="s">
        <v>10</v>
      </c>
    </row>
    <row r="11967" spans="1:7">
      <c r="A11967" t="n">
        <v>93482</v>
      </c>
      <c r="B11967" s="58" t="n">
        <v>64</v>
      </c>
      <c r="C11967" s="7" t="n">
        <v>8</v>
      </c>
      <c r="D11967" s="7" t="n">
        <v>4</v>
      </c>
      <c r="E11967" s="7" t="n">
        <v>1</v>
      </c>
      <c r="F11967" s="7" t="n">
        <v>2</v>
      </c>
      <c r="G11967" s="7" t="n">
        <v>1</v>
      </c>
    </row>
    <row r="11968" spans="1:7">
      <c r="A11968" t="s">
        <v>4</v>
      </c>
      <c r="B11968" s="4" t="s">
        <v>5</v>
      </c>
      <c r="C11968" s="4" t="s">
        <v>16</v>
      </c>
      <c r="D11968" s="4" t="s">
        <v>10</v>
      </c>
      <c r="E11968" s="4" t="s">
        <v>16</v>
      </c>
      <c r="F11968" s="4" t="s">
        <v>16</v>
      </c>
      <c r="G11968" s="4" t="s">
        <v>10</v>
      </c>
    </row>
    <row r="11969" spans="1:7">
      <c r="A11969" t="n">
        <v>93490</v>
      </c>
      <c r="B11969" s="58" t="n">
        <v>64</v>
      </c>
      <c r="C11969" s="7" t="n">
        <v>8</v>
      </c>
      <c r="D11969" s="7" t="n">
        <v>2</v>
      </c>
      <c r="E11969" s="7" t="n">
        <v>3</v>
      </c>
      <c r="F11969" s="7" t="n">
        <v>2</v>
      </c>
      <c r="G11969" s="7" t="n">
        <v>1</v>
      </c>
    </row>
    <row r="11970" spans="1:7">
      <c r="A11970" t="s">
        <v>4</v>
      </c>
      <c r="B11970" s="4" t="s">
        <v>5</v>
      </c>
      <c r="C11970" s="4" t="s">
        <v>16</v>
      </c>
      <c r="D11970" s="4" t="s">
        <v>10</v>
      </c>
      <c r="E11970" s="4" t="s">
        <v>16</v>
      </c>
      <c r="F11970" s="4" t="s">
        <v>16</v>
      </c>
      <c r="G11970" s="4" t="s">
        <v>10</v>
      </c>
    </row>
    <row r="11971" spans="1:7">
      <c r="A11971" t="n">
        <v>93498</v>
      </c>
      <c r="B11971" s="58" t="n">
        <v>64</v>
      </c>
      <c r="C11971" s="7" t="n">
        <v>8</v>
      </c>
      <c r="D11971" s="7" t="n">
        <v>1</v>
      </c>
      <c r="E11971" s="7" t="n">
        <v>1</v>
      </c>
      <c r="F11971" s="7" t="n">
        <v>3</v>
      </c>
      <c r="G11971" s="7" t="n">
        <v>1</v>
      </c>
    </row>
    <row r="11972" spans="1:7">
      <c r="A11972" t="s">
        <v>4</v>
      </c>
      <c r="B11972" s="4" t="s">
        <v>5</v>
      </c>
      <c r="C11972" s="4" t="s">
        <v>16</v>
      </c>
      <c r="D11972" s="4" t="s">
        <v>10</v>
      </c>
      <c r="E11972" s="4" t="s">
        <v>16</v>
      </c>
      <c r="F11972" s="4" t="s">
        <v>16</v>
      </c>
      <c r="G11972" s="4" t="s">
        <v>10</v>
      </c>
    </row>
    <row r="11973" spans="1:7">
      <c r="A11973" t="n">
        <v>93506</v>
      </c>
      <c r="B11973" s="58" t="n">
        <v>64</v>
      </c>
      <c r="C11973" s="7" t="n">
        <v>8</v>
      </c>
      <c r="D11973" s="7" t="n">
        <v>5</v>
      </c>
      <c r="E11973" s="7" t="n">
        <v>3</v>
      </c>
      <c r="F11973" s="7" t="n">
        <v>3</v>
      </c>
      <c r="G11973" s="7" t="n">
        <v>1</v>
      </c>
    </row>
    <row r="11974" spans="1:7">
      <c r="A11974" t="s">
        <v>4</v>
      </c>
      <c r="B11974" s="4" t="s">
        <v>5</v>
      </c>
      <c r="C11974" s="4" t="s">
        <v>10</v>
      </c>
    </row>
    <row r="11975" spans="1:7">
      <c r="A11975" t="n">
        <v>93514</v>
      </c>
      <c r="B11975" s="12" t="n">
        <v>12</v>
      </c>
      <c r="C11975" s="7" t="n">
        <v>6485</v>
      </c>
    </row>
    <row r="11976" spans="1:7">
      <c r="A11976" t="s">
        <v>4</v>
      </c>
      <c r="B11976" s="4" t="s">
        <v>5</v>
      </c>
      <c r="C11976" s="4" t="s">
        <v>16</v>
      </c>
      <c r="D11976" s="4" t="s">
        <v>10</v>
      </c>
      <c r="E11976" s="4" t="s">
        <v>9</v>
      </c>
    </row>
    <row r="11977" spans="1:7">
      <c r="A11977" t="n">
        <v>93517</v>
      </c>
      <c r="B11977" s="92" t="n">
        <v>167</v>
      </c>
      <c r="C11977" s="7" t="n">
        <v>1</v>
      </c>
      <c r="D11977" s="7" t="n">
        <v>0</v>
      </c>
      <c r="E11977" s="7" t="n">
        <v>2</v>
      </c>
    </row>
    <row r="11978" spans="1:7">
      <c r="A11978" t="s">
        <v>4</v>
      </c>
      <c r="B11978" s="4" t="s">
        <v>5</v>
      </c>
      <c r="C11978" s="4" t="s">
        <v>16</v>
      </c>
      <c r="D11978" s="4" t="s">
        <v>10</v>
      </c>
      <c r="E11978" s="4" t="s">
        <v>9</v>
      </c>
    </row>
    <row r="11979" spans="1:7">
      <c r="A11979" t="n">
        <v>93525</v>
      </c>
      <c r="B11979" s="92" t="n">
        <v>167</v>
      </c>
      <c r="C11979" s="7" t="n">
        <v>1</v>
      </c>
      <c r="D11979" s="7" t="n">
        <v>2</v>
      </c>
      <c r="E11979" s="7" t="n">
        <v>2</v>
      </c>
    </row>
    <row r="11980" spans="1:7">
      <c r="A11980" t="s">
        <v>4</v>
      </c>
      <c r="B11980" s="4" t="s">
        <v>5</v>
      </c>
      <c r="C11980" s="4" t="s">
        <v>16</v>
      </c>
      <c r="D11980" s="4" t="s">
        <v>10</v>
      </c>
      <c r="E11980" s="4" t="s">
        <v>9</v>
      </c>
    </row>
    <row r="11981" spans="1:7">
      <c r="A11981" t="n">
        <v>93533</v>
      </c>
      <c r="B11981" s="92" t="n">
        <v>167</v>
      </c>
      <c r="C11981" s="7" t="n">
        <v>1</v>
      </c>
      <c r="D11981" s="7" t="n">
        <v>3</v>
      </c>
      <c r="E11981" s="7" t="n">
        <v>2</v>
      </c>
    </row>
    <row r="11982" spans="1:7">
      <c r="A11982" t="s">
        <v>4</v>
      </c>
      <c r="B11982" s="4" t="s">
        <v>5</v>
      </c>
      <c r="C11982" s="4" t="s">
        <v>16</v>
      </c>
      <c r="D11982" s="4" t="s">
        <v>10</v>
      </c>
      <c r="E11982" s="4" t="s">
        <v>9</v>
      </c>
    </row>
    <row r="11983" spans="1:7">
      <c r="A11983" t="n">
        <v>93541</v>
      </c>
      <c r="B11983" s="92" t="n">
        <v>167</v>
      </c>
      <c r="C11983" s="7" t="n">
        <v>1</v>
      </c>
      <c r="D11983" s="7" t="n">
        <v>4</v>
      </c>
      <c r="E11983" s="7" t="n">
        <v>2</v>
      </c>
    </row>
    <row r="11984" spans="1:7">
      <c r="A11984" t="s">
        <v>4</v>
      </c>
      <c r="B11984" s="4" t="s">
        <v>5</v>
      </c>
      <c r="C11984" s="4" t="s">
        <v>16</v>
      </c>
      <c r="D11984" s="4" t="s">
        <v>10</v>
      </c>
      <c r="E11984" s="4" t="s">
        <v>9</v>
      </c>
    </row>
    <row r="11985" spans="1:7">
      <c r="A11985" t="n">
        <v>93549</v>
      </c>
      <c r="B11985" s="92" t="n">
        <v>167</v>
      </c>
      <c r="C11985" s="7" t="n">
        <v>1</v>
      </c>
      <c r="D11985" s="7" t="n">
        <v>5</v>
      </c>
      <c r="E11985" s="7" t="n">
        <v>2</v>
      </c>
    </row>
    <row r="11986" spans="1:7">
      <c r="A11986" t="s">
        <v>4</v>
      </c>
      <c r="B11986" s="4" t="s">
        <v>5</v>
      </c>
      <c r="C11986" s="4" t="s">
        <v>16</v>
      </c>
      <c r="D11986" s="4" t="s">
        <v>10</v>
      </c>
      <c r="E11986" s="4" t="s">
        <v>9</v>
      </c>
    </row>
    <row r="11987" spans="1:7">
      <c r="A11987" t="n">
        <v>93557</v>
      </c>
      <c r="B11987" s="92" t="n">
        <v>167</v>
      </c>
      <c r="C11987" s="7" t="n">
        <v>1</v>
      </c>
      <c r="D11987" s="7" t="n">
        <v>7</v>
      </c>
      <c r="E11987" s="7" t="n">
        <v>2</v>
      </c>
    </row>
    <row r="11988" spans="1:7">
      <c r="A11988" t="s">
        <v>4</v>
      </c>
      <c r="B11988" s="4" t="s">
        <v>5</v>
      </c>
      <c r="C11988" s="4" t="s">
        <v>16</v>
      </c>
      <c r="D11988" s="4" t="s">
        <v>10</v>
      </c>
      <c r="E11988" s="4" t="s">
        <v>9</v>
      </c>
    </row>
    <row r="11989" spans="1:7">
      <c r="A11989" t="n">
        <v>93565</v>
      </c>
      <c r="B11989" s="92" t="n">
        <v>167</v>
      </c>
      <c r="C11989" s="7" t="n">
        <v>1</v>
      </c>
      <c r="D11989" s="7" t="n">
        <v>8</v>
      </c>
      <c r="E11989" s="7" t="n">
        <v>2</v>
      </c>
    </row>
    <row r="11990" spans="1:7">
      <c r="A11990" t="s">
        <v>4</v>
      </c>
      <c r="B11990" s="4" t="s">
        <v>5</v>
      </c>
      <c r="C11990" s="4" t="s">
        <v>16</v>
      </c>
      <c r="D11990" s="4" t="s">
        <v>10</v>
      </c>
      <c r="E11990" s="4" t="s">
        <v>9</v>
      </c>
    </row>
    <row r="11991" spans="1:7">
      <c r="A11991" t="n">
        <v>93573</v>
      </c>
      <c r="B11991" s="92" t="n">
        <v>167</v>
      </c>
      <c r="C11991" s="7" t="n">
        <v>1</v>
      </c>
      <c r="D11991" s="7" t="n">
        <v>9</v>
      </c>
      <c r="E11991" s="7" t="n">
        <v>2</v>
      </c>
    </row>
    <row r="11992" spans="1:7">
      <c r="A11992" t="s">
        <v>4</v>
      </c>
      <c r="B11992" s="4" t="s">
        <v>5</v>
      </c>
      <c r="C11992" s="4" t="s">
        <v>16</v>
      </c>
      <c r="D11992" s="4" t="s">
        <v>10</v>
      </c>
      <c r="E11992" s="4" t="s">
        <v>9</v>
      </c>
    </row>
    <row r="11993" spans="1:7">
      <c r="A11993" t="n">
        <v>93581</v>
      </c>
      <c r="B11993" s="92" t="n">
        <v>167</v>
      </c>
      <c r="C11993" s="7" t="n">
        <v>1</v>
      </c>
      <c r="D11993" s="7" t="n">
        <v>11</v>
      </c>
      <c r="E11993" s="7" t="n">
        <v>4</v>
      </c>
    </row>
    <row r="11994" spans="1:7">
      <c r="A11994" t="s">
        <v>4</v>
      </c>
      <c r="B11994" s="4" t="s">
        <v>5</v>
      </c>
      <c r="C11994" s="4" t="s">
        <v>16</v>
      </c>
      <c r="D11994" s="4" t="s">
        <v>10</v>
      </c>
      <c r="E11994" s="4" t="s">
        <v>9</v>
      </c>
    </row>
    <row r="11995" spans="1:7">
      <c r="A11995" t="n">
        <v>93589</v>
      </c>
      <c r="B11995" s="92" t="n">
        <v>167</v>
      </c>
      <c r="C11995" s="7" t="n">
        <v>1</v>
      </c>
      <c r="D11995" s="7" t="n">
        <v>12</v>
      </c>
      <c r="E11995" s="7" t="n">
        <v>4</v>
      </c>
    </row>
    <row r="11996" spans="1:7">
      <c r="A11996" t="s">
        <v>4</v>
      </c>
      <c r="B11996" s="4" t="s">
        <v>5</v>
      </c>
      <c r="C11996" s="4" t="s">
        <v>16</v>
      </c>
      <c r="D11996" s="4" t="s">
        <v>10</v>
      </c>
      <c r="E11996" s="4" t="s">
        <v>9</v>
      </c>
    </row>
    <row r="11997" spans="1:7">
      <c r="A11997" t="n">
        <v>93597</v>
      </c>
      <c r="B11997" s="92" t="n">
        <v>167</v>
      </c>
      <c r="C11997" s="7" t="n">
        <v>1</v>
      </c>
      <c r="D11997" s="7" t="n">
        <v>13</v>
      </c>
      <c r="E11997" s="7" t="n">
        <v>4</v>
      </c>
    </row>
    <row r="11998" spans="1:7">
      <c r="A11998" t="s">
        <v>4</v>
      </c>
      <c r="B11998" s="4" t="s">
        <v>5</v>
      </c>
      <c r="C11998" s="4" t="s">
        <v>16</v>
      </c>
      <c r="D11998" s="4" t="s">
        <v>10</v>
      </c>
      <c r="E11998" s="4" t="s">
        <v>9</v>
      </c>
    </row>
    <row r="11999" spans="1:7">
      <c r="A11999" t="n">
        <v>93605</v>
      </c>
      <c r="B11999" s="92" t="n">
        <v>167</v>
      </c>
      <c r="C11999" s="7" t="n">
        <v>0</v>
      </c>
      <c r="D11999" s="7" t="n">
        <v>0</v>
      </c>
      <c r="E11999" s="7" t="n">
        <v>2</v>
      </c>
    </row>
    <row r="12000" spans="1:7">
      <c r="A12000" t="s">
        <v>4</v>
      </c>
      <c r="B12000" s="4" t="s">
        <v>5</v>
      </c>
      <c r="C12000" s="4" t="s">
        <v>16</v>
      </c>
      <c r="D12000" s="4" t="s">
        <v>10</v>
      </c>
      <c r="E12000" s="4" t="s">
        <v>9</v>
      </c>
    </row>
    <row r="12001" spans="1:5">
      <c r="A12001" t="n">
        <v>93613</v>
      </c>
      <c r="B12001" s="92" t="n">
        <v>167</v>
      </c>
      <c r="C12001" s="7" t="n">
        <v>0</v>
      </c>
      <c r="D12001" s="7" t="n">
        <v>1</v>
      </c>
      <c r="E12001" s="7" t="n">
        <v>2</v>
      </c>
    </row>
    <row r="12002" spans="1:5">
      <c r="A12002" t="s">
        <v>4</v>
      </c>
      <c r="B12002" s="4" t="s">
        <v>5</v>
      </c>
      <c r="C12002" s="4" t="s">
        <v>16</v>
      </c>
      <c r="D12002" s="4" t="s">
        <v>10</v>
      </c>
      <c r="E12002" s="4" t="s">
        <v>9</v>
      </c>
    </row>
    <row r="12003" spans="1:5">
      <c r="A12003" t="n">
        <v>93621</v>
      </c>
      <c r="B12003" s="92" t="n">
        <v>167</v>
      </c>
      <c r="C12003" s="7" t="n">
        <v>0</v>
      </c>
      <c r="D12003" s="7" t="n">
        <v>2</v>
      </c>
      <c r="E12003" s="7" t="n">
        <v>2</v>
      </c>
    </row>
    <row r="12004" spans="1:5">
      <c r="A12004" t="s">
        <v>4</v>
      </c>
      <c r="B12004" s="4" t="s">
        <v>5</v>
      </c>
      <c r="C12004" s="4" t="s">
        <v>16</v>
      </c>
      <c r="D12004" s="4" t="s">
        <v>10</v>
      </c>
      <c r="E12004" s="4" t="s">
        <v>9</v>
      </c>
    </row>
    <row r="12005" spans="1:5">
      <c r="A12005" t="n">
        <v>93629</v>
      </c>
      <c r="B12005" s="92" t="n">
        <v>167</v>
      </c>
      <c r="C12005" s="7" t="n">
        <v>0</v>
      </c>
      <c r="D12005" s="7" t="n">
        <v>3</v>
      </c>
      <c r="E12005" s="7" t="n">
        <v>2</v>
      </c>
    </row>
    <row r="12006" spans="1:5">
      <c r="A12006" t="s">
        <v>4</v>
      </c>
      <c r="B12006" s="4" t="s">
        <v>5</v>
      </c>
      <c r="C12006" s="4" t="s">
        <v>16</v>
      </c>
      <c r="D12006" s="4" t="s">
        <v>10</v>
      </c>
      <c r="E12006" s="4" t="s">
        <v>9</v>
      </c>
    </row>
    <row r="12007" spans="1:5">
      <c r="A12007" t="n">
        <v>93637</v>
      </c>
      <c r="B12007" s="92" t="n">
        <v>167</v>
      </c>
      <c r="C12007" s="7" t="n">
        <v>0</v>
      </c>
      <c r="D12007" s="7" t="n">
        <v>4</v>
      </c>
      <c r="E12007" s="7" t="n">
        <v>2</v>
      </c>
    </row>
    <row r="12008" spans="1:5">
      <c r="A12008" t="s">
        <v>4</v>
      </c>
      <c r="B12008" s="4" t="s">
        <v>5</v>
      </c>
      <c r="C12008" s="4" t="s">
        <v>16</v>
      </c>
      <c r="D12008" s="4" t="s">
        <v>10</v>
      </c>
      <c r="E12008" s="4" t="s">
        <v>9</v>
      </c>
    </row>
    <row r="12009" spans="1:5">
      <c r="A12009" t="n">
        <v>93645</v>
      </c>
      <c r="B12009" s="92" t="n">
        <v>167</v>
      </c>
      <c r="C12009" s="7" t="n">
        <v>0</v>
      </c>
      <c r="D12009" s="7" t="n">
        <v>5</v>
      </c>
      <c r="E12009" s="7" t="n">
        <v>2</v>
      </c>
    </row>
    <row r="12010" spans="1:5">
      <c r="A12010" t="s">
        <v>4</v>
      </c>
      <c r="B12010" s="4" t="s">
        <v>5</v>
      </c>
      <c r="C12010" s="4" t="s">
        <v>16</v>
      </c>
      <c r="D12010" s="4" t="s">
        <v>10</v>
      </c>
      <c r="E12010" s="4" t="s">
        <v>9</v>
      </c>
    </row>
    <row r="12011" spans="1:5">
      <c r="A12011" t="n">
        <v>93653</v>
      </c>
      <c r="B12011" s="92" t="n">
        <v>167</v>
      </c>
      <c r="C12011" s="7" t="n">
        <v>0</v>
      </c>
      <c r="D12011" s="7" t="n">
        <v>6</v>
      </c>
      <c r="E12011" s="7" t="n">
        <v>2</v>
      </c>
    </row>
    <row r="12012" spans="1:5">
      <c r="A12012" t="s">
        <v>4</v>
      </c>
      <c r="B12012" s="4" t="s">
        <v>5</v>
      </c>
      <c r="C12012" s="4" t="s">
        <v>16</v>
      </c>
      <c r="D12012" s="4" t="s">
        <v>10</v>
      </c>
      <c r="E12012" s="4" t="s">
        <v>9</v>
      </c>
    </row>
    <row r="12013" spans="1:5">
      <c r="A12013" t="n">
        <v>93661</v>
      </c>
      <c r="B12013" s="92" t="n">
        <v>167</v>
      </c>
      <c r="C12013" s="7" t="n">
        <v>0</v>
      </c>
      <c r="D12013" s="7" t="n">
        <v>7</v>
      </c>
      <c r="E12013" s="7" t="n">
        <v>2</v>
      </c>
    </row>
    <row r="12014" spans="1:5">
      <c r="A12014" t="s">
        <v>4</v>
      </c>
      <c r="B12014" s="4" t="s">
        <v>5</v>
      </c>
      <c r="C12014" s="4" t="s">
        <v>16</v>
      </c>
      <c r="D12014" s="4" t="s">
        <v>10</v>
      </c>
      <c r="E12014" s="4" t="s">
        <v>9</v>
      </c>
    </row>
    <row r="12015" spans="1:5">
      <c r="A12015" t="n">
        <v>93669</v>
      </c>
      <c r="B12015" s="92" t="n">
        <v>167</v>
      </c>
      <c r="C12015" s="7" t="n">
        <v>0</v>
      </c>
      <c r="D12015" s="7" t="n">
        <v>8</v>
      </c>
      <c r="E12015" s="7" t="n">
        <v>2</v>
      </c>
    </row>
    <row r="12016" spans="1:5">
      <c r="A12016" t="s">
        <v>4</v>
      </c>
      <c r="B12016" s="4" t="s">
        <v>5</v>
      </c>
      <c r="C12016" s="4" t="s">
        <v>16</v>
      </c>
      <c r="D12016" s="4" t="s">
        <v>10</v>
      </c>
      <c r="E12016" s="4" t="s">
        <v>9</v>
      </c>
    </row>
    <row r="12017" spans="1:5">
      <c r="A12017" t="n">
        <v>93677</v>
      </c>
      <c r="B12017" s="92" t="n">
        <v>167</v>
      </c>
      <c r="C12017" s="7" t="n">
        <v>0</v>
      </c>
      <c r="D12017" s="7" t="n">
        <v>9</v>
      </c>
      <c r="E12017" s="7" t="n">
        <v>2</v>
      </c>
    </row>
    <row r="12018" spans="1:5">
      <c r="A12018" t="s">
        <v>4</v>
      </c>
      <c r="B12018" s="4" t="s">
        <v>5</v>
      </c>
      <c r="C12018" s="4" t="s">
        <v>16</v>
      </c>
      <c r="D12018" s="4" t="s">
        <v>10</v>
      </c>
      <c r="E12018" s="4" t="s">
        <v>9</v>
      </c>
    </row>
    <row r="12019" spans="1:5">
      <c r="A12019" t="n">
        <v>93685</v>
      </c>
      <c r="B12019" s="92" t="n">
        <v>167</v>
      </c>
      <c r="C12019" s="7" t="n">
        <v>0</v>
      </c>
      <c r="D12019" s="7" t="n">
        <v>11</v>
      </c>
      <c r="E12019" s="7" t="n">
        <v>2</v>
      </c>
    </row>
    <row r="12020" spans="1:5">
      <c r="A12020" t="s">
        <v>4</v>
      </c>
      <c r="B12020" s="4" t="s">
        <v>5</v>
      </c>
      <c r="C12020" s="4" t="s">
        <v>16</v>
      </c>
      <c r="D12020" s="4" t="s">
        <v>10</v>
      </c>
      <c r="E12020" s="4" t="s">
        <v>10</v>
      </c>
      <c r="F12020" s="4" t="s">
        <v>10</v>
      </c>
    </row>
    <row r="12021" spans="1:5">
      <c r="A12021" t="n">
        <v>93693</v>
      </c>
      <c r="B12021" s="94" t="n">
        <v>63</v>
      </c>
      <c r="C12021" s="7" t="n">
        <v>0</v>
      </c>
      <c r="D12021" s="7" t="n">
        <v>65535</v>
      </c>
      <c r="E12021" s="7" t="n">
        <v>45</v>
      </c>
      <c r="F12021" s="7" t="n">
        <v>0</v>
      </c>
    </row>
    <row r="12022" spans="1:5">
      <c r="A12022" t="s">
        <v>4</v>
      </c>
      <c r="B12022" s="4" t="s">
        <v>5</v>
      </c>
      <c r="C12022" s="4" t="s">
        <v>16</v>
      </c>
      <c r="D12022" s="4" t="s">
        <v>10</v>
      </c>
      <c r="E12022" s="4" t="s">
        <v>10</v>
      </c>
      <c r="F12022" s="4" t="s">
        <v>10</v>
      </c>
    </row>
    <row r="12023" spans="1:5">
      <c r="A12023" t="n">
        <v>93701</v>
      </c>
      <c r="B12023" s="94" t="n">
        <v>63</v>
      </c>
      <c r="C12023" s="7" t="n">
        <v>0</v>
      </c>
      <c r="D12023" s="7" t="n">
        <v>65535</v>
      </c>
      <c r="E12023" s="7" t="n">
        <v>32</v>
      </c>
      <c r="F12023" s="7" t="n">
        <v>100</v>
      </c>
    </row>
    <row r="12024" spans="1:5">
      <c r="A12024" t="s">
        <v>4</v>
      </c>
      <c r="B12024" s="4" t="s">
        <v>5</v>
      </c>
      <c r="C12024" s="4" t="s">
        <v>16</v>
      </c>
      <c r="D12024" s="4" t="s">
        <v>10</v>
      </c>
    </row>
    <row r="12025" spans="1:5">
      <c r="A12025" t="n">
        <v>93709</v>
      </c>
      <c r="B12025" s="47" t="n">
        <v>95</v>
      </c>
      <c r="C12025" s="7" t="n">
        <v>4</v>
      </c>
      <c r="D12025" s="7" t="n">
        <v>7</v>
      </c>
    </row>
    <row r="12026" spans="1:5">
      <c r="A12026" t="s">
        <v>4</v>
      </c>
      <c r="B12026" s="4" t="s">
        <v>5</v>
      </c>
      <c r="C12026" s="4" t="s">
        <v>10</v>
      </c>
      <c r="D12026" s="4" t="s">
        <v>30</v>
      </c>
      <c r="E12026" s="4" t="s">
        <v>30</v>
      </c>
      <c r="F12026" s="4" t="s">
        <v>30</v>
      </c>
      <c r="G12026" s="4" t="s">
        <v>30</v>
      </c>
    </row>
    <row r="12027" spans="1:5">
      <c r="A12027" t="n">
        <v>93713</v>
      </c>
      <c r="B12027" s="43" t="n">
        <v>46</v>
      </c>
      <c r="C12027" s="7" t="n">
        <v>61456</v>
      </c>
      <c r="D12027" s="7" t="n">
        <v>-95.9599990844727</v>
      </c>
      <c r="E12027" s="7" t="n">
        <v>-3</v>
      </c>
      <c r="F12027" s="7" t="n">
        <v>-18.3600006103516</v>
      </c>
      <c r="G12027" s="7" t="n">
        <v>71.1999969482422</v>
      </c>
    </row>
    <row r="12028" spans="1:5">
      <c r="A12028" t="s">
        <v>4</v>
      </c>
      <c r="B12028" s="4" t="s">
        <v>5</v>
      </c>
      <c r="C12028" s="4" t="s">
        <v>16</v>
      </c>
      <c r="D12028" s="4" t="s">
        <v>16</v>
      </c>
      <c r="E12028" s="4" t="s">
        <v>30</v>
      </c>
      <c r="F12028" s="4" t="s">
        <v>30</v>
      </c>
      <c r="G12028" s="4" t="s">
        <v>30</v>
      </c>
      <c r="H12028" s="4" t="s">
        <v>10</v>
      </c>
      <c r="I12028" s="4" t="s">
        <v>16</v>
      </c>
    </row>
    <row r="12029" spans="1:5">
      <c r="A12029" t="n">
        <v>93732</v>
      </c>
      <c r="B12029" s="38" t="n">
        <v>45</v>
      </c>
      <c r="C12029" s="7" t="n">
        <v>4</v>
      </c>
      <c r="D12029" s="7" t="n">
        <v>3</v>
      </c>
      <c r="E12029" s="7" t="n">
        <v>-0.400000005960464</v>
      </c>
      <c r="F12029" s="7" t="n">
        <v>45.2099990844727</v>
      </c>
      <c r="G12029" s="7" t="n">
        <v>0</v>
      </c>
      <c r="H12029" s="7" t="n">
        <v>0</v>
      </c>
      <c r="I12029" s="7" t="n">
        <v>0</v>
      </c>
    </row>
    <row r="12030" spans="1:5">
      <c r="A12030" t="s">
        <v>4</v>
      </c>
      <c r="B12030" s="4" t="s">
        <v>5</v>
      </c>
      <c r="C12030" s="4" t="s">
        <v>10</v>
      </c>
    </row>
    <row r="12031" spans="1:5">
      <c r="A12031" t="n">
        <v>93750</v>
      </c>
      <c r="B12031" s="31" t="n">
        <v>16</v>
      </c>
      <c r="C12031" s="7" t="n">
        <v>500</v>
      </c>
    </row>
    <row r="12032" spans="1:5">
      <c r="A12032" t="s">
        <v>4</v>
      </c>
      <c r="B12032" s="4" t="s">
        <v>5</v>
      </c>
      <c r="C12032" s="4" t="s">
        <v>16</v>
      </c>
      <c r="D12032" s="4" t="s">
        <v>6</v>
      </c>
    </row>
    <row r="12033" spans="1:9">
      <c r="A12033" t="n">
        <v>93753</v>
      </c>
      <c r="B12033" s="8" t="n">
        <v>2</v>
      </c>
      <c r="C12033" s="7" t="n">
        <v>10</v>
      </c>
      <c r="D12033" s="7" t="s">
        <v>696</v>
      </c>
    </row>
    <row r="12034" spans="1:9">
      <c r="A12034" t="s">
        <v>4</v>
      </c>
      <c r="B12034" s="4" t="s">
        <v>5</v>
      </c>
      <c r="C12034" s="4" t="s">
        <v>10</v>
      </c>
    </row>
    <row r="12035" spans="1:9">
      <c r="A12035" t="n">
        <v>93768</v>
      </c>
      <c r="B12035" s="31" t="n">
        <v>16</v>
      </c>
      <c r="C12035" s="7" t="n">
        <v>0</v>
      </c>
    </row>
    <row r="12036" spans="1:9">
      <c r="A12036" t="s">
        <v>4</v>
      </c>
      <c r="B12036" s="4" t="s">
        <v>5</v>
      </c>
      <c r="C12036" s="4" t="s">
        <v>16</v>
      </c>
      <c r="D12036" s="4" t="s">
        <v>10</v>
      </c>
    </row>
    <row r="12037" spans="1:9">
      <c r="A12037" t="n">
        <v>93771</v>
      </c>
      <c r="B12037" s="37" t="n">
        <v>58</v>
      </c>
      <c r="C12037" s="7" t="n">
        <v>105</v>
      </c>
      <c r="D12037" s="7" t="n">
        <v>300</v>
      </c>
    </row>
    <row r="12038" spans="1:9">
      <c r="A12038" t="s">
        <v>4</v>
      </c>
      <c r="B12038" s="4" t="s">
        <v>5</v>
      </c>
      <c r="C12038" s="4" t="s">
        <v>30</v>
      </c>
      <c r="D12038" s="4" t="s">
        <v>10</v>
      </c>
    </row>
    <row r="12039" spans="1:9">
      <c r="A12039" t="n">
        <v>93775</v>
      </c>
      <c r="B12039" s="57" t="n">
        <v>103</v>
      </c>
      <c r="C12039" s="7" t="n">
        <v>1</v>
      </c>
      <c r="D12039" s="7" t="n">
        <v>300</v>
      </c>
    </row>
    <row r="12040" spans="1:9">
      <c r="A12040" t="s">
        <v>4</v>
      </c>
      <c r="B12040" s="4" t="s">
        <v>5</v>
      </c>
      <c r="C12040" s="4" t="s">
        <v>16</v>
      </c>
      <c r="D12040" s="4" t="s">
        <v>10</v>
      </c>
    </row>
    <row r="12041" spans="1:9">
      <c r="A12041" t="n">
        <v>93782</v>
      </c>
      <c r="B12041" s="59" t="n">
        <v>72</v>
      </c>
      <c r="C12041" s="7" t="n">
        <v>4</v>
      </c>
      <c r="D12041" s="7" t="n">
        <v>0</v>
      </c>
    </row>
    <row r="12042" spans="1:9">
      <c r="A12042" t="s">
        <v>4</v>
      </c>
      <c r="B12042" s="4" t="s">
        <v>5</v>
      </c>
      <c r="C12042" s="4" t="s">
        <v>9</v>
      </c>
    </row>
    <row r="12043" spans="1:9">
      <c r="A12043" t="n">
        <v>93786</v>
      </c>
      <c r="B12043" s="69" t="n">
        <v>15</v>
      </c>
      <c r="C12043" s="7" t="n">
        <v>1073741824</v>
      </c>
    </row>
    <row r="12044" spans="1:9">
      <c r="A12044" t="s">
        <v>4</v>
      </c>
      <c r="B12044" s="4" t="s">
        <v>5</v>
      </c>
      <c r="C12044" s="4" t="s">
        <v>16</v>
      </c>
    </row>
    <row r="12045" spans="1:9">
      <c r="A12045" t="n">
        <v>93791</v>
      </c>
      <c r="B12045" s="58" t="n">
        <v>64</v>
      </c>
      <c r="C12045" s="7" t="n">
        <v>3</v>
      </c>
    </row>
    <row r="12046" spans="1:9">
      <c r="A12046" t="s">
        <v>4</v>
      </c>
      <c r="B12046" s="4" t="s">
        <v>5</v>
      </c>
      <c r="C12046" s="4" t="s">
        <v>16</v>
      </c>
    </row>
    <row r="12047" spans="1:9">
      <c r="A12047" t="n">
        <v>93793</v>
      </c>
      <c r="B12047" s="17" t="n">
        <v>74</v>
      </c>
      <c r="C12047" s="7" t="n">
        <v>67</v>
      </c>
    </row>
    <row r="12048" spans="1:9">
      <c r="A12048" t="s">
        <v>4</v>
      </c>
      <c r="B12048" s="4" t="s">
        <v>5</v>
      </c>
      <c r="C12048" s="4" t="s">
        <v>16</v>
      </c>
      <c r="D12048" s="4" t="s">
        <v>16</v>
      </c>
      <c r="E12048" s="4" t="s">
        <v>10</v>
      </c>
    </row>
    <row r="12049" spans="1:5">
      <c r="A12049" t="n">
        <v>93795</v>
      </c>
      <c r="B12049" s="38" t="n">
        <v>45</v>
      </c>
      <c r="C12049" s="7" t="n">
        <v>8</v>
      </c>
      <c r="D12049" s="7" t="n">
        <v>1</v>
      </c>
      <c r="E12049" s="7" t="n">
        <v>0</v>
      </c>
    </row>
    <row r="12050" spans="1:5">
      <c r="A12050" t="s">
        <v>4</v>
      </c>
      <c r="B12050" s="4" t="s">
        <v>5</v>
      </c>
      <c r="C12050" s="4" t="s">
        <v>10</v>
      </c>
    </row>
    <row r="12051" spans="1:5">
      <c r="A12051" t="n">
        <v>93800</v>
      </c>
      <c r="B12051" s="19" t="n">
        <v>13</v>
      </c>
      <c r="C12051" s="7" t="n">
        <v>6409</v>
      </c>
    </row>
    <row r="12052" spans="1:5">
      <c r="A12052" t="s">
        <v>4</v>
      </c>
      <c r="B12052" s="4" t="s">
        <v>5</v>
      </c>
      <c r="C12052" s="4" t="s">
        <v>10</v>
      </c>
    </row>
    <row r="12053" spans="1:5">
      <c r="A12053" t="n">
        <v>93803</v>
      </c>
      <c r="B12053" s="19" t="n">
        <v>13</v>
      </c>
      <c r="C12053" s="7" t="n">
        <v>6408</v>
      </c>
    </row>
    <row r="12054" spans="1:5">
      <c r="A12054" t="s">
        <v>4</v>
      </c>
      <c r="B12054" s="4" t="s">
        <v>5</v>
      </c>
      <c r="C12054" s="4" t="s">
        <v>10</v>
      </c>
    </row>
    <row r="12055" spans="1:5">
      <c r="A12055" t="n">
        <v>93806</v>
      </c>
      <c r="B12055" s="12" t="n">
        <v>12</v>
      </c>
      <c r="C12055" s="7" t="n">
        <v>6464</v>
      </c>
    </row>
    <row r="12056" spans="1:5">
      <c r="A12056" t="s">
        <v>4</v>
      </c>
      <c r="B12056" s="4" t="s">
        <v>5</v>
      </c>
      <c r="C12056" s="4" t="s">
        <v>10</v>
      </c>
    </row>
    <row r="12057" spans="1:5">
      <c r="A12057" t="n">
        <v>93809</v>
      </c>
      <c r="B12057" s="19" t="n">
        <v>13</v>
      </c>
      <c r="C12057" s="7" t="n">
        <v>6465</v>
      </c>
    </row>
    <row r="12058" spans="1:5">
      <c r="A12058" t="s">
        <v>4</v>
      </c>
      <c r="B12058" s="4" t="s">
        <v>5</v>
      </c>
      <c r="C12058" s="4" t="s">
        <v>10</v>
      </c>
    </row>
    <row r="12059" spans="1:5">
      <c r="A12059" t="n">
        <v>93812</v>
      </c>
      <c r="B12059" s="19" t="n">
        <v>13</v>
      </c>
      <c r="C12059" s="7" t="n">
        <v>6466</v>
      </c>
    </row>
    <row r="12060" spans="1:5">
      <c r="A12060" t="s">
        <v>4</v>
      </c>
      <c r="B12060" s="4" t="s">
        <v>5</v>
      </c>
      <c r="C12060" s="4" t="s">
        <v>10</v>
      </c>
    </row>
    <row r="12061" spans="1:5">
      <c r="A12061" t="n">
        <v>93815</v>
      </c>
      <c r="B12061" s="19" t="n">
        <v>13</v>
      </c>
      <c r="C12061" s="7" t="n">
        <v>6467</v>
      </c>
    </row>
    <row r="12062" spans="1:5">
      <c r="A12062" t="s">
        <v>4</v>
      </c>
      <c r="B12062" s="4" t="s">
        <v>5</v>
      </c>
      <c r="C12062" s="4" t="s">
        <v>10</v>
      </c>
    </row>
    <row r="12063" spans="1:5">
      <c r="A12063" t="n">
        <v>93818</v>
      </c>
      <c r="B12063" s="19" t="n">
        <v>13</v>
      </c>
      <c r="C12063" s="7" t="n">
        <v>6468</v>
      </c>
    </row>
    <row r="12064" spans="1:5">
      <c r="A12064" t="s">
        <v>4</v>
      </c>
      <c r="B12064" s="4" t="s">
        <v>5</v>
      </c>
      <c r="C12064" s="4" t="s">
        <v>10</v>
      </c>
    </row>
    <row r="12065" spans="1:5">
      <c r="A12065" t="n">
        <v>93821</v>
      </c>
      <c r="B12065" s="19" t="n">
        <v>13</v>
      </c>
      <c r="C12065" s="7" t="n">
        <v>6469</v>
      </c>
    </row>
    <row r="12066" spans="1:5">
      <c r="A12066" t="s">
        <v>4</v>
      </c>
      <c r="B12066" s="4" t="s">
        <v>5</v>
      </c>
      <c r="C12066" s="4" t="s">
        <v>10</v>
      </c>
    </row>
    <row r="12067" spans="1:5">
      <c r="A12067" t="n">
        <v>93824</v>
      </c>
      <c r="B12067" s="19" t="n">
        <v>13</v>
      </c>
      <c r="C12067" s="7" t="n">
        <v>6470</v>
      </c>
    </row>
    <row r="12068" spans="1:5">
      <c r="A12068" t="s">
        <v>4</v>
      </c>
      <c r="B12068" s="4" t="s">
        <v>5</v>
      </c>
      <c r="C12068" s="4" t="s">
        <v>10</v>
      </c>
    </row>
    <row r="12069" spans="1:5">
      <c r="A12069" t="n">
        <v>93827</v>
      </c>
      <c r="B12069" s="19" t="n">
        <v>13</v>
      </c>
      <c r="C12069" s="7" t="n">
        <v>6471</v>
      </c>
    </row>
    <row r="12070" spans="1:5">
      <c r="A12070" t="s">
        <v>4</v>
      </c>
      <c r="B12070" s="4" t="s">
        <v>5</v>
      </c>
      <c r="C12070" s="4" t="s">
        <v>16</v>
      </c>
    </row>
    <row r="12071" spans="1:5">
      <c r="A12071" t="n">
        <v>93830</v>
      </c>
      <c r="B12071" s="17" t="n">
        <v>74</v>
      </c>
      <c r="C12071" s="7" t="n">
        <v>18</v>
      </c>
    </row>
    <row r="12072" spans="1:5">
      <c r="A12072" t="s">
        <v>4</v>
      </c>
      <c r="B12072" s="4" t="s">
        <v>5</v>
      </c>
      <c r="C12072" s="4" t="s">
        <v>16</v>
      </c>
    </row>
    <row r="12073" spans="1:5">
      <c r="A12073" t="n">
        <v>93832</v>
      </c>
      <c r="B12073" s="17" t="n">
        <v>74</v>
      </c>
      <c r="C12073" s="7" t="n">
        <v>45</v>
      </c>
    </row>
    <row r="12074" spans="1:5">
      <c r="A12074" t="s">
        <v>4</v>
      </c>
      <c r="B12074" s="4" t="s">
        <v>5</v>
      </c>
      <c r="C12074" s="4" t="s">
        <v>10</v>
      </c>
    </row>
    <row r="12075" spans="1:5">
      <c r="A12075" t="n">
        <v>93834</v>
      </c>
      <c r="B12075" s="31" t="n">
        <v>16</v>
      </c>
      <c r="C12075" s="7" t="n">
        <v>0</v>
      </c>
    </row>
    <row r="12076" spans="1:5">
      <c r="A12076" t="s">
        <v>4</v>
      </c>
      <c r="B12076" s="4" t="s">
        <v>5</v>
      </c>
      <c r="C12076" s="4" t="s">
        <v>16</v>
      </c>
      <c r="D12076" s="4" t="s">
        <v>16</v>
      </c>
      <c r="E12076" s="4" t="s">
        <v>16</v>
      </c>
      <c r="F12076" s="4" t="s">
        <v>16</v>
      </c>
    </row>
    <row r="12077" spans="1:5">
      <c r="A12077" t="n">
        <v>93837</v>
      </c>
      <c r="B12077" s="15" t="n">
        <v>14</v>
      </c>
      <c r="C12077" s="7" t="n">
        <v>0</v>
      </c>
      <c r="D12077" s="7" t="n">
        <v>8</v>
      </c>
      <c r="E12077" s="7" t="n">
        <v>0</v>
      </c>
      <c r="F12077" s="7" t="n">
        <v>0</v>
      </c>
    </row>
    <row r="12078" spans="1:5">
      <c r="A12078" t="s">
        <v>4</v>
      </c>
      <c r="B12078" s="4" t="s">
        <v>5</v>
      </c>
      <c r="C12078" s="4" t="s">
        <v>16</v>
      </c>
      <c r="D12078" s="4" t="s">
        <v>6</v>
      </c>
    </row>
    <row r="12079" spans="1:5">
      <c r="A12079" t="n">
        <v>93842</v>
      </c>
      <c r="B12079" s="8" t="n">
        <v>2</v>
      </c>
      <c r="C12079" s="7" t="n">
        <v>11</v>
      </c>
      <c r="D12079" s="7" t="s">
        <v>34</v>
      </c>
    </row>
    <row r="12080" spans="1:5">
      <c r="A12080" t="s">
        <v>4</v>
      </c>
      <c r="B12080" s="4" t="s">
        <v>5</v>
      </c>
      <c r="C12080" s="4" t="s">
        <v>10</v>
      </c>
    </row>
    <row r="12081" spans="1:6">
      <c r="A12081" t="n">
        <v>93856</v>
      </c>
      <c r="B12081" s="31" t="n">
        <v>16</v>
      </c>
      <c r="C12081" s="7" t="n">
        <v>0</v>
      </c>
    </row>
    <row r="12082" spans="1:6">
      <c r="A12082" t="s">
        <v>4</v>
      </c>
      <c r="B12082" s="4" t="s">
        <v>5</v>
      </c>
      <c r="C12082" s="4" t="s">
        <v>16</v>
      </c>
      <c r="D12082" s="4" t="s">
        <v>6</v>
      </c>
    </row>
    <row r="12083" spans="1:6">
      <c r="A12083" t="n">
        <v>93859</v>
      </c>
      <c r="B12083" s="8" t="n">
        <v>2</v>
      </c>
      <c r="C12083" s="7" t="n">
        <v>11</v>
      </c>
      <c r="D12083" s="7" t="s">
        <v>697</v>
      </c>
    </row>
    <row r="12084" spans="1:6">
      <c r="A12084" t="s">
        <v>4</v>
      </c>
      <c r="B12084" s="4" t="s">
        <v>5</v>
      </c>
      <c r="C12084" s="4" t="s">
        <v>10</v>
      </c>
    </row>
    <row r="12085" spans="1:6">
      <c r="A12085" t="n">
        <v>93868</v>
      </c>
      <c r="B12085" s="31" t="n">
        <v>16</v>
      </c>
      <c r="C12085" s="7" t="n">
        <v>0</v>
      </c>
    </row>
    <row r="12086" spans="1:6">
      <c r="A12086" t="s">
        <v>4</v>
      </c>
      <c r="B12086" s="4" t="s">
        <v>5</v>
      </c>
      <c r="C12086" s="4" t="s">
        <v>9</v>
      </c>
    </row>
    <row r="12087" spans="1:6">
      <c r="A12087" t="n">
        <v>93871</v>
      </c>
      <c r="B12087" s="69" t="n">
        <v>15</v>
      </c>
      <c r="C12087" s="7" t="n">
        <v>2048</v>
      </c>
    </row>
    <row r="12088" spans="1:6">
      <c r="A12088" t="s">
        <v>4</v>
      </c>
      <c r="B12088" s="4" t="s">
        <v>5</v>
      </c>
      <c r="C12088" s="4" t="s">
        <v>16</v>
      </c>
      <c r="D12088" s="4" t="s">
        <v>6</v>
      </c>
    </row>
    <row r="12089" spans="1:6">
      <c r="A12089" t="n">
        <v>93876</v>
      </c>
      <c r="B12089" s="8" t="n">
        <v>2</v>
      </c>
      <c r="C12089" s="7" t="n">
        <v>10</v>
      </c>
      <c r="D12089" s="7" t="s">
        <v>72</v>
      </c>
    </row>
    <row r="12090" spans="1:6">
      <c r="A12090" t="s">
        <v>4</v>
      </c>
      <c r="B12090" s="4" t="s">
        <v>5</v>
      </c>
      <c r="C12090" s="4" t="s">
        <v>10</v>
      </c>
    </row>
    <row r="12091" spans="1:6">
      <c r="A12091" t="n">
        <v>93894</v>
      </c>
      <c r="B12091" s="31" t="n">
        <v>16</v>
      </c>
      <c r="C12091" s="7" t="n">
        <v>0</v>
      </c>
    </row>
    <row r="12092" spans="1:6">
      <c r="A12092" t="s">
        <v>4</v>
      </c>
      <c r="B12092" s="4" t="s">
        <v>5</v>
      </c>
      <c r="C12092" s="4" t="s">
        <v>16</v>
      </c>
      <c r="D12092" s="4" t="s">
        <v>6</v>
      </c>
    </row>
    <row r="12093" spans="1:6">
      <c r="A12093" t="n">
        <v>93897</v>
      </c>
      <c r="B12093" s="8" t="n">
        <v>2</v>
      </c>
      <c r="C12093" s="7" t="n">
        <v>10</v>
      </c>
      <c r="D12093" s="7" t="s">
        <v>73</v>
      </c>
    </row>
    <row r="12094" spans="1:6">
      <c r="A12094" t="s">
        <v>4</v>
      </c>
      <c r="B12094" s="4" t="s">
        <v>5</v>
      </c>
      <c r="C12094" s="4" t="s">
        <v>10</v>
      </c>
    </row>
    <row r="12095" spans="1:6">
      <c r="A12095" t="n">
        <v>93916</v>
      </c>
      <c r="B12095" s="31" t="n">
        <v>16</v>
      </c>
      <c r="C12095" s="7" t="n">
        <v>0</v>
      </c>
    </row>
    <row r="12096" spans="1:6">
      <c r="A12096" t="s">
        <v>4</v>
      </c>
      <c r="B12096" s="4" t="s">
        <v>5</v>
      </c>
      <c r="C12096" s="4" t="s">
        <v>16</v>
      </c>
      <c r="D12096" s="4" t="s">
        <v>10</v>
      </c>
      <c r="E12096" s="4" t="s">
        <v>30</v>
      </c>
    </row>
    <row r="12097" spans="1:5">
      <c r="A12097" t="n">
        <v>93919</v>
      </c>
      <c r="B12097" s="37" t="n">
        <v>58</v>
      </c>
      <c r="C12097" s="7" t="n">
        <v>100</v>
      </c>
      <c r="D12097" s="7" t="n">
        <v>300</v>
      </c>
      <c r="E12097" s="7" t="n">
        <v>1</v>
      </c>
    </row>
    <row r="12098" spans="1:5">
      <c r="A12098" t="s">
        <v>4</v>
      </c>
      <c r="B12098" s="4" t="s">
        <v>5</v>
      </c>
      <c r="C12098" s="4" t="s">
        <v>16</v>
      </c>
      <c r="D12098" s="4" t="s">
        <v>10</v>
      </c>
    </row>
    <row r="12099" spans="1:5">
      <c r="A12099" t="n">
        <v>93927</v>
      </c>
      <c r="B12099" s="37" t="n">
        <v>58</v>
      </c>
      <c r="C12099" s="7" t="n">
        <v>255</v>
      </c>
      <c r="D12099" s="7" t="n">
        <v>0</v>
      </c>
    </row>
    <row r="12100" spans="1:5">
      <c r="A12100" t="s">
        <v>4</v>
      </c>
      <c r="B12100" s="4" t="s">
        <v>5</v>
      </c>
      <c r="C12100" s="4" t="s">
        <v>16</v>
      </c>
    </row>
    <row r="12101" spans="1:5">
      <c r="A12101" t="n">
        <v>93931</v>
      </c>
      <c r="B12101" s="32" t="n">
        <v>23</v>
      </c>
      <c r="C12101" s="7" t="n">
        <v>0</v>
      </c>
    </row>
    <row r="12102" spans="1:5">
      <c r="A12102" t="s">
        <v>4</v>
      </c>
      <c r="B12102" s="4" t="s">
        <v>5</v>
      </c>
    </row>
    <row r="12103" spans="1:5">
      <c r="A12103" t="n">
        <v>93933</v>
      </c>
      <c r="B12103" s="5" t="n">
        <v>1</v>
      </c>
    </row>
    <row r="12104" spans="1:5" s="3" customFormat="1" customHeight="0">
      <c r="A12104" s="3" t="s">
        <v>2</v>
      </c>
      <c r="B12104" s="3" t="s">
        <v>698</v>
      </c>
    </row>
    <row r="12105" spans="1:5">
      <c r="A12105" t="s">
        <v>4</v>
      </c>
      <c r="B12105" s="4" t="s">
        <v>5</v>
      </c>
      <c r="C12105" s="4" t="s">
        <v>16</v>
      </c>
      <c r="D12105" s="4" t="s">
        <v>16</v>
      </c>
      <c r="E12105" s="4" t="s">
        <v>16</v>
      </c>
      <c r="F12105" s="4" t="s">
        <v>16</v>
      </c>
    </row>
    <row r="12106" spans="1:5">
      <c r="A12106" t="n">
        <v>93936</v>
      </c>
      <c r="B12106" s="15" t="n">
        <v>14</v>
      </c>
      <c r="C12106" s="7" t="n">
        <v>2</v>
      </c>
      <c r="D12106" s="7" t="n">
        <v>0</v>
      </c>
      <c r="E12106" s="7" t="n">
        <v>0</v>
      </c>
      <c r="F12106" s="7" t="n">
        <v>0</v>
      </c>
    </row>
    <row r="12107" spans="1:5">
      <c r="A12107" t="s">
        <v>4</v>
      </c>
      <c r="B12107" s="4" t="s">
        <v>5</v>
      </c>
      <c r="C12107" s="4" t="s">
        <v>16</v>
      </c>
      <c r="D12107" s="14" t="s">
        <v>26</v>
      </c>
      <c r="E12107" s="4" t="s">
        <v>5</v>
      </c>
      <c r="F12107" s="4" t="s">
        <v>16</v>
      </c>
      <c r="G12107" s="4" t="s">
        <v>10</v>
      </c>
      <c r="H12107" s="14" t="s">
        <v>27</v>
      </c>
      <c r="I12107" s="4" t="s">
        <v>16</v>
      </c>
      <c r="J12107" s="4" t="s">
        <v>9</v>
      </c>
      <c r="K12107" s="4" t="s">
        <v>16</v>
      </c>
      <c r="L12107" s="4" t="s">
        <v>16</v>
      </c>
      <c r="M12107" s="14" t="s">
        <v>26</v>
      </c>
      <c r="N12107" s="4" t="s">
        <v>5</v>
      </c>
      <c r="O12107" s="4" t="s">
        <v>16</v>
      </c>
      <c r="P12107" s="4" t="s">
        <v>10</v>
      </c>
      <c r="Q12107" s="14" t="s">
        <v>27</v>
      </c>
      <c r="R12107" s="4" t="s">
        <v>16</v>
      </c>
      <c r="S12107" s="4" t="s">
        <v>9</v>
      </c>
      <c r="T12107" s="4" t="s">
        <v>16</v>
      </c>
      <c r="U12107" s="4" t="s">
        <v>16</v>
      </c>
      <c r="V12107" s="4" t="s">
        <v>16</v>
      </c>
      <c r="W12107" s="4" t="s">
        <v>25</v>
      </c>
    </row>
    <row r="12108" spans="1:5">
      <c r="A12108" t="n">
        <v>93941</v>
      </c>
      <c r="B12108" s="10" t="n">
        <v>5</v>
      </c>
      <c r="C12108" s="7" t="n">
        <v>28</v>
      </c>
      <c r="D12108" s="14" t="s">
        <v>3</v>
      </c>
      <c r="E12108" s="9" t="n">
        <v>162</v>
      </c>
      <c r="F12108" s="7" t="n">
        <v>3</v>
      </c>
      <c r="G12108" s="7" t="n">
        <v>16393</v>
      </c>
      <c r="H12108" s="14" t="s">
        <v>3</v>
      </c>
      <c r="I12108" s="7" t="n">
        <v>0</v>
      </c>
      <c r="J12108" s="7" t="n">
        <v>1</v>
      </c>
      <c r="K12108" s="7" t="n">
        <v>2</v>
      </c>
      <c r="L12108" s="7" t="n">
        <v>28</v>
      </c>
      <c r="M12108" s="14" t="s">
        <v>3</v>
      </c>
      <c r="N12108" s="9" t="n">
        <v>162</v>
      </c>
      <c r="O12108" s="7" t="n">
        <v>3</v>
      </c>
      <c r="P12108" s="7" t="n">
        <v>16393</v>
      </c>
      <c r="Q12108" s="14" t="s">
        <v>3</v>
      </c>
      <c r="R12108" s="7" t="n">
        <v>0</v>
      </c>
      <c r="S12108" s="7" t="n">
        <v>2</v>
      </c>
      <c r="T12108" s="7" t="n">
        <v>2</v>
      </c>
      <c r="U12108" s="7" t="n">
        <v>11</v>
      </c>
      <c r="V12108" s="7" t="n">
        <v>1</v>
      </c>
      <c r="W12108" s="11" t="n">
        <f t="normal" ca="1">A12112</f>
        <v>0</v>
      </c>
    </row>
    <row r="12109" spans="1:5">
      <c r="A12109" t="s">
        <v>4</v>
      </c>
      <c r="B12109" s="4" t="s">
        <v>5</v>
      </c>
      <c r="C12109" s="4" t="s">
        <v>16</v>
      </c>
      <c r="D12109" s="4" t="s">
        <v>10</v>
      </c>
      <c r="E12109" s="4" t="s">
        <v>30</v>
      </c>
    </row>
    <row r="12110" spans="1:5">
      <c r="A12110" t="n">
        <v>93970</v>
      </c>
      <c r="B12110" s="37" t="n">
        <v>58</v>
      </c>
      <c r="C12110" s="7" t="n">
        <v>0</v>
      </c>
      <c r="D12110" s="7" t="n">
        <v>0</v>
      </c>
      <c r="E12110" s="7" t="n">
        <v>1</v>
      </c>
    </row>
    <row r="12111" spans="1:5">
      <c r="A12111" t="s">
        <v>4</v>
      </c>
      <c r="B12111" s="4" t="s">
        <v>5</v>
      </c>
      <c r="C12111" s="4" t="s">
        <v>16</v>
      </c>
      <c r="D12111" s="14" t="s">
        <v>26</v>
      </c>
      <c r="E12111" s="4" t="s">
        <v>5</v>
      </c>
      <c r="F12111" s="4" t="s">
        <v>16</v>
      </c>
      <c r="G12111" s="4" t="s">
        <v>10</v>
      </c>
      <c r="H12111" s="14" t="s">
        <v>27</v>
      </c>
      <c r="I12111" s="4" t="s">
        <v>16</v>
      </c>
      <c r="J12111" s="4" t="s">
        <v>9</v>
      </c>
      <c r="K12111" s="4" t="s">
        <v>16</v>
      </c>
      <c r="L12111" s="4" t="s">
        <v>16</v>
      </c>
      <c r="M12111" s="14" t="s">
        <v>26</v>
      </c>
      <c r="N12111" s="4" t="s">
        <v>5</v>
      </c>
      <c r="O12111" s="4" t="s">
        <v>16</v>
      </c>
      <c r="P12111" s="4" t="s">
        <v>10</v>
      </c>
      <c r="Q12111" s="14" t="s">
        <v>27</v>
      </c>
      <c r="R12111" s="4" t="s">
        <v>16</v>
      </c>
      <c r="S12111" s="4" t="s">
        <v>9</v>
      </c>
      <c r="T12111" s="4" t="s">
        <v>16</v>
      </c>
      <c r="U12111" s="4" t="s">
        <v>16</v>
      </c>
      <c r="V12111" s="4" t="s">
        <v>16</v>
      </c>
      <c r="W12111" s="4" t="s">
        <v>25</v>
      </c>
    </row>
    <row r="12112" spans="1:5">
      <c r="A12112" t="n">
        <v>93978</v>
      </c>
      <c r="B12112" s="10" t="n">
        <v>5</v>
      </c>
      <c r="C12112" s="7" t="n">
        <v>28</v>
      </c>
      <c r="D12112" s="14" t="s">
        <v>3</v>
      </c>
      <c r="E12112" s="9" t="n">
        <v>162</v>
      </c>
      <c r="F12112" s="7" t="n">
        <v>3</v>
      </c>
      <c r="G12112" s="7" t="n">
        <v>16393</v>
      </c>
      <c r="H12112" s="14" t="s">
        <v>3</v>
      </c>
      <c r="I12112" s="7" t="n">
        <v>0</v>
      </c>
      <c r="J12112" s="7" t="n">
        <v>1</v>
      </c>
      <c r="K12112" s="7" t="n">
        <v>3</v>
      </c>
      <c r="L12112" s="7" t="n">
        <v>28</v>
      </c>
      <c r="M12112" s="14" t="s">
        <v>3</v>
      </c>
      <c r="N12112" s="9" t="n">
        <v>162</v>
      </c>
      <c r="O12112" s="7" t="n">
        <v>3</v>
      </c>
      <c r="P12112" s="7" t="n">
        <v>16393</v>
      </c>
      <c r="Q12112" s="14" t="s">
        <v>3</v>
      </c>
      <c r="R12112" s="7" t="n">
        <v>0</v>
      </c>
      <c r="S12112" s="7" t="n">
        <v>2</v>
      </c>
      <c r="T12112" s="7" t="n">
        <v>3</v>
      </c>
      <c r="U12112" s="7" t="n">
        <v>9</v>
      </c>
      <c r="V12112" s="7" t="n">
        <v>1</v>
      </c>
      <c r="W12112" s="11" t="n">
        <f t="normal" ca="1">A12122</f>
        <v>0</v>
      </c>
    </row>
    <row r="12113" spans="1:23">
      <c r="A12113" t="s">
        <v>4</v>
      </c>
      <c r="B12113" s="4" t="s">
        <v>5</v>
      </c>
      <c r="C12113" s="4" t="s">
        <v>16</v>
      </c>
      <c r="D12113" s="14" t="s">
        <v>26</v>
      </c>
      <c r="E12113" s="4" t="s">
        <v>5</v>
      </c>
      <c r="F12113" s="4" t="s">
        <v>10</v>
      </c>
      <c r="G12113" s="4" t="s">
        <v>16</v>
      </c>
      <c r="H12113" s="4" t="s">
        <v>16</v>
      </c>
      <c r="I12113" s="4" t="s">
        <v>6</v>
      </c>
      <c r="J12113" s="14" t="s">
        <v>27</v>
      </c>
      <c r="K12113" s="4" t="s">
        <v>16</v>
      </c>
      <c r="L12113" s="4" t="s">
        <v>16</v>
      </c>
      <c r="M12113" s="14" t="s">
        <v>26</v>
      </c>
      <c r="N12113" s="4" t="s">
        <v>5</v>
      </c>
      <c r="O12113" s="4" t="s">
        <v>16</v>
      </c>
      <c r="P12113" s="14" t="s">
        <v>27</v>
      </c>
      <c r="Q12113" s="4" t="s">
        <v>16</v>
      </c>
      <c r="R12113" s="4" t="s">
        <v>9</v>
      </c>
      <c r="S12113" s="4" t="s">
        <v>16</v>
      </c>
      <c r="T12113" s="4" t="s">
        <v>16</v>
      </c>
      <c r="U12113" s="4" t="s">
        <v>16</v>
      </c>
      <c r="V12113" s="14" t="s">
        <v>26</v>
      </c>
      <c r="W12113" s="4" t="s">
        <v>5</v>
      </c>
      <c r="X12113" s="4" t="s">
        <v>16</v>
      </c>
      <c r="Y12113" s="14" t="s">
        <v>27</v>
      </c>
      <c r="Z12113" s="4" t="s">
        <v>16</v>
      </c>
      <c r="AA12113" s="4" t="s">
        <v>9</v>
      </c>
      <c r="AB12113" s="4" t="s">
        <v>16</v>
      </c>
      <c r="AC12113" s="4" t="s">
        <v>16</v>
      </c>
      <c r="AD12113" s="4" t="s">
        <v>16</v>
      </c>
      <c r="AE12113" s="4" t="s">
        <v>25</v>
      </c>
    </row>
    <row r="12114" spans="1:23">
      <c r="A12114" t="n">
        <v>94007</v>
      </c>
      <c r="B12114" s="10" t="n">
        <v>5</v>
      </c>
      <c r="C12114" s="7" t="n">
        <v>28</v>
      </c>
      <c r="D12114" s="14" t="s">
        <v>3</v>
      </c>
      <c r="E12114" s="48" t="n">
        <v>47</v>
      </c>
      <c r="F12114" s="7" t="n">
        <v>61456</v>
      </c>
      <c r="G12114" s="7" t="n">
        <v>2</v>
      </c>
      <c r="H12114" s="7" t="n">
        <v>0</v>
      </c>
      <c r="I12114" s="7" t="s">
        <v>164</v>
      </c>
      <c r="J12114" s="14" t="s">
        <v>3</v>
      </c>
      <c r="K12114" s="7" t="n">
        <v>8</v>
      </c>
      <c r="L12114" s="7" t="n">
        <v>28</v>
      </c>
      <c r="M12114" s="14" t="s">
        <v>3</v>
      </c>
      <c r="N12114" s="17" t="n">
        <v>74</v>
      </c>
      <c r="O12114" s="7" t="n">
        <v>65</v>
      </c>
      <c r="P12114" s="14" t="s">
        <v>3</v>
      </c>
      <c r="Q12114" s="7" t="n">
        <v>0</v>
      </c>
      <c r="R12114" s="7" t="n">
        <v>1</v>
      </c>
      <c r="S12114" s="7" t="n">
        <v>3</v>
      </c>
      <c r="T12114" s="7" t="n">
        <v>9</v>
      </c>
      <c r="U12114" s="7" t="n">
        <v>28</v>
      </c>
      <c r="V12114" s="14" t="s">
        <v>3</v>
      </c>
      <c r="W12114" s="17" t="n">
        <v>74</v>
      </c>
      <c r="X12114" s="7" t="n">
        <v>65</v>
      </c>
      <c r="Y12114" s="14" t="s">
        <v>3</v>
      </c>
      <c r="Z12114" s="7" t="n">
        <v>0</v>
      </c>
      <c r="AA12114" s="7" t="n">
        <v>2</v>
      </c>
      <c r="AB12114" s="7" t="n">
        <v>3</v>
      </c>
      <c r="AC12114" s="7" t="n">
        <v>9</v>
      </c>
      <c r="AD12114" s="7" t="n">
        <v>1</v>
      </c>
      <c r="AE12114" s="11" t="n">
        <f t="normal" ca="1">A12118</f>
        <v>0</v>
      </c>
    </row>
    <row r="12115" spans="1:23">
      <c r="A12115" t="s">
        <v>4</v>
      </c>
      <c r="B12115" s="4" t="s">
        <v>5</v>
      </c>
      <c r="C12115" s="4" t="s">
        <v>10</v>
      </c>
      <c r="D12115" s="4" t="s">
        <v>16</v>
      </c>
      <c r="E12115" s="4" t="s">
        <v>16</v>
      </c>
      <c r="F12115" s="4" t="s">
        <v>6</v>
      </c>
    </row>
    <row r="12116" spans="1:23">
      <c r="A12116" t="n">
        <v>94055</v>
      </c>
      <c r="B12116" s="48" t="n">
        <v>47</v>
      </c>
      <c r="C12116" s="7" t="n">
        <v>61456</v>
      </c>
      <c r="D12116" s="7" t="n">
        <v>0</v>
      </c>
      <c r="E12116" s="7" t="n">
        <v>0</v>
      </c>
      <c r="F12116" s="7" t="s">
        <v>143</v>
      </c>
    </row>
    <row r="12117" spans="1:23">
      <c r="A12117" t="s">
        <v>4</v>
      </c>
      <c r="B12117" s="4" t="s">
        <v>5</v>
      </c>
      <c r="C12117" s="4" t="s">
        <v>16</v>
      </c>
      <c r="D12117" s="4" t="s">
        <v>10</v>
      </c>
      <c r="E12117" s="4" t="s">
        <v>30</v>
      </c>
    </row>
    <row r="12118" spans="1:23">
      <c r="A12118" t="n">
        <v>94068</v>
      </c>
      <c r="B12118" s="37" t="n">
        <v>58</v>
      </c>
      <c r="C12118" s="7" t="n">
        <v>0</v>
      </c>
      <c r="D12118" s="7" t="n">
        <v>300</v>
      </c>
      <c r="E12118" s="7" t="n">
        <v>1</v>
      </c>
    </row>
    <row r="12119" spans="1:23">
      <c r="A12119" t="s">
        <v>4</v>
      </c>
      <c r="B12119" s="4" t="s">
        <v>5</v>
      </c>
      <c r="C12119" s="4" t="s">
        <v>16</v>
      </c>
      <c r="D12119" s="4" t="s">
        <v>10</v>
      </c>
    </row>
    <row r="12120" spans="1:23">
      <c r="A12120" t="n">
        <v>94076</v>
      </c>
      <c r="B12120" s="37" t="n">
        <v>58</v>
      </c>
      <c r="C12120" s="7" t="n">
        <v>255</v>
      </c>
      <c r="D12120" s="7" t="n">
        <v>0</v>
      </c>
    </row>
    <row r="12121" spans="1:23">
      <c r="A12121" t="s">
        <v>4</v>
      </c>
      <c r="B12121" s="4" t="s">
        <v>5</v>
      </c>
      <c r="C12121" s="4" t="s">
        <v>16</v>
      </c>
      <c r="D12121" s="4" t="s">
        <v>16</v>
      </c>
      <c r="E12121" s="4" t="s">
        <v>16</v>
      </c>
      <c r="F12121" s="4" t="s">
        <v>16</v>
      </c>
    </row>
    <row r="12122" spans="1:23">
      <c r="A12122" t="n">
        <v>94080</v>
      </c>
      <c r="B12122" s="15" t="n">
        <v>14</v>
      </c>
      <c r="C12122" s="7" t="n">
        <v>0</v>
      </c>
      <c r="D12122" s="7" t="n">
        <v>0</v>
      </c>
      <c r="E12122" s="7" t="n">
        <v>0</v>
      </c>
      <c r="F12122" s="7" t="n">
        <v>64</v>
      </c>
    </row>
    <row r="12123" spans="1:23">
      <c r="A12123" t="s">
        <v>4</v>
      </c>
      <c r="B12123" s="4" t="s">
        <v>5</v>
      </c>
      <c r="C12123" s="4" t="s">
        <v>16</v>
      </c>
      <c r="D12123" s="4" t="s">
        <v>10</v>
      </c>
    </row>
    <row r="12124" spans="1:23">
      <c r="A12124" t="n">
        <v>94085</v>
      </c>
      <c r="B12124" s="26" t="n">
        <v>22</v>
      </c>
      <c r="C12124" s="7" t="n">
        <v>0</v>
      </c>
      <c r="D12124" s="7" t="n">
        <v>16393</v>
      </c>
    </row>
    <row r="12125" spans="1:23">
      <c r="A12125" t="s">
        <v>4</v>
      </c>
      <c r="B12125" s="4" t="s">
        <v>5</v>
      </c>
      <c r="C12125" s="4" t="s">
        <v>16</v>
      </c>
      <c r="D12125" s="4" t="s">
        <v>10</v>
      </c>
    </row>
    <row r="12126" spans="1:23">
      <c r="A12126" t="n">
        <v>94089</v>
      </c>
      <c r="B12126" s="37" t="n">
        <v>58</v>
      </c>
      <c r="C12126" s="7" t="n">
        <v>5</v>
      </c>
      <c r="D12126" s="7" t="n">
        <v>300</v>
      </c>
    </row>
    <row r="12127" spans="1:23">
      <c r="A12127" t="s">
        <v>4</v>
      </c>
      <c r="B12127" s="4" t="s">
        <v>5</v>
      </c>
      <c r="C12127" s="4" t="s">
        <v>30</v>
      </c>
      <c r="D12127" s="4" t="s">
        <v>10</v>
      </c>
    </row>
    <row r="12128" spans="1:23">
      <c r="A12128" t="n">
        <v>94093</v>
      </c>
      <c r="B12128" s="57" t="n">
        <v>103</v>
      </c>
      <c r="C12128" s="7" t="n">
        <v>0</v>
      </c>
      <c r="D12128" s="7" t="n">
        <v>300</v>
      </c>
    </row>
    <row r="12129" spans="1:31">
      <c r="A12129" t="s">
        <v>4</v>
      </c>
      <c r="B12129" s="4" t="s">
        <v>5</v>
      </c>
      <c r="C12129" s="4" t="s">
        <v>16</v>
      </c>
    </row>
    <row r="12130" spans="1:31">
      <c r="A12130" t="n">
        <v>94100</v>
      </c>
      <c r="B12130" s="58" t="n">
        <v>64</v>
      </c>
      <c r="C12130" s="7" t="n">
        <v>7</v>
      </c>
    </row>
    <row r="12131" spans="1:31">
      <c r="A12131" t="s">
        <v>4</v>
      </c>
      <c r="B12131" s="4" t="s">
        <v>5</v>
      </c>
      <c r="C12131" s="4" t="s">
        <v>16</v>
      </c>
      <c r="D12131" s="4" t="s">
        <v>10</v>
      </c>
    </row>
    <row r="12132" spans="1:31">
      <c r="A12132" t="n">
        <v>94102</v>
      </c>
      <c r="B12132" s="59" t="n">
        <v>72</v>
      </c>
      <c r="C12132" s="7" t="n">
        <v>5</v>
      </c>
      <c r="D12132" s="7" t="n">
        <v>0</v>
      </c>
    </row>
    <row r="12133" spans="1:31">
      <c r="A12133" t="s">
        <v>4</v>
      </c>
      <c r="B12133" s="4" t="s">
        <v>5</v>
      </c>
      <c r="C12133" s="4" t="s">
        <v>16</v>
      </c>
      <c r="D12133" s="14" t="s">
        <v>26</v>
      </c>
      <c r="E12133" s="4" t="s">
        <v>5</v>
      </c>
      <c r="F12133" s="4" t="s">
        <v>16</v>
      </c>
      <c r="G12133" s="4" t="s">
        <v>10</v>
      </c>
      <c r="H12133" s="14" t="s">
        <v>27</v>
      </c>
      <c r="I12133" s="4" t="s">
        <v>16</v>
      </c>
      <c r="J12133" s="4" t="s">
        <v>9</v>
      </c>
      <c r="K12133" s="4" t="s">
        <v>16</v>
      </c>
      <c r="L12133" s="4" t="s">
        <v>16</v>
      </c>
      <c r="M12133" s="4" t="s">
        <v>25</v>
      </c>
    </row>
    <row r="12134" spans="1:31">
      <c r="A12134" t="n">
        <v>94106</v>
      </c>
      <c r="B12134" s="10" t="n">
        <v>5</v>
      </c>
      <c r="C12134" s="7" t="n">
        <v>28</v>
      </c>
      <c r="D12134" s="14" t="s">
        <v>3</v>
      </c>
      <c r="E12134" s="9" t="n">
        <v>162</v>
      </c>
      <c r="F12134" s="7" t="n">
        <v>4</v>
      </c>
      <c r="G12134" s="7" t="n">
        <v>16393</v>
      </c>
      <c r="H12134" s="14" t="s">
        <v>3</v>
      </c>
      <c r="I12134" s="7" t="n">
        <v>0</v>
      </c>
      <c r="J12134" s="7" t="n">
        <v>1</v>
      </c>
      <c r="K12134" s="7" t="n">
        <v>2</v>
      </c>
      <c r="L12134" s="7" t="n">
        <v>1</v>
      </c>
      <c r="M12134" s="11" t="n">
        <f t="normal" ca="1">A12140</f>
        <v>0</v>
      </c>
    </row>
    <row r="12135" spans="1:31">
      <c r="A12135" t="s">
        <v>4</v>
      </c>
      <c r="B12135" s="4" t="s">
        <v>5</v>
      </c>
      <c r="C12135" s="4" t="s">
        <v>16</v>
      </c>
      <c r="D12135" s="4" t="s">
        <v>6</v>
      </c>
    </row>
    <row r="12136" spans="1:31">
      <c r="A12136" t="n">
        <v>94123</v>
      </c>
      <c r="B12136" s="8" t="n">
        <v>2</v>
      </c>
      <c r="C12136" s="7" t="n">
        <v>10</v>
      </c>
      <c r="D12136" s="7" t="s">
        <v>165</v>
      </c>
    </row>
    <row r="12137" spans="1:31">
      <c r="A12137" t="s">
        <v>4</v>
      </c>
      <c r="B12137" s="4" t="s">
        <v>5</v>
      </c>
      <c r="C12137" s="4" t="s">
        <v>10</v>
      </c>
    </row>
    <row r="12138" spans="1:31">
      <c r="A12138" t="n">
        <v>94140</v>
      </c>
      <c r="B12138" s="31" t="n">
        <v>16</v>
      </c>
      <c r="C12138" s="7" t="n">
        <v>0</v>
      </c>
    </row>
    <row r="12139" spans="1:31">
      <c r="A12139" t="s">
        <v>4</v>
      </c>
      <c r="B12139" s="4" t="s">
        <v>5</v>
      </c>
      <c r="C12139" s="4" t="s">
        <v>16</v>
      </c>
      <c r="D12139" s="4" t="s">
        <v>10</v>
      </c>
      <c r="E12139" s="4" t="s">
        <v>16</v>
      </c>
      <c r="F12139" s="4" t="s">
        <v>6</v>
      </c>
    </row>
    <row r="12140" spans="1:31">
      <c r="A12140" t="n">
        <v>94143</v>
      </c>
      <c r="B12140" s="16" t="n">
        <v>39</v>
      </c>
      <c r="C12140" s="7" t="n">
        <v>10</v>
      </c>
      <c r="D12140" s="7" t="n">
        <v>65533</v>
      </c>
      <c r="E12140" s="7" t="n">
        <v>200</v>
      </c>
      <c r="F12140" s="7" t="s">
        <v>699</v>
      </c>
    </row>
    <row r="12141" spans="1:31">
      <c r="A12141" t="s">
        <v>4</v>
      </c>
      <c r="B12141" s="4" t="s">
        <v>5</v>
      </c>
      <c r="C12141" s="4" t="s">
        <v>16</v>
      </c>
      <c r="D12141" s="4" t="s">
        <v>10</v>
      </c>
      <c r="E12141" s="4" t="s">
        <v>16</v>
      </c>
      <c r="F12141" s="4" t="s">
        <v>6</v>
      </c>
    </row>
    <row r="12142" spans="1:31">
      <c r="A12142" t="n">
        <v>94167</v>
      </c>
      <c r="B12142" s="16" t="n">
        <v>39</v>
      </c>
      <c r="C12142" s="7" t="n">
        <v>10</v>
      </c>
      <c r="D12142" s="7" t="n">
        <v>65533</v>
      </c>
      <c r="E12142" s="7" t="n">
        <v>201</v>
      </c>
      <c r="F12142" s="7" t="s">
        <v>700</v>
      </c>
    </row>
    <row r="12143" spans="1:31">
      <c r="A12143" t="s">
        <v>4</v>
      </c>
      <c r="B12143" s="4" t="s">
        <v>5</v>
      </c>
      <c r="C12143" s="4" t="s">
        <v>16</v>
      </c>
      <c r="D12143" s="4" t="s">
        <v>10</v>
      </c>
      <c r="E12143" s="4" t="s">
        <v>16</v>
      </c>
      <c r="F12143" s="4" t="s">
        <v>6</v>
      </c>
    </row>
    <row r="12144" spans="1:31">
      <c r="A12144" t="n">
        <v>94191</v>
      </c>
      <c r="B12144" s="16" t="n">
        <v>39</v>
      </c>
      <c r="C12144" s="7" t="n">
        <v>10</v>
      </c>
      <c r="D12144" s="7" t="n">
        <v>65533</v>
      </c>
      <c r="E12144" s="7" t="n">
        <v>202</v>
      </c>
      <c r="F12144" s="7" t="s">
        <v>701</v>
      </c>
    </row>
    <row r="12145" spans="1:13">
      <c r="A12145" t="s">
        <v>4</v>
      </c>
      <c r="B12145" s="4" t="s">
        <v>5</v>
      </c>
      <c r="C12145" s="4" t="s">
        <v>16</v>
      </c>
      <c r="D12145" s="4" t="s">
        <v>10</v>
      </c>
      <c r="E12145" s="4" t="s">
        <v>16</v>
      </c>
      <c r="F12145" s="4" t="s">
        <v>6</v>
      </c>
    </row>
    <row r="12146" spans="1:13">
      <c r="A12146" t="n">
        <v>94215</v>
      </c>
      <c r="B12146" s="16" t="n">
        <v>39</v>
      </c>
      <c r="C12146" s="7" t="n">
        <v>10</v>
      </c>
      <c r="D12146" s="7" t="n">
        <v>65533</v>
      </c>
      <c r="E12146" s="7" t="n">
        <v>203</v>
      </c>
      <c r="F12146" s="7" t="s">
        <v>702</v>
      </c>
    </row>
    <row r="12147" spans="1:13">
      <c r="A12147" t="s">
        <v>4</v>
      </c>
      <c r="B12147" s="4" t="s">
        <v>5</v>
      </c>
      <c r="C12147" s="4" t="s">
        <v>16</v>
      </c>
      <c r="D12147" s="4" t="s">
        <v>10</v>
      </c>
      <c r="E12147" s="4" t="s">
        <v>16</v>
      </c>
      <c r="F12147" s="4" t="s">
        <v>6</v>
      </c>
    </row>
    <row r="12148" spans="1:13">
      <c r="A12148" t="n">
        <v>94239</v>
      </c>
      <c r="B12148" s="16" t="n">
        <v>39</v>
      </c>
      <c r="C12148" s="7" t="n">
        <v>10</v>
      </c>
      <c r="D12148" s="7" t="n">
        <v>65533</v>
      </c>
      <c r="E12148" s="7" t="n">
        <v>204</v>
      </c>
      <c r="F12148" s="7" t="s">
        <v>703</v>
      </c>
    </row>
    <row r="12149" spans="1:13">
      <c r="A12149" t="s">
        <v>4</v>
      </c>
      <c r="B12149" s="4" t="s">
        <v>5</v>
      </c>
      <c r="C12149" s="4" t="s">
        <v>16</v>
      </c>
      <c r="D12149" s="4" t="s">
        <v>16</v>
      </c>
      <c r="E12149" s="4" t="s">
        <v>9</v>
      </c>
    </row>
    <row r="12150" spans="1:13">
      <c r="A12150" t="n">
        <v>94263</v>
      </c>
      <c r="B12150" s="17" t="n">
        <v>74</v>
      </c>
      <c r="C12150" s="7" t="n">
        <v>23</v>
      </c>
      <c r="D12150" s="7" t="n">
        <v>0</v>
      </c>
      <c r="E12150" s="7" t="n">
        <v>201</v>
      </c>
    </row>
    <row r="12151" spans="1:13">
      <c r="A12151" t="s">
        <v>4</v>
      </c>
      <c r="B12151" s="4" t="s">
        <v>5</v>
      </c>
      <c r="C12151" s="4" t="s">
        <v>10</v>
      </c>
      <c r="D12151" s="4" t="s">
        <v>6</v>
      </c>
      <c r="E12151" s="4" t="s">
        <v>6</v>
      </c>
      <c r="F12151" s="4" t="s">
        <v>6</v>
      </c>
      <c r="G12151" s="4" t="s">
        <v>16</v>
      </c>
      <c r="H12151" s="4" t="s">
        <v>9</v>
      </c>
      <c r="I12151" s="4" t="s">
        <v>30</v>
      </c>
      <c r="J12151" s="4" t="s">
        <v>30</v>
      </c>
      <c r="K12151" s="4" t="s">
        <v>30</v>
      </c>
      <c r="L12151" s="4" t="s">
        <v>30</v>
      </c>
      <c r="M12151" s="4" t="s">
        <v>30</v>
      </c>
      <c r="N12151" s="4" t="s">
        <v>30</v>
      </c>
      <c r="O12151" s="4" t="s">
        <v>30</v>
      </c>
      <c r="P12151" s="4" t="s">
        <v>6</v>
      </c>
      <c r="Q12151" s="4" t="s">
        <v>6</v>
      </c>
      <c r="R12151" s="4" t="s">
        <v>9</v>
      </c>
      <c r="S12151" s="4" t="s">
        <v>16</v>
      </c>
      <c r="T12151" s="4" t="s">
        <v>9</v>
      </c>
      <c r="U12151" s="4" t="s">
        <v>9</v>
      </c>
      <c r="V12151" s="4" t="s">
        <v>10</v>
      </c>
    </row>
    <row r="12152" spans="1:13">
      <c r="A12152" t="n">
        <v>94270</v>
      </c>
      <c r="B12152" s="61" t="n">
        <v>19</v>
      </c>
      <c r="C12152" s="7" t="n">
        <v>7033</v>
      </c>
      <c r="D12152" s="7" t="s">
        <v>704</v>
      </c>
      <c r="E12152" s="7" t="s">
        <v>705</v>
      </c>
      <c r="F12152" s="7" t="s">
        <v>15</v>
      </c>
      <c r="G12152" s="7" t="n">
        <v>0</v>
      </c>
      <c r="H12152" s="7" t="n">
        <v>1</v>
      </c>
      <c r="I12152" s="7" t="n">
        <v>-96</v>
      </c>
      <c r="J12152" s="7" t="n">
        <v>-3</v>
      </c>
      <c r="K12152" s="7" t="n">
        <v>-20</v>
      </c>
      <c r="L12152" s="7" t="n">
        <v>0</v>
      </c>
      <c r="M12152" s="7" t="n">
        <v>1</v>
      </c>
      <c r="N12152" s="7" t="n">
        <v>1.60000002384186</v>
      </c>
      <c r="O12152" s="7" t="n">
        <v>0.0900000035762787</v>
      </c>
      <c r="P12152" s="7" t="s">
        <v>15</v>
      </c>
      <c r="Q12152" s="7" t="s">
        <v>15</v>
      </c>
      <c r="R12152" s="7" t="n">
        <v>-1</v>
      </c>
      <c r="S12152" s="7" t="n">
        <v>0</v>
      </c>
      <c r="T12152" s="7" t="n">
        <v>0</v>
      </c>
      <c r="U12152" s="7" t="n">
        <v>0</v>
      </c>
      <c r="V12152" s="7" t="n">
        <v>0</v>
      </c>
    </row>
    <row r="12153" spans="1:13">
      <c r="A12153" t="s">
        <v>4</v>
      </c>
      <c r="B12153" s="4" t="s">
        <v>5</v>
      </c>
      <c r="C12153" s="4" t="s">
        <v>10</v>
      </c>
      <c r="D12153" s="4" t="s">
        <v>6</v>
      </c>
      <c r="E12153" s="4" t="s">
        <v>6</v>
      </c>
      <c r="F12153" s="4" t="s">
        <v>6</v>
      </c>
      <c r="G12153" s="4" t="s">
        <v>16</v>
      </c>
      <c r="H12153" s="4" t="s">
        <v>9</v>
      </c>
      <c r="I12153" s="4" t="s">
        <v>30</v>
      </c>
      <c r="J12153" s="4" t="s">
        <v>30</v>
      </c>
      <c r="K12153" s="4" t="s">
        <v>30</v>
      </c>
      <c r="L12153" s="4" t="s">
        <v>30</v>
      </c>
      <c r="M12153" s="4" t="s">
        <v>30</v>
      </c>
      <c r="N12153" s="4" t="s">
        <v>30</v>
      </c>
      <c r="O12153" s="4" t="s">
        <v>30</v>
      </c>
      <c r="P12153" s="4" t="s">
        <v>6</v>
      </c>
      <c r="Q12153" s="4" t="s">
        <v>6</v>
      </c>
      <c r="R12153" s="4" t="s">
        <v>9</v>
      </c>
      <c r="S12153" s="4" t="s">
        <v>16</v>
      </c>
      <c r="T12153" s="4" t="s">
        <v>9</v>
      </c>
      <c r="U12153" s="4" t="s">
        <v>9</v>
      </c>
      <c r="V12153" s="4" t="s">
        <v>10</v>
      </c>
    </row>
    <row r="12154" spans="1:13">
      <c r="A12154" t="n">
        <v>94341</v>
      </c>
      <c r="B12154" s="61" t="n">
        <v>19</v>
      </c>
      <c r="C12154" s="7" t="n">
        <v>11</v>
      </c>
      <c r="D12154" s="7" t="s">
        <v>395</v>
      </c>
      <c r="E12154" s="7" t="s">
        <v>396</v>
      </c>
      <c r="F12154" s="7" t="s">
        <v>15</v>
      </c>
      <c r="G12154" s="7" t="n">
        <v>0</v>
      </c>
      <c r="H12154" s="7" t="n">
        <v>1</v>
      </c>
      <c r="I12154" s="7" t="n">
        <v>-96</v>
      </c>
      <c r="J12154" s="7" t="n">
        <v>-3</v>
      </c>
      <c r="K12154" s="7" t="n">
        <v>-20</v>
      </c>
      <c r="L12154" s="7" t="n">
        <v>0</v>
      </c>
      <c r="M12154" s="7" t="n">
        <v>1</v>
      </c>
      <c r="N12154" s="7" t="n">
        <v>1.60000002384186</v>
      </c>
      <c r="O12154" s="7" t="n">
        <v>0.0900000035762787</v>
      </c>
      <c r="P12154" s="7" t="s">
        <v>15</v>
      </c>
      <c r="Q12154" s="7" t="s">
        <v>15</v>
      </c>
      <c r="R12154" s="7" t="n">
        <v>-1</v>
      </c>
      <c r="S12154" s="7" t="n">
        <v>0</v>
      </c>
      <c r="T12154" s="7" t="n">
        <v>0</v>
      </c>
      <c r="U12154" s="7" t="n">
        <v>0</v>
      </c>
      <c r="V12154" s="7" t="n">
        <v>0</v>
      </c>
    </row>
    <row r="12155" spans="1:13">
      <c r="A12155" t="s">
        <v>4</v>
      </c>
      <c r="B12155" s="4" t="s">
        <v>5</v>
      </c>
      <c r="C12155" s="4" t="s">
        <v>10</v>
      </c>
      <c r="D12155" s="4" t="s">
        <v>6</v>
      </c>
      <c r="E12155" s="4" t="s">
        <v>6</v>
      </c>
      <c r="F12155" s="4" t="s">
        <v>6</v>
      </c>
      <c r="G12155" s="4" t="s">
        <v>16</v>
      </c>
      <c r="H12155" s="4" t="s">
        <v>9</v>
      </c>
      <c r="I12155" s="4" t="s">
        <v>30</v>
      </c>
      <c r="J12155" s="4" t="s">
        <v>30</v>
      </c>
      <c r="K12155" s="4" t="s">
        <v>30</v>
      </c>
      <c r="L12155" s="4" t="s">
        <v>30</v>
      </c>
      <c r="M12155" s="4" t="s">
        <v>30</v>
      </c>
      <c r="N12155" s="4" t="s">
        <v>30</v>
      </c>
      <c r="O12155" s="4" t="s">
        <v>30</v>
      </c>
      <c r="P12155" s="4" t="s">
        <v>6</v>
      </c>
      <c r="Q12155" s="4" t="s">
        <v>6</v>
      </c>
      <c r="R12155" s="4" t="s">
        <v>9</v>
      </c>
      <c r="S12155" s="4" t="s">
        <v>16</v>
      </c>
      <c r="T12155" s="4" t="s">
        <v>9</v>
      </c>
      <c r="U12155" s="4" t="s">
        <v>9</v>
      </c>
      <c r="V12155" s="4" t="s">
        <v>10</v>
      </c>
    </row>
    <row r="12156" spans="1:13">
      <c r="A12156" t="n">
        <v>94420</v>
      </c>
      <c r="B12156" s="61" t="n">
        <v>19</v>
      </c>
      <c r="C12156" s="7" t="n">
        <v>1</v>
      </c>
      <c r="D12156" s="7" t="s">
        <v>168</v>
      </c>
      <c r="E12156" s="7" t="s">
        <v>169</v>
      </c>
      <c r="F12156" s="7" t="s">
        <v>15</v>
      </c>
      <c r="G12156" s="7" t="n">
        <v>0</v>
      </c>
      <c r="H12156" s="7" t="n">
        <v>1</v>
      </c>
      <c r="I12156" s="7" t="n">
        <v>-96</v>
      </c>
      <c r="J12156" s="7" t="n">
        <v>-3</v>
      </c>
      <c r="K12156" s="7" t="n">
        <v>-20</v>
      </c>
      <c r="L12156" s="7" t="n">
        <v>0</v>
      </c>
      <c r="M12156" s="7" t="n">
        <v>1</v>
      </c>
      <c r="N12156" s="7" t="n">
        <v>1.60000002384186</v>
      </c>
      <c r="O12156" s="7" t="n">
        <v>0.0900000035762787</v>
      </c>
      <c r="P12156" s="7" t="s">
        <v>15</v>
      </c>
      <c r="Q12156" s="7" t="s">
        <v>15</v>
      </c>
      <c r="R12156" s="7" t="n">
        <v>-1</v>
      </c>
      <c r="S12156" s="7" t="n">
        <v>0</v>
      </c>
      <c r="T12156" s="7" t="n">
        <v>0</v>
      </c>
      <c r="U12156" s="7" t="n">
        <v>0</v>
      </c>
      <c r="V12156" s="7" t="n">
        <v>0</v>
      </c>
    </row>
    <row r="12157" spans="1:13">
      <c r="A12157" t="s">
        <v>4</v>
      </c>
      <c r="B12157" s="4" t="s">
        <v>5</v>
      </c>
      <c r="C12157" s="4" t="s">
        <v>10</v>
      </c>
      <c r="D12157" s="4" t="s">
        <v>6</v>
      </c>
      <c r="E12157" s="4" t="s">
        <v>6</v>
      </c>
      <c r="F12157" s="4" t="s">
        <v>6</v>
      </c>
      <c r="G12157" s="4" t="s">
        <v>16</v>
      </c>
      <c r="H12157" s="4" t="s">
        <v>9</v>
      </c>
      <c r="I12157" s="4" t="s">
        <v>30</v>
      </c>
      <c r="J12157" s="4" t="s">
        <v>30</v>
      </c>
      <c r="K12157" s="4" t="s">
        <v>30</v>
      </c>
      <c r="L12157" s="4" t="s">
        <v>30</v>
      </c>
      <c r="M12157" s="4" t="s">
        <v>30</v>
      </c>
      <c r="N12157" s="4" t="s">
        <v>30</v>
      </c>
      <c r="O12157" s="4" t="s">
        <v>30</v>
      </c>
      <c r="P12157" s="4" t="s">
        <v>6</v>
      </c>
      <c r="Q12157" s="4" t="s">
        <v>6</v>
      </c>
      <c r="R12157" s="4" t="s">
        <v>9</v>
      </c>
      <c r="S12157" s="4" t="s">
        <v>16</v>
      </c>
      <c r="T12157" s="4" t="s">
        <v>9</v>
      </c>
      <c r="U12157" s="4" t="s">
        <v>9</v>
      </c>
      <c r="V12157" s="4" t="s">
        <v>10</v>
      </c>
    </row>
    <row r="12158" spans="1:13">
      <c r="A12158" t="n">
        <v>94493</v>
      </c>
      <c r="B12158" s="61" t="n">
        <v>19</v>
      </c>
      <c r="C12158" s="7" t="n">
        <v>2</v>
      </c>
      <c r="D12158" s="7" t="s">
        <v>170</v>
      </c>
      <c r="E12158" s="7" t="s">
        <v>171</v>
      </c>
      <c r="F12158" s="7" t="s">
        <v>15</v>
      </c>
      <c r="G12158" s="7" t="n">
        <v>0</v>
      </c>
      <c r="H12158" s="7" t="n">
        <v>1</v>
      </c>
      <c r="I12158" s="7" t="n">
        <v>-96</v>
      </c>
      <c r="J12158" s="7" t="n">
        <v>-3</v>
      </c>
      <c r="K12158" s="7" t="n">
        <v>-20</v>
      </c>
      <c r="L12158" s="7" t="n">
        <v>0</v>
      </c>
      <c r="M12158" s="7" t="n">
        <v>1</v>
      </c>
      <c r="N12158" s="7" t="n">
        <v>1.60000002384186</v>
      </c>
      <c r="O12158" s="7" t="n">
        <v>0.0900000035762787</v>
      </c>
      <c r="P12158" s="7" t="s">
        <v>15</v>
      </c>
      <c r="Q12158" s="7" t="s">
        <v>15</v>
      </c>
      <c r="R12158" s="7" t="n">
        <v>-1</v>
      </c>
      <c r="S12158" s="7" t="n">
        <v>0</v>
      </c>
      <c r="T12158" s="7" t="n">
        <v>0</v>
      </c>
      <c r="U12158" s="7" t="n">
        <v>0</v>
      </c>
      <c r="V12158" s="7" t="n">
        <v>0</v>
      </c>
    </row>
    <row r="12159" spans="1:13">
      <c r="A12159" t="s">
        <v>4</v>
      </c>
      <c r="B12159" s="4" t="s">
        <v>5</v>
      </c>
      <c r="C12159" s="4" t="s">
        <v>10</v>
      </c>
      <c r="D12159" s="4" t="s">
        <v>6</v>
      </c>
      <c r="E12159" s="4" t="s">
        <v>6</v>
      </c>
      <c r="F12159" s="4" t="s">
        <v>6</v>
      </c>
      <c r="G12159" s="4" t="s">
        <v>16</v>
      </c>
      <c r="H12159" s="4" t="s">
        <v>9</v>
      </c>
      <c r="I12159" s="4" t="s">
        <v>30</v>
      </c>
      <c r="J12159" s="4" t="s">
        <v>30</v>
      </c>
      <c r="K12159" s="4" t="s">
        <v>30</v>
      </c>
      <c r="L12159" s="4" t="s">
        <v>30</v>
      </c>
      <c r="M12159" s="4" t="s">
        <v>30</v>
      </c>
      <c r="N12159" s="4" t="s">
        <v>30</v>
      </c>
      <c r="O12159" s="4" t="s">
        <v>30</v>
      </c>
      <c r="P12159" s="4" t="s">
        <v>6</v>
      </c>
      <c r="Q12159" s="4" t="s">
        <v>6</v>
      </c>
      <c r="R12159" s="4" t="s">
        <v>9</v>
      </c>
      <c r="S12159" s="4" t="s">
        <v>16</v>
      </c>
      <c r="T12159" s="4" t="s">
        <v>9</v>
      </c>
      <c r="U12159" s="4" t="s">
        <v>9</v>
      </c>
      <c r="V12159" s="4" t="s">
        <v>10</v>
      </c>
    </row>
    <row r="12160" spans="1:13">
      <c r="A12160" t="n">
        <v>94567</v>
      </c>
      <c r="B12160" s="61" t="n">
        <v>19</v>
      </c>
      <c r="C12160" s="7" t="n">
        <v>3</v>
      </c>
      <c r="D12160" s="7" t="s">
        <v>172</v>
      </c>
      <c r="E12160" s="7" t="s">
        <v>173</v>
      </c>
      <c r="F12160" s="7" t="s">
        <v>15</v>
      </c>
      <c r="G12160" s="7" t="n">
        <v>0</v>
      </c>
      <c r="H12160" s="7" t="n">
        <v>1</v>
      </c>
      <c r="I12160" s="7" t="n">
        <v>-96</v>
      </c>
      <c r="J12160" s="7" t="n">
        <v>-3</v>
      </c>
      <c r="K12160" s="7" t="n">
        <v>-20</v>
      </c>
      <c r="L12160" s="7" t="n">
        <v>0</v>
      </c>
      <c r="M12160" s="7" t="n">
        <v>1</v>
      </c>
      <c r="N12160" s="7" t="n">
        <v>1.60000002384186</v>
      </c>
      <c r="O12160" s="7" t="n">
        <v>0.0900000035762787</v>
      </c>
      <c r="P12160" s="7" t="s">
        <v>15</v>
      </c>
      <c r="Q12160" s="7" t="s">
        <v>15</v>
      </c>
      <c r="R12160" s="7" t="n">
        <v>-1</v>
      </c>
      <c r="S12160" s="7" t="n">
        <v>0</v>
      </c>
      <c r="T12160" s="7" t="n">
        <v>0</v>
      </c>
      <c r="U12160" s="7" t="n">
        <v>0</v>
      </c>
      <c r="V12160" s="7" t="n">
        <v>0</v>
      </c>
    </row>
    <row r="12161" spans="1:22">
      <c r="A12161" t="s">
        <v>4</v>
      </c>
      <c r="B12161" s="4" t="s">
        <v>5</v>
      </c>
      <c r="C12161" s="4" t="s">
        <v>10</v>
      </c>
      <c r="D12161" s="4" t="s">
        <v>6</v>
      </c>
      <c r="E12161" s="4" t="s">
        <v>6</v>
      </c>
      <c r="F12161" s="4" t="s">
        <v>6</v>
      </c>
      <c r="G12161" s="4" t="s">
        <v>16</v>
      </c>
      <c r="H12161" s="4" t="s">
        <v>9</v>
      </c>
      <c r="I12161" s="4" t="s">
        <v>30</v>
      </c>
      <c r="J12161" s="4" t="s">
        <v>30</v>
      </c>
      <c r="K12161" s="4" t="s">
        <v>30</v>
      </c>
      <c r="L12161" s="4" t="s">
        <v>30</v>
      </c>
      <c r="M12161" s="4" t="s">
        <v>30</v>
      </c>
      <c r="N12161" s="4" t="s">
        <v>30</v>
      </c>
      <c r="O12161" s="4" t="s">
        <v>30</v>
      </c>
      <c r="P12161" s="4" t="s">
        <v>6</v>
      </c>
      <c r="Q12161" s="4" t="s">
        <v>6</v>
      </c>
      <c r="R12161" s="4" t="s">
        <v>9</v>
      </c>
      <c r="S12161" s="4" t="s">
        <v>16</v>
      </c>
      <c r="T12161" s="4" t="s">
        <v>9</v>
      </c>
      <c r="U12161" s="4" t="s">
        <v>9</v>
      </c>
      <c r="V12161" s="4" t="s">
        <v>10</v>
      </c>
    </row>
    <row r="12162" spans="1:22">
      <c r="A12162" t="n">
        <v>94640</v>
      </c>
      <c r="B12162" s="61" t="n">
        <v>19</v>
      </c>
      <c r="C12162" s="7" t="n">
        <v>4</v>
      </c>
      <c r="D12162" s="7" t="s">
        <v>174</v>
      </c>
      <c r="E12162" s="7" t="s">
        <v>175</v>
      </c>
      <c r="F12162" s="7" t="s">
        <v>15</v>
      </c>
      <c r="G12162" s="7" t="n">
        <v>0</v>
      </c>
      <c r="H12162" s="7" t="n">
        <v>1</v>
      </c>
      <c r="I12162" s="7" t="n">
        <v>-96</v>
      </c>
      <c r="J12162" s="7" t="n">
        <v>-3</v>
      </c>
      <c r="K12162" s="7" t="n">
        <v>-20</v>
      </c>
      <c r="L12162" s="7" t="n">
        <v>0</v>
      </c>
      <c r="M12162" s="7" t="n">
        <v>1</v>
      </c>
      <c r="N12162" s="7" t="n">
        <v>1.60000002384186</v>
      </c>
      <c r="O12162" s="7" t="n">
        <v>0.0900000035762787</v>
      </c>
      <c r="P12162" s="7" t="s">
        <v>15</v>
      </c>
      <c r="Q12162" s="7" t="s">
        <v>15</v>
      </c>
      <c r="R12162" s="7" t="n">
        <v>-1</v>
      </c>
      <c r="S12162" s="7" t="n">
        <v>0</v>
      </c>
      <c r="T12162" s="7" t="n">
        <v>0</v>
      </c>
      <c r="U12162" s="7" t="n">
        <v>0</v>
      </c>
      <c r="V12162" s="7" t="n">
        <v>0</v>
      </c>
    </row>
    <row r="12163" spans="1:22">
      <c r="A12163" t="s">
        <v>4</v>
      </c>
      <c r="B12163" s="4" t="s">
        <v>5</v>
      </c>
      <c r="C12163" s="4" t="s">
        <v>10</v>
      </c>
      <c r="D12163" s="4" t="s">
        <v>6</v>
      </c>
      <c r="E12163" s="4" t="s">
        <v>6</v>
      </c>
      <c r="F12163" s="4" t="s">
        <v>6</v>
      </c>
      <c r="G12163" s="4" t="s">
        <v>16</v>
      </c>
      <c r="H12163" s="4" t="s">
        <v>9</v>
      </c>
      <c r="I12163" s="4" t="s">
        <v>30</v>
      </c>
      <c r="J12163" s="4" t="s">
        <v>30</v>
      </c>
      <c r="K12163" s="4" t="s">
        <v>30</v>
      </c>
      <c r="L12163" s="4" t="s">
        <v>30</v>
      </c>
      <c r="M12163" s="4" t="s">
        <v>30</v>
      </c>
      <c r="N12163" s="4" t="s">
        <v>30</v>
      </c>
      <c r="O12163" s="4" t="s">
        <v>30</v>
      </c>
      <c r="P12163" s="4" t="s">
        <v>6</v>
      </c>
      <c r="Q12163" s="4" t="s">
        <v>6</v>
      </c>
      <c r="R12163" s="4" t="s">
        <v>9</v>
      </c>
      <c r="S12163" s="4" t="s">
        <v>16</v>
      </c>
      <c r="T12163" s="4" t="s">
        <v>9</v>
      </c>
      <c r="U12163" s="4" t="s">
        <v>9</v>
      </c>
      <c r="V12163" s="4" t="s">
        <v>10</v>
      </c>
    </row>
    <row r="12164" spans="1:22">
      <c r="A12164" t="n">
        <v>94715</v>
      </c>
      <c r="B12164" s="61" t="n">
        <v>19</v>
      </c>
      <c r="C12164" s="7" t="n">
        <v>5</v>
      </c>
      <c r="D12164" s="7" t="s">
        <v>176</v>
      </c>
      <c r="E12164" s="7" t="s">
        <v>177</v>
      </c>
      <c r="F12164" s="7" t="s">
        <v>15</v>
      </c>
      <c r="G12164" s="7" t="n">
        <v>0</v>
      </c>
      <c r="H12164" s="7" t="n">
        <v>1</v>
      </c>
      <c r="I12164" s="7" t="n">
        <v>-96</v>
      </c>
      <c r="J12164" s="7" t="n">
        <v>-3</v>
      </c>
      <c r="K12164" s="7" t="n">
        <v>-20</v>
      </c>
      <c r="L12164" s="7" t="n">
        <v>0</v>
      </c>
      <c r="M12164" s="7" t="n">
        <v>1</v>
      </c>
      <c r="N12164" s="7" t="n">
        <v>1.60000002384186</v>
      </c>
      <c r="O12164" s="7" t="n">
        <v>0.0900000035762787</v>
      </c>
      <c r="P12164" s="7" t="s">
        <v>15</v>
      </c>
      <c r="Q12164" s="7" t="s">
        <v>15</v>
      </c>
      <c r="R12164" s="7" t="n">
        <v>-1</v>
      </c>
      <c r="S12164" s="7" t="n">
        <v>0</v>
      </c>
      <c r="T12164" s="7" t="n">
        <v>0</v>
      </c>
      <c r="U12164" s="7" t="n">
        <v>0</v>
      </c>
      <c r="V12164" s="7" t="n">
        <v>0</v>
      </c>
    </row>
    <row r="12165" spans="1:22">
      <c r="A12165" t="s">
        <v>4</v>
      </c>
      <c r="B12165" s="4" t="s">
        <v>5</v>
      </c>
      <c r="C12165" s="4" t="s">
        <v>10</v>
      </c>
      <c r="D12165" s="4" t="s">
        <v>6</v>
      </c>
      <c r="E12165" s="4" t="s">
        <v>6</v>
      </c>
      <c r="F12165" s="4" t="s">
        <v>6</v>
      </c>
      <c r="G12165" s="4" t="s">
        <v>16</v>
      </c>
      <c r="H12165" s="4" t="s">
        <v>9</v>
      </c>
      <c r="I12165" s="4" t="s">
        <v>30</v>
      </c>
      <c r="J12165" s="4" t="s">
        <v>30</v>
      </c>
      <c r="K12165" s="4" t="s">
        <v>30</v>
      </c>
      <c r="L12165" s="4" t="s">
        <v>30</v>
      </c>
      <c r="M12165" s="4" t="s">
        <v>30</v>
      </c>
      <c r="N12165" s="4" t="s">
        <v>30</v>
      </c>
      <c r="O12165" s="4" t="s">
        <v>30</v>
      </c>
      <c r="P12165" s="4" t="s">
        <v>6</v>
      </c>
      <c r="Q12165" s="4" t="s">
        <v>6</v>
      </c>
      <c r="R12165" s="4" t="s">
        <v>9</v>
      </c>
      <c r="S12165" s="4" t="s">
        <v>16</v>
      </c>
      <c r="T12165" s="4" t="s">
        <v>9</v>
      </c>
      <c r="U12165" s="4" t="s">
        <v>9</v>
      </c>
      <c r="V12165" s="4" t="s">
        <v>10</v>
      </c>
    </row>
    <row r="12166" spans="1:22">
      <c r="A12166" t="n">
        <v>94787</v>
      </c>
      <c r="B12166" s="61" t="n">
        <v>19</v>
      </c>
      <c r="C12166" s="7" t="n">
        <v>6</v>
      </c>
      <c r="D12166" s="7" t="s">
        <v>178</v>
      </c>
      <c r="E12166" s="7" t="s">
        <v>179</v>
      </c>
      <c r="F12166" s="7" t="s">
        <v>15</v>
      </c>
      <c r="G12166" s="7" t="n">
        <v>0</v>
      </c>
      <c r="H12166" s="7" t="n">
        <v>1</v>
      </c>
      <c r="I12166" s="7" t="n">
        <v>-96</v>
      </c>
      <c r="J12166" s="7" t="n">
        <v>-3</v>
      </c>
      <c r="K12166" s="7" t="n">
        <v>-20</v>
      </c>
      <c r="L12166" s="7" t="n">
        <v>0</v>
      </c>
      <c r="M12166" s="7" t="n">
        <v>1</v>
      </c>
      <c r="N12166" s="7" t="n">
        <v>1.60000002384186</v>
      </c>
      <c r="O12166" s="7" t="n">
        <v>0.0900000035762787</v>
      </c>
      <c r="P12166" s="7" t="s">
        <v>15</v>
      </c>
      <c r="Q12166" s="7" t="s">
        <v>15</v>
      </c>
      <c r="R12166" s="7" t="n">
        <v>-1</v>
      </c>
      <c r="S12166" s="7" t="n">
        <v>0</v>
      </c>
      <c r="T12166" s="7" t="n">
        <v>0</v>
      </c>
      <c r="U12166" s="7" t="n">
        <v>0</v>
      </c>
      <c r="V12166" s="7" t="n">
        <v>0</v>
      </c>
    </row>
    <row r="12167" spans="1:22">
      <c r="A12167" t="s">
        <v>4</v>
      </c>
      <c r="B12167" s="4" t="s">
        <v>5</v>
      </c>
      <c r="C12167" s="4" t="s">
        <v>10</v>
      </c>
      <c r="D12167" s="4" t="s">
        <v>6</v>
      </c>
      <c r="E12167" s="4" t="s">
        <v>6</v>
      </c>
      <c r="F12167" s="4" t="s">
        <v>6</v>
      </c>
      <c r="G12167" s="4" t="s">
        <v>16</v>
      </c>
      <c r="H12167" s="4" t="s">
        <v>9</v>
      </c>
      <c r="I12167" s="4" t="s">
        <v>30</v>
      </c>
      <c r="J12167" s="4" t="s">
        <v>30</v>
      </c>
      <c r="K12167" s="4" t="s">
        <v>30</v>
      </c>
      <c r="L12167" s="4" t="s">
        <v>30</v>
      </c>
      <c r="M12167" s="4" t="s">
        <v>30</v>
      </c>
      <c r="N12167" s="4" t="s">
        <v>30</v>
      </c>
      <c r="O12167" s="4" t="s">
        <v>30</v>
      </c>
      <c r="P12167" s="4" t="s">
        <v>6</v>
      </c>
      <c r="Q12167" s="4" t="s">
        <v>6</v>
      </c>
      <c r="R12167" s="4" t="s">
        <v>9</v>
      </c>
      <c r="S12167" s="4" t="s">
        <v>16</v>
      </c>
      <c r="T12167" s="4" t="s">
        <v>9</v>
      </c>
      <c r="U12167" s="4" t="s">
        <v>9</v>
      </c>
      <c r="V12167" s="4" t="s">
        <v>10</v>
      </c>
    </row>
    <row r="12168" spans="1:22">
      <c r="A12168" t="n">
        <v>94860</v>
      </c>
      <c r="B12168" s="61" t="n">
        <v>19</v>
      </c>
      <c r="C12168" s="7" t="n">
        <v>7</v>
      </c>
      <c r="D12168" s="7" t="s">
        <v>180</v>
      </c>
      <c r="E12168" s="7" t="s">
        <v>181</v>
      </c>
      <c r="F12168" s="7" t="s">
        <v>15</v>
      </c>
      <c r="G12168" s="7" t="n">
        <v>0</v>
      </c>
      <c r="H12168" s="7" t="n">
        <v>1</v>
      </c>
      <c r="I12168" s="7" t="n">
        <v>-96</v>
      </c>
      <c r="J12168" s="7" t="n">
        <v>-3</v>
      </c>
      <c r="K12168" s="7" t="n">
        <v>-20</v>
      </c>
      <c r="L12168" s="7" t="n">
        <v>0</v>
      </c>
      <c r="M12168" s="7" t="n">
        <v>1</v>
      </c>
      <c r="N12168" s="7" t="n">
        <v>1.60000002384186</v>
      </c>
      <c r="O12168" s="7" t="n">
        <v>0.0900000035762787</v>
      </c>
      <c r="P12168" s="7" t="s">
        <v>15</v>
      </c>
      <c r="Q12168" s="7" t="s">
        <v>15</v>
      </c>
      <c r="R12168" s="7" t="n">
        <v>-1</v>
      </c>
      <c r="S12168" s="7" t="n">
        <v>0</v>
      </c>
      <c r="T12168" s="7" t="n">
        <v>0</v>
      </c>
      <c r="U12168" s="7" t="n">
        <v>0</v>
      </c>
      <c r="V12168" s="7" t="n">
        <v>0</v>
      </c>
    </row>
    <row r="12169" spans="1:22">
      <c r="A12169" t="s">
        <v>4</v>
      </c>
      <c r="B12169" s="4" t="s">
        <v>5</v>
      </c>
      <c r="C12169" s="4" t="s">
        <v>10</v>
      </c>
      <c r="D12169" s="4" t="s">
        <v>6</v>
      </c>
      <c r="E12169" s="4" t="s">
        <v>6</v>
      </c>
      <c r="F12169" s="4" t="s">
        <v>6</v>
      </c>
      <c r="G12169" s="4" t="s">
        <v>16</v>
      </c>
      <c r="H12169" s="4" t="s">
        <v>9</v>
      </c>
      <c r="I12169" s="4" t="s">
        <v>30</v>
      </c>
      <c r="J12169" s="4" t="s">
        <v>30</v>
      </c>
      <c r="K12169" s="4" t="s">
        <v>30</v>
      </c>
      <c r="L12169" s="4" t="s">
        <v>30</v>
      </c>
      <c r="M12169" s="4" t="s">
        <v>30</v>
      </c>
      <c r="N12169" s="4" t="s">
        <v>30</v>
      </c>
      <c r="O12169" s="4" t="s">
        <v>30</v>
      </c>
      <c r="P12169" s="4" t="s">
        <v>6</v>
      </c>
      <c r="Q12169" s="4" t="s">
        <v>6</v>
      </c>
      <c r="R12169" s="4" t="s">
        <v>9</v>
      </c>
      <c r="S12169" s="4" t="s">
        <v>16</v>
      </c>
      <c r="T12169" s="4" t="s">
        <v>9</v>
      </c>
      <c r="U12169" s="4" t="s">
        <v>9</v>
      </c>
      <c r="V12169" s="4" t="s">
        <v>10</v>
      </c>
    </row>
    <row r="12170" spans="1:22">
      <c r="A12170" t="n">
        <v>94931</v>
      </c>
      <c r="B12170" s="61" t="n">
        <v>19</v>
      </c>
      <c r="C12170" s="7" t="n">
        <v>8</v>
      </c>
      <c r="D12170" s="7" t="s">
        <v>182</v>
      </c>
      <c r="E12170" s="7" t="s">
        <v>183</v>
      </c>
      <c r="F12170" s="7" t="s">
        <v>15</v>
      </c>
      <c r="G12170" s="7" t="n">
        <v>0</v>
      </c>
      <c r="H12170" s="7" t="n">
        <v>1</v>
      </c>
      <c r="I12170" s="7" t="n">
        <v>-96</v>
      </c>
      <c r="J12170" s="7" t="n">
        <v>-3</v>
      </c>
      <c r="K12170" s="7" t="n">
        <v>-20</v>
      </c>
      <c r="L12170" s="7" t="n">
        <v>0</v>
      </c>
      <c r="M12170" s="7" t="n">
        <v>1</v>
      </c>
      <c r="N12170" s="7" t="n">
        <v>1.60000002384186</v>
      </c>
      <c r="O12170" s="7" t="n">
        <v>0.0900000035762787</v>
      </c>
      <c r="P12170" s="7" t="s">
        <v>15</v>
      </c>
      <c r="Q12170" s="7" t="s">
        <v>15</v>
      </c>
      <c r="R12170" s="7" t="n">
        <v>-1</v>
      </c>
      <c r="S12170" s="7" t="n">
        <v>0</v>
      </c>
      <c r="T12170" s="7" t="n">
        <v>0</v>
      </c>
      <c r="U12170" s="7" t="n">
        <v>0</v>
      </c>
      <c r="V12170" s="7" t="n">
        <v>0</v>
      </c>
    </row>
    <row r="12171" spans="1:22">
      <c r="A12171" t="s">
        <v>4</v>
      </c>
      <c r="B12171" s="4" t="s">
        <v>5</v>
      </c>
      <c r="C12171" s="4" t="s">
        <v>10</v>
      </c>
      <c r="D12171" s="4" t="s">
        <v>6</v>
      </c>
      <c r="E12171" s="4" t="s">
        <v>6</v>
      </c>
      <c r="F12171" s="4" t="s">
        <v>6</v>
      </c>
      <c r="G12171" s="4" t="s">
        <v>16</v>
      </c>
      <c r="H12171" s="4" t="s">
        <v>9</v>
      </c>
      <c r="I12171" s="4" t="s">
        <v>30</v>
      </c>
      <c r="J12171" s="4" t="s">
        <v>30</v>
      </c>
      <c r="K12171" s="4" t="s">
        <v>30</v>
      </c>
      <c r="L12171" s="4" t="s">
        <v>30</v>
      </c>
      <c r="M12171" s="4" t="s">
        <v>30</v>
      </c>
      <c r="N12171" s="4" t="s">
        <v>30</v>
      </c>
      <c r="O12171" s="4" t="s">
        <v>30</v>
      </c>
      <c r="P12171" s="4" t="s">
        <v>6</v>
      </c>
      <c r="Q12171" s="4" t="s">
        <v>6</v>
      </c>
      <c r="R12171" s="4" t="s">
        <v>9</v>
      </c>
      <c r="S12171" s="4" t="s">
        <v>16</v>
      </c>
      <c r="T12171" s="4" t="s">
        <v>9</v>
      </c>
      <c r="U12171" s="4" t="s">
        <v>9</v>
      </c>
      <c r="V12171" s="4" t="s">
        <v>10</v>
      </c>
    </row>
    <row r="12172" spans="1:22">
      <c r="A12172" t="n">
        <v>95004</v>
      </c>
      <c r="B12172" s="61" t="n">
        <v>19</v>
      </c>
      <c r="C12172" s="7" t="n">
        <v>9</v>
      </c>
      <c r="D12172" s="7" t="s">
        <v>184</v>
      </c>
      <c r="E12172" s="7" t="s">
        <v>185</v>
      </c>
      <c r="F12172" s="7" t="s">
        <v>15</v>
      </c>
      <c r="G12172" s="7" t="n">
        <v>0</v>
      </c>
      <c r="H12172" s="7" t="n">
        <v>1</v>
      </c>
      <c r="I12172" s="7" t="n">
        <v>-96</v>
      </c>
      <c r="J12172" s="7" t="n">
        <v>-3</v>
      </c>
      <c r="K12172" s="7" t="n">
        <v>-20</v>
      </c>
      <c r="L12172" s="7" t="n">
        <v>0</v>
      </c>
      <c r="M12172" s="7" t="n">
        <v>1</v>
      </c>
      <c r="N12172" s="7" t="n">
        <v>1.60000002384186</v>
      </c>
      <c r="O12172" s="7" t="n">
        <v>0.0900000035762787</v>
      </c>
      <c r="P12172" s="7" t="s">
        <v>15</v>
      </c>
      <c r="Q12172" s="7" t="s">
        <v>15</v>
      </c>
      <c r="R12172" s="7" t="n">
        <v>-1</v>
      </c>
      <c r="S12172" s="7" t="n">
        <v>0</v>
      </c>
      <c r="T12172" s="7" t="n">
        <v>0</v>
      </c>
      <c r="U12172" s="7" t="n">
        <v>0</v>
      </c>
      <c r="V12172" s="7" t="n">
        <v>0</v>
      </c>
    </row>
    <row r="12173" spans="1:22">
      <c r="A12173" t="s">
        <v>4</v>
      </c>
      <c r="B12173" s="4" t="s">
        <v>5</v>
      </c>
      <c r="C12173" s="4" t="s">
        <v>10</v>
      </c>
      <c r="D12173" s="4" t="s">
        <v>6</v>
      </c>
      <c r="E12173" s="4" t="s">
        <v>6</v>
      </c>
      <c r="F12173" s="4" t="s">
        <v>6</v>
      </c>
      <c r="G12173" s="4" t="s">
        <v>16</v>
      </c>
      <c r="H12173" s="4" t="s">
        <v>9</v>
      </c>
      <c r="I12173" s="4" t="s">
        <v>30</v>
      </c>
      <c r="J12173" s="4" t="s">
        <v>30</v>
      </c>
      <c r="K12173" s="4" t="s">
        <v>30</v>
      </c>
      <c r="L12173" s="4" t="s">
        <v>30</v>
      </c>
      <c r="M12173" s="4" t="s">
        <v>30</v>
      </c>
      <c r="N12173" s="4" t="s">
        <v>30</v>
      </c>
      <c r="O12173" s="4" t="s">
        <v>30</v>
      </c>
      <c r="P12173" s="4" t="s">
        <v>6</v>
      </c>
      <c r="Q12173" s="4" t="s">
        <v>6</v>
      </c>
      <c r="R12173" s="4" t="s">
        <v>9</v>
      </c>
      <c r="S12173" s="4" t="s">
        <v>16</v>
      </c>
      <c r="T12173" s="4" t="s">
        <v>9</v>
      </c>
      <c r="U12173" s="4" t="s">
        <v>9</v>
      </c>
      <c r="V12173" s="4" t="s">
        <v>10</v>
      </c>
    </row>
    <row r="12174" spans="1:22">
      <c r="A12174" t="n">
        <v>95079</v>
      </c>
      <c r="B12174" s="61" t="n">
        <v>19</v>
      </c>
      <c r="C12174" s="7" t="n">
        <v>13</v>
      </c>
      <c r="D12174" s="7" t="s">
        <v>186</v>
      </c>
      <c r="E12174" s="7" t="s">
        <v>187</v>
      </c>
      <c r="F12174" s="7" t="s">
        <v>15</v>
      </c>
      <c r="G12174" s="7" t="n">
        <v>0</v>
      </c>
      <c r="H12174" s="7" t="n">
        <v>1</v>
      </c>
      <c r="I12174" s="7" t="n">
        <v>-96</v>
      </c>
      <c r="J12174" s="7" t="n">
        <v>-3</v>
      </c>
      <c r="K12174" s="7" t="n">
        <v>-20</v>
      </c>
      <c r="L12174" s="7" t="n">
        <v>0</v>
      </c>
      <c r="M12174" s="7" t="n">
        <v>1</v>
      </c>
      <c r="N12174" s="7" t="n">
        <v>1.60000002384186</v>
      </c>
      <c r="O12174" s="7" t="n">
        <v>0.0900000035762787</v>
      </c>
      <c r="P12174" s="7" t="s">
        <v>15</v>
      </c>
      <c r="Q12174" s="7" t="s">
        <v>15</v>
      </c>
      <c r="R12174" s="7" t="n">
        <v>-1</v>
      </c>
      <c r="S12174" s="7" t="n">
        <v>0</v>
      </c>
      <c r="T12174" s="7" t="n">
        <v>0</v>
      </c>
      <c r="U12174" s="7" t="n">
        <v>0</v>
      </c>
      <c r="V12174" s="7" t="n">
        <v>0</v>
      </c>
    </row>
    <row r="12175" spans="1:22">
      <c r="A12175" t="s">
        <v>4</v>
      </c>
      <c r="B12175" s="4" t="s">
        <v>5</v>
      </c>
      <c r="C12175" s="4" t="s">
        <v>10</v>
      </c>
      <c r="D12175" s="4" t="s">
        <v>6</v>
      </c>
      <c r="E12175" s="4" t="s">
        <v>6</v>
      </c>
      <c r="F12175" s="4" t="s">
        <v>6</v>
      </c>
      <c r="G12175" s="4" t="s">
        <v>16</v>
      </c>
      <c r="H12175" s="4" t="s">
        <v>9</v>
      </c>
      <c r="I12175" s="4" t="s">
        <v>30</v>
      </c>
      <c r="J12175" s="4" t="s">
        <v>30</v>
      </c>
      <c r="K12175" s="4" t="s">
        <v>30</v>
      </c>
      <c r="L12175" s="4" t="s">
        <v>30</v>
      </c>
      <c r="M12175" s="4" t="s">
        <v>30</v>
      </c>
      <c r="N12175" s="4" t="s">
        <v>30</v>
      </c>
      <c r="O12175" s="4" t="s">
        <v>30</v>
      </c>
      <c r="P12175" s="4" t="s">
        <v>6</v>
      </c>
      <c r="Q12175" s="4" t="s">
        <v>6</v>
      </c>
      <c r="R12175" s="4" t="s">
        <v>9</v>
      </c>
      <c r="S12175" s="4" t="s">
        <v>16</v>
      </c>
      <c r="T12175" s="4" t="s">
        <v>9</v>
      </c>
      <c r="U12175" s="4" t="s">
        <v>9</v>
      </c>
      <c r="V12175" s="4" t="s">
        <v>10</v>
      </c>
    </row>
    <row r="12176" spans="1:22">
      <c r="A12176" t="n">
        <v>95162</v>
      </c>
      <c r="B12176" s="61" t="n">
        <v>19</v>
      </c>
      <c r="C12176" s="7" t="n">
        <v>18</v>
      </c>
      <c r="D12176" s="7" t="s">
        <v>706</v>
      </c>
      <c r="E12176" s="7" t="s">
        <v>707</v>
      </c>
      <c r="F12176" s="7" t="s">
        <v>15</v>
      </c>
      <c r="G12176" s="7" t="n">
        <v>0</v>
      </c>
      <c r="H12176" s="7" t="n">
        <v>1</v>
      </c>
      <c r="I12176" s="7" t="n">
        <v>-96</v>
      </c>
      <c r="J12176" s="7" t="n">
        <v>-3</v>
      </c>
      <c r="K12176" s="7" t="n">
        <v>-20</v>
      </c>
      <c r="L12176" s="7" t="n">
        <v>0</v>
      </c>
      <c r="M12176" s="7" t="n">
        <v>1</v>
      </c>
      <c r="N12176" s="7" t="n">
        <v>1.60000002384186</v>
      </c>
      <c r="O12176" s="7" t="n">
        <v>0.0900000035762787</v>
      </c>
      <c r="P12176" s="7" t="s">
        <v>15</v>
      </c>
      <c r="Q12176" s="7" t="s">
        <v>15</v>
      </c>
      <c r="R12176" s="7" t="n">
        <v>-1</v>
      </c>
      <c r="S12176" s="7" t="n">
        <v>0</v>
      </c>
      <c r="T12176" s="7" t="n">
        <v>0</v>
      </c>
      <c r="U12176" s="7" t="n">
        <v>0</v>
      </c>
      <c r="V12176" s="7" t="n">
        <v>0</v>
      </c>
    </row>
    <row r="12177" spans="1:22">
      <c r="A12177" t="s">
        <v>4</v>
      </c>
      <c r="B12177" s="4" t="s">
        <v>5</v>
      </c>
      <c r="C12177" s="4" t="s">
        <v>10</v>
      </c>
      <c r="D12177" s="4" t="s">
        <v>6</v>
      </c>
      <c r="E12177" s="4" t="s">
        <v>6</v>
      </c>
      <c r="F12177" s="4" t="s">
        <v>6</v>
      </c>
      <c r="G12177" s="4" t="s">
        <v>16</v>
      </c>
      <c r="H12177" s="4" t="s">
        <v>9</v>
      </c>
      <c r="I12177" s="4" t="s">
        <v>30</v>
      </c>
      <c r="J12177" s="4" t="s">
        <v>30</v>
      </c>
      <c r="K12177" s="4" t="s">
        <v>30</v>
      </c>
      <c r="L12177" s="4" t="s">
        <v>30</v>
      </c>
      <c r="M12177" s="4" t="s">
        <v>30</v>
      </c>
      <c r="N12177" s="4" t="s">
        <v>30</v>
      </c>
      <c r="O12177" s="4" t="s">
        <v>30</v>
      </c>
      <c r="P12177" s="4" t="s">
        <v>6</v>
      </c>
      <c r="Q12177" s="4" t="s">
        <v>6</v>
      </c>
      <c r="R12177" s="4" t="s">
        <v>9</v>
      </c>
      <c r="S12177" s="4" t="s">
        <v>16</v>
      </c>
      <c r="T12177" s="4" t="s">
        <v>9</v>
      </c>
      <c r="U12177" s="4" t="s">
        <v>9</v>
      </c>
      <c r="V12177" s="4" t="s">
        <v>10</v>
      </c>
    </row>
    <row r="12178" spans="1:22">
      <c r="A12178" t="n">
        <v>95240</v>
      </c>
      <c r="B12178" s="61" t="n">
        <v>19</v>
      </c>
      <c r="C12178" s="7" t="n">
        <v>12</v>
      </c>
      <c r="D12178" s="7" t="s">
        <v>188</v>
      </c>
      <c r="E12178" s="7" t="s">
        <v>189</v>
      </c>
      <c r="F12178" s="7" t="s">
        <v>15</v>
      </c>
      <c r="G12178" s="7" t="n">
        <v>0</v>
      </c>
      <c r="H12178" s="7" t="n">
        <v>1</v>
      </c>
      <c r="I12178" s="7" t="n">
        <v>-96</v>
      </c>
      <c r="J12178" s="7" t="n">
        <v>-3</v>
      </c>
      <c r="K12178" s="7" t="n">
        <v>-20</v>
      </c>
      <c r="L12178" s="7" t="n">
        <v>0</v>
      </c>
      <c r="M12178" s="7" t="n">
        <v>1</v>
      </c>
      <c r="N12178" s="7" t="n">
        <v>1.60000002384186</v>
      </c>
      <c r="O12178" s="7" t="n">
        <v>0.0900000035762787</v>
      </c>
      <c r="P12178" s="7" t="s">
        <v>15</v>
      </c>
      <c r="Q12178" s="7" t="s">
        <v>15</v>
      </c>
      <c r="R12178" s="7" t="n">
        <v>-1</v>
      </c>
      <c r="S12178" s="7" t="n">
        <v>0</v>
      </c>
      <c r="T12178" s="7" t="n">
        <v>0</v>
      </c>
      <c r="U12178" s="7" t="n">
        <v>0</v>
      </c>
      <c r="V12178" s="7" t="n">
        <v>0</v>
      </c>
    </row>
    <row r="12179" spans="1:22">
      <c r="A12179" t="s">
        <v>4</v>
      </c>
      <c r="B12179" s="4" t="s">
        <v>5</v>
      </c>
      <c r="C12179" s="4" t="s">
        <v>10</v>
      </c>
      <c r="D12179" s="4" t="s">
        <v>6</v>
      </c>
      <c r="E12179" s="4" t="s">
        <v>6</v>
      </c>
      <c r="F12179" s="4" t="s">
        <v>6</v>
      </c>
      <c r="G12179" s="4" t="s">
        <v>16</v>
      </c>
      <c r="H12179" s="4" t="s">
        <v>9</v>
      </c>
      <c r="I12179" s="4" t="s">
        <v>30</v>
      </c>
      <c r="J12179" s="4" t="s">
        <v>30</v>
      </c>
      <c r="K12179" s="4" t="s">
        <v>30</v>
      </c>
      <c r="L12179" s="4" t="s">
        <v>30</v>
      </c>
      <c r="M12179" s="4" t="s">
        <v>30</v>
      </c>
      <c r="N12179" s="4" t="s">
        <v>30</v>
      </c>
      <c r="O12179" s="4" t="s">
        <v>30</v>
      </c>
      <c r="P12179" s="4" t="s">
        <v>6</v>
      </c>
      <c r="Q12179" s="4" t="s">
        <v>6</v>
      </c>
      <c r="R12179" s="4" t="s">
        <v>9</v>
      </c>
      <c r="S12179" s="4" t="s">
        <v>16</v>
      </c>
      <c r="T12179" s="4" t="s">
        <v>9</v>
      </c>
      <c r="U12179" s="4" t="s">
        <v>9</v>
      </c>
      <c r="V12179" s="4" t="s">
        <v>10</v>
      </c>
    </row>
    <row r="12180" spans="1:22">
      <c r="A12180" t="n">
        <v>95312</v>
      </c>
      <c r="B12180" s="61" t="n">
        <v>19</v>
      </c>
      <c r="C12180" s="7" t="n">
        <v>80</v>
      </c>
      <c r="D12180" s="7" t="s">
        <v>397</v>
      </c>
      <c r="E12180" s="7" t="s">
        <v>398</v>
      </c>
      <c r="F12180" s="7" t="s">
        <v>15</v>
      </c>
      <c r="G12180" s="7" t="n">
        <v>0</v>
      </c>
      <c r="H12180" s="7" t="n">
        <v>1</v>
      </c>
      <c r="I12180" s="7" t="n">
        <v>-96</v>
      </c>
      <c r="J12180" s="7" t="n">
        <v>-3</v>
      </c>
      <c r="K12180" s="7" t="n">
        <v>-20</v>
      </c>
      <c r="L12180" s="7" t="n">
        <v>0</v>
      </c>
      <c r="M12180" s="7" t="n">
        <v>1</v>
      </c>
      <c r="N12180" s="7" t="n">
        <v>1.60000002384186</v>
      </c>
      <c r="O12180" s="7" t="n">
        <v>0.0900000035762787</v>
      </c>
      <c r="P12180" s="7" t="s">
        <v>15</v>
      </c>
      <c r="Q12180" s="7" t="s">
        <v>15</v>
      </c>
      <c r="R12180" s="7" t="n">
        <v>-1</v>
      </c>
      <c r="S12180" s="7" t="n">
        <v>0</v>
      </c>
      <c r="T12180" s="7" t="n">
        <v>0</v>
      </c>
      <c r="U12180" s="7" t="n">
        <v>0</v>
      </c>
      <c r="V12180" s="7" t="n">
        <v>0</v>
      </c>
    </row>
    <row r="12181" spans="1:22">
      <c r="A12181" t="s">
        <v>4</v>
      </c>
      <c r="B12181" s="4" t="s">
        <v>5</v>
      </c>
      <c r="C12181" s="4" t="s">
        <v>10</v>
      </c>
      <c r="D12181" s="4" t="s">
        <v>6</v>
      </c>
      <c r="E12181" s="4" t="s">
        <v>6</v>
      </c>
      <c r="F12181" s="4" t="s">
        <v>6</v>
      </c>
      <c r="G12181" s="4" t="s">
        <v>16</v>
      </c>
      <c r="H12181" s="4" t="s">
        <v>9</v>
      </c>
      <c r="I12181" s="4" t="s">
        <v>30</v>
      </c>
      <c r="J12181" s="4" t="s">
        <v>30</v>
      </c>
      <c r="K12181" s="4" t="s">
        <v>30</v>
      </c>
      <c r="L12181" s="4" t="s">
        <v>30</v>
      </c>
      <c r="M12181" s="4" t="s">
        <v>30</v>
      </c>
      <c r="N12181" s="4" t="s">
        <v>30</v>
      </c>
      <c r="O12181" s="4" t="s">
        <v>30</v>
      </c>
      <c r="P12181" s="4" t="s">
        <v>6</v>
      </c>
      <c r="Q12181" s="4" t="s">
        <v>6</v>
      </c>
      <c r="R12181" s="4" t="s">
        <v>9</v>
      </c>
      <c r="S12181" s="4" t="s">
        <v>16</v>
      </c>
      <c r="T12181" s="4" t="s">
        <v>9</v>
      </c>
      <c r="U12181" s="4" t="s">
        <v>9</v>
      </c>
      <c r="V12181" s="4" t="s">
        <v>10</v>
      </c>
    </row>
    <row r="12182" spans="1:22">
      <c r="A12182" t="n">
        <v>95382</v>
      </c>
      <c r="B12182" s="61" t="n">
        <v>19</v>
      </c>
      <c r="C12182" s="7" t="n">
        <v>7032</v>
      </c>
      <c r="D12182" s="7" t="s">
        <v>192</v>
      </c>
      <c r="E12182" s="7" t="s">
        <v>193</v>
      </c>
      <c r="F12182" s="7" t="s">
        <v>15</v>
      </c>
      <c r="G12182" s="7" t="n">
        <v>0</v>
      </c>
      <c r="H12182" s="7" t="n">
        <v>1</v>
      </c>
      <c r="I12182" s="7" t="n">
        <v>-96</v>
      </c>
      <c r="J12182" s="7" t="n">
        <v>-3</v>
      </c>
      <c r="K12182" s="7" t="n">
        <v>-20</v>
      </c>
      <c r="L12182" s="7" t="n">
        <v>0</v>
      </c>
      <c r="M12182" s="7" t="n">
        <v>1</v>
      </c>
      <c r="N12182" s="7" t="n">
        <v>1.60000002384186</v>
      </c>
      <c r="O12182" s="7" t="n">
        <v>0.0900000035762787</v>
      </c>
      <c r="P12182" s="7" t="s">
        <v>15</v>
      </c>
      <c r="Q12182" s="7" t="s">
        <v>15</v>
      </c>
      <c r="R12182" s="7" t="n">
        <v>-1</v>
      </c>
      <c r="S12182" s="7" t="n">
        <v>0</v>
      </c>
      <c r="T12182" s="7" t="n">
        <v>0</v>
      </c>
      <c r="U12182" s="7" t="n">
        <v>0</v>
      </c>
      <c r="V12182" s="7" t="n">
        <v>0</v>
      </c>
    </row>
    <row r="12183" spans="1:22">
      <c r="A12183" t="s">
        <v>4</v>
      </c>
      <c r="B12183" s="4" t="s">
        <v>5</v>
      </c>
      <c r="C12183" s="4" t="s">
        <v>10</v>
      </c>
      <c r="D12183" s="4" t="s">
        <v>6</v>
      </c>
      <c r="E12183" s="4" t="s">
        <v>6</v>
      </c>
      <c r="F12183" s="4" t="s">
        <v>6</v>
      </c>
      <c r="G12183" s="4" t="s">
        <v>16</v>
      </c>
      <c r="H12183" s="4" t="s">
        <v>9</v>
      </c>
      <c r="I12183" s="4" t="s">
        <v>30</v>
      </c>
      <c r="J12183" s="4" t="s">
        <v>30</v>
      </c>
      <c r="K12183" s="4" t="s">
        <v>30</v>
      </c>
      <c r="L12183" s="4" t="s">
        <v>30</v>
      </c>
      <c r="M12183" s="4" t="s">
        <v>30</v>
      </c>
      <c r="N12183" s="4" t="s">
        <v>30</v>
      </c>
      <c r="O12183" s="4" t="s">
        <v>30</v>
      </c>
      <c r="P12183" s="4" t="s">
        <v>6</v>
      </c>
      <c r="Q12183" s="4" t="s">
        <v>6</v>
      </c>
      <c r="R12183" s="4" t="s">
        <v>9</v>
      </c>
      <c r="S12183" s="4" t="s">
        <v>16</v>
      </c>
      <c r="T12183" s="4" t="s">
        <v>9</v>
      </c>
      <c r="U12183" s="4" t="s">
        <v>9</v>
      </c>
      <c r="V12183" s="4" t="s">
        <v>10</v>
      </c>
    </row>
    <row r="12184" spans="1:22">
      <c r="A12184" t="n">
        <v>95452</v>
      </c>
      <c r="B12184" s="61" t="n">
        <v>19</v>
      </c>
      <c r="C12184" s="7" t="n">
        <v>83</v>
      </c>
      <c r="D12184" s="7" t="s">
        <v>401</v>
      </c>
      <c r="E12184" s="7" t="s">
        <v>402</v>
      </c>
      <c r="F12184" s="7" t="s">
        <v>15</v>
      </c>
      <c r="G12184" s="7" t="n">
        <v>0</v>
      </c>
      <c r="H12184" s="7" t="n">
        <v>1</v>
      </c>
      <c r="I12184" s="7" t="n">
        <v>-96</v>
      </c>
      <c r="J12184" s="7" t="n">
        <v>-3</v>
      </c>
      <c r="K12184" s="7" t="n">
        <v>-20</v>
      </c>
      <c r="L12184" s="7" t="n">
        <v>0</v>
      </c>
      <c r="M12184" s="7" t="n">
        <v>1</v>
      </c>
      <c r="N12184" s="7" t="n">
        <v>1.60000002384186</v>
      </c>
      <c r="O12184" s="7" t="n">
        <v>0.0900000035762787</v>
      </c>
      <c r="P12184" s="7" t="s">
        <v>15</v>
      </c>
      <c r="Q12184" s="7" t="s">
        <v>15</v>
      </c>
      <c r="R12184" s="7" t="n">
        <v>-1</v>
      </c>
      <c r="S12184" s="7" t="n">
        <v>0</v>
      </c>
      <c r="T12184" s="7" t="n">
        <v>0</v>
      </c>
      <c r="U12184" s="7" t="n">
        <v>0</v>
      </c>
      <c r="V12184" s="7" t="n">
        <v>0</v>
      </c>
    </row>
    <row r="12185" spans="1:22">
      <c r="A12185" t="s">
        <v>4</v>
      </c>
      <c r="B12185" s="4" t="s">
        <v>5</v>
      </c>
      <c r="C12185" s="4" t="s">
        <v>10</v>
      </c>
      <c r="D12185" s="4" t="s">
        <v>6</v>
      </c>
      <c r="E12185" s="4" t="s">
        <v>6</v>
      </c>
      <c r="F12185" s="4" t="s">
        <v>6</v>
      </c>
      <c r="G12185" s="4" t="s">
        <v>16</v>
      </c>
      <c r="H12185" s="4" t="s">
        <v>9</v>
      </c>
      <c r="I12185" s="4" t="s">
        <v>30</v>
      </c>
      <c r="J12185" s="4" t="s">
        <v>30</v>
      </c>
      <c r="K12185" s="4" t="s">
        <v>30</v>
      </c>
      <c r="L12185" s="4" t="s">
        <v>30</v>
      </c>
      <c r="M12185" s="4" t="s">
        <v>30</v>
      </c>
      <c r="N12185" s="4" t="s">
        <v>30</v>
      </c>
      <c r="O12185" s="4" t="s">
        <v>30</v>
      </c>
      <c r="P12185" s="4" t="s">
        <v>6</v>
      </c>
      <c r="Q12185" s="4" t="s">
        <v>6</v>
      </c>
      <c r="R12185" s="4" t="s">
        <v>9</v>
      </c>
      <c r="S12185" s="4" t="s">
        <v>16</v>
      </c>
      <c r="T12185" s="4" t="s">
        <v>9</v>
      </c>
      <c r="U12185" s="4" t="s">
        <v>9</v>
      </c>
      <c r="V12185" s="4" t="s">
        <v>10</v>
      </c>
    </row>
    <row r="12186" spans="1:22">
      <c r="A12186" t="n">
        <v>95533</v>
      </c>
      <c r="B12186" s="61" t="n">
        <v>19</v>
      </c>
      <c r="C12186" s="7" t="n">
        <v>81</v>
      </c>
      <c r="D12186" s="7" t="s">
        <v>399</v>
      </c>
      <c r="E12186" s="7" t="s">
        <v>400</v>
      </c>
      <c r="F12186" s="7" t="s">
        <v>15</v>
      </c>
      <c r="G12186" s="7" t="n">
        <v>0</v>
      </c>
      <c r="H12186" s="7" t="n">
        <v>1</v>
      </c>
      <c r="I12186" s="7" t="n">
        <v>-96</v>
      </c>
      <c r="J12186" s="7" t="n">
        <v>-3</v>
      </c>
      <c r="K12186" s="7" t="n">
        <v>-20</v>
      </c>
      <c r="L12186" s="7" t="n">
        <v>0</v>
      </c>
      <c r="M12186" s="7" t="n">
        <v>1</v>
      </c>
      <c r="N12186" s="7" t="n">
        <v>1.60000002384186</v>
      </c>
      <c r="O12186" s="7" t="n">
        <v>0.0900000035762787</v>
      </c>
      <c r="P12186" s="7" t="s">
        <v>15</v>
      </c>
      <c r="Q12186" s="7" t="s">
        <v>15</v>
      </c>
      <c r="R12186" s="7" t="n">
        <v>-1</v>
      </c>
      <c r="S12186" s="7" t="n">
        <v>0</v>
      </c>
      <c r="T12186" s="7" t="n">
        <v>0</v>
      </c>
      <c r="U12186" s="7" t="n">
        <v>0</v>
      </c>
      <c r="V12186" s="7" t="n">
        <v>0</v>
      </c>
    </row>
    <row r="12187" spans="1:22">
      <c r="A12187" t="s">
        <v>4</v>
      </c>
      <c r="B12187" s="4" t="s">
        <v>5</v>
      </c>
      <c r="C12187" s="4" t="s">
        <v>10</v>
      </c>
      <c r="D12187" s="4" t="s">
        <v>6</v>
      </c>
      <c r="E12187" s="4" t="s">
        <v>6</v>
      </c>
      <c r="F12187" s="4" t="s">
        <v>6</v>
      </c>
      <c r="G12187" s="4" t="s">
        <v>16</v>
      </c>
      <c r="H12187" s="4" t="s">
        <v>9</v>
      </c>
      <c r="I12187" s="4" t="s">
        <v>30</v>
      </c>
      <c r="J12187" s="4" t="s">
        <v>30</v>
      </c>
      <c r="K12187" s="4" t="s">
        <v>30</v>
      </c>
      <c r="L12187" s="4" t="s">
        <v>30</v>
      </c>
      <c r="M12187" s="4" t="s">
        <v>30</v>
      </c>
      <c r="N12187" s="4" t="s">
        <v>30</v>
      </c>
      <c r="O12187" s="4" t="s">
        <v>30</v>
      </c>
      <c r="P12187" s="4" t="s">
        <v>6</v>
      </c>
      <c r="Q12187" s="4" t="s">
        <v>6</v>
      </c>
      <c r="R12187" s="4" t="s">
        <v>9</v>
      </c>
      <c r="S12187" s="4" t="s">
        <v>16</v>
      </c>
      <c r="T12187" s="4" t="s">
        <v>9</v>
      </c>
      <c r="U12187" s="4" t="s">
        <v>9</v>
      </c>
      <c r="V12187" s="4" t="s">
        <v>10</v>
      </c>
    </row>
    <row r="12188" spans="1:22">
      <c r="A12188" t="n">
        <v>95614</v>
      </c>
      <c r="B12188" s="61" t="n">
        <v>19</v>
      </c>
      <c r="C12188" s="7" t="n">
        <v>6466</v>
      </c>
      <c r="D12188" s="7" t="s">
        <v>616</v>
      </c>
      <c r="E12188" s="7" t="s">
        <v>617</v>
      </c>
      <c r="F12188" s="7" t="s">
        <v>15</v>
      </c>
      <c r="G12188" s="7" t="n">
        <v>0</v>
      </c>
      <c r="H12188" s="7" t="n">
        <v>1</v>
      </c>
      <c r="I12188" s="7" t="n">
        <v>-96</v>
      </c>
      <c r="J12188" s="7" t="n">
        <v>-3</v>
      </c>
      <c r="K12188" s="7" t="n">
        <v>-20</v>
      </c>
      <c r="L12188" s="7" t="n">
        <v>0</v>
      </c>
      <c r="M12188" s="7" t="n">
        <v>1</v>
      </c>
      <c r="N12188" s="7" t="n">
        <v>1.60000002384186</v>
      </c>
      <c r="O12188" s="7" t="n">
        <v>0.0900000035762787</v>
      </c>
      <c r="P12188" s="7" t="s">
        <v>15</v>
      </c>
      <c r="Q12188" s="7" t="s">
        <v>15</v>
      </c>
      <c r="R12188" s="7" t="n">
        <v>-1</v>
      </c>
      <c r="S12188" s="7" t="n">
        <v>0</v>
      </c>
      <c r="T12188" s="7" t="n">
        <v>0</v>
      </c>
      <c r="U12188" s="7" t="n">
        <v>0</v>
      </c>
      <c r="V12188" s="7" t="n">
        <v>0</v>
      </c>
    </row>
    <row r="12189" spans="1:22">
      <c r="A12189" t="s">
        <v>4</v>
      </c>
      <c r="B12189" s="4" t="s">
        <v>5</v>
      </c>
      <c r="C12189" s="4" t="s">
        <v>10</v>
      </c>
      <c r="D12189" s="4" t="s">
        <v>6</v>
      </c>
      <c r="E12189" s="4" t="s">
        <v>6</v>
      </c>
      <c r="F12189" s="4" t="s">
        <v>6</v>
      </c>
      <c r="G12189" s="4" t="s">
        <v>16</v>
      </c>
      <c r="H12189" s="4" t="s">
        <v>9</v>
      </c>
      <c r="I12189" s="4" t="s">
        <v>30</v>
      </c>
      <c r="J12189" s="4" t="s">
        <v>30</v>
      </c>
      <c r="K12189" s="4" t="s">
        <v>30</v>
      </c>
      <c r="L12189" s="4" t="s">
        <v>30</v>
      </c>
      <c r="M12189" s="4" t="s">
        <v>30</v>
      </c>
      <c r="N12189" s="4" t="s">
        <v>30</v>
      </c>
      <c r="O12189" s="4" t="s">
        <v>30</v>
      </c>
      <c r="P12189" s="4" t="s">
        <v>6</v>
      </c>
      <c r="Q12189" s="4" t="s">
        <v>6</v>
      </c>
      <c r="R12189" s="4" t="s">
        <v>9</v>
      </c>
      <c r="S12189" s="4" t="s">
        <v>16</v>
      </c>
      <c r="T12189" s="4" t="s">
        <v>9</v>
      </c>
      <c r="U12189" s="4" t="s">
        <v>9</v>
      </c>
      <c r="V12189" s="4" t="s">
        <v>10</v>
      </c>
    </row>
    <row r="12190" spans="1:22">
      <c r="A12190" t="n">
        <v>95695</v>
      </c>
      <c r="B12190" s="61" t="n">
        <v>19</v>
      </c>
      <c r="C12190" s="7" t="n">
        <v>86</v>
      </c>
      <c r="D12190" s="7" t="s">
        <v>405</v>
      </c>
      <c r="E12190" s="7" t="s">
        <v>406</v>
      </c>
      <c r="F12190" s="7" t="s">
        <v>15</v>
      </c>
      <c r="G12190" s="7" t="n">
        <v>0</v>
      </c>
      <c r="H12190" s="7" t="n">
        <v>1</v>
      </c>
      <c r="I12190" s="7" t="n">
        <v>-96</v>
      </c>
      <c r="J12190" s="7" t="n">
        <v>-3</v>
      </c>
      <c r="K12190" s="7" t="n">
        <v>-20</v>
      </c>
      <c r="L12190" s="7" t="n">
        <v>0</v>
      </c>
      <c r="M12190" s="7" t="n">
        <v>1</v>
      </c>
      <c r="N12190" s="7" t="n">
        <v>1.60000002384186</v>
      </c>
      <c r="O12190" s="7" t="n">
        <v>0.0900000035762787</v>
      </c>
      <c r="P12190" s="7" t="s">
        <v>15</v>
      </c>
      <c r="Q12190" s="7" t="s">
        <v>15</v>
      </c>
      <c r="R12190" s="7" t="n">
        <v>-1</v>
      </c>
      <c r="S12190" s="7" t="n">
        <v>0</v>
      </c>
      <c r="T12190" s="7" t="n">
        <v>0</v>
      </c>
      <c r="U12190" s="7" t="n">
        <v>0</v>
      </c>
      <c r="V12190" s="7" t="n">
        <v>0</v>
      </c>
    </row>
    <row r="12191" spans="1:22">
      <c r="A12191" t="s">
        <v>4</v>
      </c>
      <c r="B12191" s="4" t="s">
        <v>5</v>
      </c>
      <c r="C12191" s="4" t="s">
        <v>10</v>
      </c>
      <c r="D12191" s="4" t="s">
        <v>6</v>
      </c>
      <c r="E12191" s="4" t="s">
        <v>6</v>
      </c>
      <c r="F12191" s="4" t="s">
        <v>6</v>
      </c>
      <c r="G12191" s="4" t="s">
        <v>16</v>
      </c>
      <c r="H12191" s="4" t="s">
        <v>9</v>
      </c>
      <c r="I12191" s="4" t="s">
        <v>30</v>
      </c>
      <c r="J12191" s="4" t="s">
        <v>30</v>
      </c>
      <c r="K12191" s="4" t="s">
        <v>30</v>
      </c>
      <c r="L12191" s="4" t="s">
        <v>30</v>
      </c>
      <c r="M12191" s="4" t="s">
        <v>30</v>
      </c>
      <c r="N12191" s="4" t="s">
        <v>30</v>
      </c>
      <c r="O12191" s="4" t="s">
        <v>30</v>
      </c>
      <c r="P12191" s="4" t="s">
        <v>6</v>
      </c>
      <c r="Q12191" s="4" t="s">
        <v>6</v>
      </c>
      <c r="R12191" s="4" t="s">
        <v>9</v>
      </c>
      <c r="S12191" s="4" t="s">
        <v>16</v>
      </c>
      <c r="T12191" s="4" t="s">
        <v>9</v>
      </c>
      <c r="U12191" s="4" t="s">
        <v>9</v>
      </c>
      <c r="V12191" s="4" t="s">
        <v>10</v>
      </c>
    </row>
    <row r="12192" spans="1:22">
      <c r="A12192" t="n">
        <v>95777</v>
      </c>
      <c r="B12192" s="61" t="n">
        <v>19</v>
      </c>
      <c r="C12192" s="7" t="n">
        <v>1600</v>
      </c>
      <c r="D12192" s="7" t="s">
        <v>208</v>
      </c>
      <c r="E12192" s="7" t="s">
        <v>209</v>
      </c>
      <c r="F12192" s="7" t="s">
        <v>15</v>
      </c>
      <c r="G12192" s="7" t="n">
        <v>0</v>
      </c>
      <c r="H12192" s="7" t="n">
        <v>1</v>
      </c>
      <c r="I12192" s="7" t="n">
        <v>0</v>
      </c>
      <c r="J12192" s="7" t="n">
        <v>0</v>
      </c>
      <c r="K12192" s="7" t="n">
        <v>0</v>
      </c>
      <c r="L12192" s="7" t="n">
        <v>0</v>
      </c>
      <c r="M12192" s="7" t="n">
        <v>1</v>
      </c>
      <c r="N12192" s="7" t="n">
        <v>1.60000002384186</v>
      </c>
      <c r="O12192" s="7" t="n">
        <v>0.0900000035762787</v>
      </c>
      <c r="P12192" s="7" t="s">
        <v>210</v>
      </c>
      <c r="Q12192" s="7" t="s">
        <v>15</v>
      </c>
      <c r="R12192" s="7" t="n">
        <v>-1</v>
      </c>
      <c r="S12192" s="7" t="n">
        <v>0</v>
      </c>
      <c r="T12192" s="7" t="n">
        <v>0</v>
      </c>
      <c r="U12192" s="7" t="n">
        <v>0</v>
      </c>
      <c r="V12192" s="7" t="n">
        <v>0</v>
      </c>
    </row>
    <row r="12193" spans="1:22">
      <c r="A12193" t="s">
        <v>4</v>
      </c>
      <c r="B12193" s="4" t="s">
        <v>5</v>
      </c>
      <c r="C12193" s="4" t="s">
        <v>10</v>
      </c>
      <c r="D12193" s="4" t="s">
        <v>6</v>
      </c>
      <c r="E12193" s="4" t="s">
        <v>6</v>
      </c>
      <c r="F12193" s="4" t="s">
        <v>6</v>
      </c>
      <c r="G12193" s="4" t="s">
        <v>16</v>
      </c>
      <c r="H12193" s="4" t="s">
        <v>9</v>
      </c>
      <c r="I12193" s="4" t="s">
        <v>30</v>
      </c>
      <c r="J12193" s="4" t="s">
        <v>30</v>
      </c>
      <c r="K12193" s="4" t="s">
        <v>30</v>
      </c>
      <c r="L12193" s="4" t="s">
        <v>30</v>
      </c>
      <c r="M12193" s="4" t="s">
        <v>30</v>
      </c>
      <c r="N12193" s="4" t="s">
        <v>30</v>
      </c>
      <c r="O12193" s="4" t="s">
        <v>30</v>
      </c>
      <c r="P12193" s="4" t="s">
        <v>6</v>
      </c>
      <c r="Q12193" s="4" t="s">
        <v>6</v>
      </c>
      <c r="R12193" s="4" t="s">
        <v>9</v>
      </c>
      <c r="S12193" s="4" t="s">
        <v>16</v>
      </c>
      <c r="T12193" s="4" t="s">
        <v>9</v>
      </c>
      <c r="U12193" s="4" t="s">
        <v>9</v>
      </c>
      <c r="V12193" s="4" t="s">
        <v>10</v>
      </c>
    </row>
    <row r="12194" spans="1:22">
      <c r="A12194" t="n">
        <v>95852</v>
      </c>
      <c r="B12194" s="61" t="n">
        <v>19</v>
      </c>
      <c r="C12194" s="7" t="n">
        <v>107</v>
      </c>
      <c r="D12194" s="7" t="s">
        <v>419</v>
      </c>
      <c r="E12194" s="7" t="s">
        <v>420</v>
      </c>
      <c r="F12194" s="7" t="s">
        <v>15</v>
      </c>
      <c r="G12194" s="7" t="n">
        <v>0</v>
      </c>
      <c r="H12194" s="7" t="n">
        <v>1</v>
      </c>
      <c r="I12194" s="7" t="n">
        <v>0</v>
      </c>
      <c r="J12194" s="7" t="n">
        <v>0</v>
      </c>
      <c r="K12194" s="7" t="n">
        <v>0</v>
      </c>
      <c r="L12194" s="7" t="n">
        <v>0</v>
      </c>
      <c r="M12194" s="7" t="n">
        <v>1</v>
      </c>
      <c r="N12194" s="7" t="n">
        <v>1.60000002384186</v>
      </c>
      <c r="O12194" s="7" t="n">
        <v>0.0900000035762787</v>
      </c>
      <c r="P12194" s="7" t="s">
        <v>15</v>
      </c>
      <c r="Q12194" s="7" t="s">
        <v>15</v>
      </c>
      <c r="R12194" s="7" t="n">
        <v>-1</v>
      </c>
      <c r="S12194" s="7" t="n">
        <v>0</v>
      </c>
      <c r="T12194" s="7" t="n">
        <v>0</v>
      </c>
      <c r="U12194" s="7" t="n">
        <v>0</v>
      </c>
      <c r="V12194" s="7" t="n">
        <v>0</v>
      </c>
    </row>
    <row r="12195" spans="1:22">
      <c r="A12195" t="s">
        <v>4</v>
      </c>
      <c r="B12195" s="4" t="s">
        <v>5</v>
      </c>
      <c r="C12195" s="4" t="s">
        <v>10</v>
      </c>
      <c r="D12195" s="4" t="s">
        <v>6</v>
      </c>
      <c r="E12195" s="4" t="s">
        <v>6</v>
      </c>
      <c r="F12195" s="4" t="s">
        <v>6</v>
      </c>
      <c r="G12195" s="4" t="s">
        <v>16</v>
      </c>
      <c r="H12195" s="4" t="s">
        <v>9</v>
      </c>
      <c r="I12195" s="4" t="s">
        <v>30</v>
      </c>
      <c r="J12195" s="4" t="s">
        <v>30</v>
      </c>
      <c r="K12195" s="4" t="s">
        <v>30</v>
      </c>
      <c r="L12195" s="4" t="s">
        <v>30</v>
      </c>
      <c r="M12195" s="4" t="s">
        <v>30</v>
      </c>
      <c r="N12195" s="4" t="s">
        <v>30</v>
      </c>
      <c r="O12195" s="4" t="s">
        <v>30</v>
      </c>
      <c r="P12195" s="4" t="s">
        <v>6</v>
      </c>
      <c r="Q12195" s="4" t="s">
        <v>6</v>
      </c>
      <c r="R12195" s="4" t="s">
        <v>9</v>
      </c>
      <c r="S12195" s="4" t="s">
        <v>16</v>
      </c>
      <c r="T12195" s="4" t="s">
        <v>9</v>
      </c>
      <c r="U12195" s="4" t="s">
        <v>9</v>
      </c>
      <c r="V12195" s="4" t="s">
        <v>10</v>
      </c>
    </row>
    <row r="12196" spans="1:22">
      <c r="A12196" t="n">
        <v>95921</v>
      </c>
      <c r="B12196" s="61" t="n">
        <v>19</v>
      </c>
      <c r="C12196" s="7" t="n">
        <v>108</v>
      </c>
      <c r="D12196" s="7" t="s">
        <v>421</v>
      </c>
      <c r="E12196" s="7" t="s">
        <v>422</v>
      </c>
      <c r="F12196" s="7" t="s">
        <v>15</v>
      </c>
      <c r="G12196" s="7" t="n">
        <v>0</v>
      </c>
      <c r="H12196" s="7" t="n">
        <v>1</v>
      </c>
      <c r="I12196" s="7" t="n">
        <v>0</v>
      </c>
      <c r="J12196" s="7" t="n">
        <v>0</v>
      </c>
      <c r="K12196" s="7" t="n">
        <v>0</v>
      </c>
      <c r="L12196" s="7" t="n">
        <v>0</v>
      </c>
      <c r="M12196" s="7" t="n">
        <v>1</v>
      </c>
      <c r="N12196" s="7" t="n">
        <v>1.60000002384186</v>
      </c>
      <c r="O12196" s="7" t="n">
        <v>0.0900000035762787</v>
      </c>
      <c r="P12196" s="7" t="s">
        <v>15</v>
      </c>
      <c r="Q12196" s="7" t="s">
        <v>15</v>
      </c>
      <c r="R12196" s="7" t="n">
        <v>-1</v>
      </c>
      <c r="S12196" s="7" t="n">
        <v>0</v>
      </c>
      <c r="T12196" s="7" t="n">
        <v>0</v>
      </c>
      <c r="U12196" s="7" t="n">
        <v>0</v>
      </c>
      <c r="V12196" s="7" t="n">
        <v>0</v>
      </c>
    </row>
    <row r="12197" spans="1:22">
      <c r="A12197" t="s">
        <v>4</v>
      </c>
      <c r="B12197" s="4" t="s">
        <v>5</v>
      </c>
      <c r="C12197" s="4" t="s">
        <v>10</v>
      </c>
      <c r="D12197" s="4" t="s">
        <v>6</v>
      </c>
      <c r="E12197" s="4" t="s">
        <v>6</v>
      </c>
      <c r="F12197" s="4" t="s">
        <v>6</v>
      </c>
      <c r="G12197" s="4" t="s">
        <v>16</v>
      </c>
      <c r="H12197" s="4" t="s">
        <v>9</v>
      </c>
      <c r="I12197" s="4" t="s">
        <v>30</v>
      </c>
      <c r="J12197" s="4" t="s">
        <v>30</v>
      </c>
      <c r="K12197" s="4" t="s">
        <v>30</v>
      </c>
      <c r="L12197" s="4" t="s">
        <v>30</v>
      </c>
      <c r="M12197" s="4" t="s">
        <v>30</v>
      </c>
      <c r="N12197" s="4" t="s">
        <v>30</v>
      </c>
      <c r="O12197" s="4" t="s">
        <v>30</v>
      </c>
      <c r="P12197" s="4" t="s">
        <v>6</v>
      </c>
      <c r="Q12197" s="4" t="s">
        <v>6</v>
      </c>
      <c r="R12197" s="4" t="s">
        <v>9</v>
      </c>
      <c r="S12197" s="4" t="s">
        <v>16</v>
      </c>
      <c r="T12197" s="4" t="s">
        <v>9</v>
      </c>
      <c r="U12197" s="4" t="s">
        <v>9</v>
      </c>
      <c r="V12197" s="4" t="s">
        <v>10</v>
      </c>
    </row>
    <row r="12198" spans="1:22">
      <c r="A12198" t="n">
        <v>95989</v>
      </c>
      <c r="B12198" s="61" t="n">
        <v>19</v>
      </c>
      <c r="C12198" s="7" t="n">
        <v>6456</v>
      </c>
      <c r="D12198" s="7" t="s">
        <v>708</v>
      </c>
      <c r="E12198" s="7" t="s">
        <v>709</v>
      </c>
      <c r="F12198" s="7" t="s">
        <v>15</v>
      </c>
      <c r="G12198" s="7" t="n">
        <v>0</v>
      </c>
      <c r="H12198" s="7" t="n">
        <v>1</v>
      </c>
      <c r="I12198" s="7" t="n">
        <v>0</v>
      </c>
      <c r="J12198" s="7" t="n">
        <v>0</v>
      </c>
      <c r="K12198" s="7" t="n">
        <v>0</v>
      </c>
      <c r="L12198" s="7" t="n">
        <v>0</v>
      </c>
      <c r="M12198" s="7" t="n">
        <v>1</v>
      </c>
      <c r="N12198" s="7" t="n">
        <v>1.60000002384186</v>
      </c>
      <c r="O12198" s="7" t="n">
        <v>0.0900000035762787</v>
      </c>
      <c r="P12198" s="7" t="s">
        <v>15</v>
      </c>
      <c r="Q12198" s="7" t="s">
        <v>15</v>
      </c>
      <c r="R12198" s="7" t="n">
        <v>-1</v>
      </c>
      <c r="S12198" s="7" t="n">
        <v>0</v>
      </c>
      <c r="T12198" s="7" t="n">
        <v>0</v>
      </c>
      <c r="U12198" s="7" t="n">
        <v>0</v>
      </c>
      <c r="V12198" s="7" t="n">
        <v>0</v>
      </c>
    </row>
    <row r="12199" spans="1:22">
      <c r="A12199" t="s">
        <v>4</v>
      </c>
      <c r="B12199" s="4" t="s">
        <v>5</v>
      </c>
      <c r="C12199" s="4" t="s">
        <v>10</v>
      </c>
      <c r="D12199" s="4" t="s">
        <v>16</v>
      </c>
      <c r="E12199" s="4" t="s">
        <v>16</v>
      </c>
      <c r="F12199" s="4" t="s">
        <v>6</v>
      </c>
    </row>
    <row r="12200" spans="1:22">
      <c r="A12200" t="n">
        <v>96066</v>
      </c>
      <c r="B12200" s="25" t="n">
        <v>20</v>
      </c>
      <c r="C12200" s="7" t="n">
        <v>7033</v>
      </c>
      <c r="D12200" s="7" t="n">
        <v>3</v>
      </c>
      <c r="E12200" s="7" t="n">
        <v>10</v>
      </c>
      <c r="F12200" s="7" t="s">
        <v>211</v>
      </c>
    </row>
    <row r="12201" spans="1:22">
      <c r="A12201" t="s">
        <v>4</v>
      </c>
      <c r="B12201" s="4" t="s">
        <v>5</v>
      </c>
      <c r="C12201" s="4" t="s">
        <v>10</v>
      </c>
    </row>
    <row r="12202" spans="1:22">
      <c r="A12202" t="n">
        <v>96084</v>
      </c>
      <c r="B12202" s="31" t="n">
        <v>16</v>
      </c>
      <c r="C12202" s="7" t="n">
        <v>0</v>
      </c>
    </row>
    <row r="12203" spans="1:22">
      <c r="A12203" t="s">
        <v>4</v>
      </c>
      <c r="B12203" s="4" t="s">
        <v>5</v>
      </c>
      <c r="C12203" s="4" t="s">
        <v>10</v>
      </c>
      <c r="D12203" s="4" t="s">
        <v>16</v>
      </c>
      <c r="E12203" s="4" t="s">
        <v>16</v>
      </c>
      <c r="F12203" s="4" t="s">
        <v>6</v>
      </c>
    </row>
    <row r="12204" spans="1:22">
      <c r="A12204" t="n">
        <v>96087</v>
      </c>
      <c r="B12204" s="25" t="n">
        <v>20</v>
      </c>
      <c r="C12204" s="7" t="n">
        <v>0</v>
      </c>
      <c r="D12204" s="7" t="n">
        <v>3</v>
      </c>
      <c r="E12204" s="7" t="n">
        <v>10</v>
      </c>
      <c r="F12204" s="7" t="s">
        <v>211</v>
      </c>
    </row>
    <row r="12205" spans="1:22">
      <c r="A12205" t="s">
        <v>4</v>
      </c>
      <c r="B12205" s="4" t="s">
        <v>5</v>
      </c>
      <c r="C12205" s="4" t="s">
        <v>10</v>
      </c>
    </row>
    <row r="12206" spans="1:22">
      <c r="A12206" t="n">
        <v>96105</v>
      </c>
      <c r="B12206" s="31" t="n">
        <v>16</v>
      </c>
      <c r="C12206" s="7" t="n">
        <v>0</v>
      </c>
    </row>
    <row r="12207" spans="1:22">
      <c r="A12207" t="s">
        <v>4</v>
      </c>
      <c r="B12207" s="4" t="s">
        <v>5</v>
      </c>
      <c r="C12207" s="4" t="s">
        <v>10</v>
      </c>
      <c r="D12207" s="4" t="s">
        <v>16</v>
      </c>
      <c r="E12207" s="4" t="s">
        <v>16</v>
      </c>
      <c r="F12207" s="4" t="s">
        <v>6</v>
      </c>
    </row>
    <row r="12208" spans="1:22">
      <c r="A12208" t="n">
        <v>96108</v>
      </c>
      <c r="B12208" s="25" t="n">
        <v>20</v>
      </c>
      <c r="C12208" s="7" t="n">
        <v>11</v>
      </c>
      <c r="D12208" s="7" t="n">
        <v>3</v>
      </c>
      <c r="E12208" s="7" t="n">
        <v>10</v>
      </c>
      <c r="F12208" s="7" t="s">
        <v>211</v>
      </c>
    </row>
    <row r="12209" spans="1:22">
      <c r="A12209" t="s">
        <v>4</v>
      </c>
      <c r="B12209" s="4" t="s">
        <v>5</v>
      </c>
      <c r="C12209" s="4" t="s">
        <v>10</v>
      </c>
    </row>
    <row r="12210" spans="1:22">
      <c r="A12210" t="n">
        <v>96126</v>
      </c>
      <c r="B12210" s="31" t="n">
        <v>16</v>
      </c>
      <c r="C12210" s="7" t="n">
        <v>0</v>
      </c>
    </row>
    <row r="12211" spans="1:22">
      <c r="A12211" t="s">
        <v>4</v>
      </c>
      <c r="B12211" s="4" t="s">
        <v>5</v>
      </c>
      <c r="C12211" s="4" t="s">
        <v>10</v>
      </c>
      <c r="D12211" s="4" t="s">
        <v>16</v>
      </c>
      <c r="E12211" s="4" t="s">
        <v>16</v>
      </c>
      <c r="F12211" s="4" t="s">
        <v>6</v>
      </c>
    </row>
    <row r="12212" spans="1:22">
      <c r="A12212" t="n">
        <v>96129</v>
      </c>
      <c r="B12212" s="25" t="n">
        <v>20</v>
      </c>
      <c r="C12212" s="7" t="n">
        <v>1</v>
      </c>
      <c r="D12212" s="7" t="n">
        <v>3</v>
      </c>
      <c r="E12212" s="7" t="n">
        <v>10</v>
      </c>
      <c r="F12212" s="7" t="s">
        <v>211</v>
      </c>
    </row>
    <row r="12213" spans="1:22">
      <c r="A12213" t="s">
        <v>4</v>
      </c>
      <c r="B12213" s="4" t="s">
        <v>5</v>
      </c>
      <c r="C12213" s="4" t="s">
        <v>10</v>
      </c>
    </row>
    <row r="12214" spans="1:22">
      <c r="A12214" t="n">
        <v>96147</v>
      </c>
      <c r="B12214" s="31" t="n">
        <v>16</v>
      </c>
      <c r="C12214" s="7" t="n">
        <v>0</v>
      </c>
    </row>
    <row r="12215" spans="1:22">
      <c r="A12215" t="s">
        <v>4</v>
      </c>
      <c r="B12215" s="4" t="s">
        <v>5</v>
      </c>
      <c r="C12215" s="4" t="s">
        <v>10</v>
      </c>
      <c r="D12215" s="4" t="s">
        <v>16</v>
      </c>
      <c r="E12215" s="4" t="s">
        <v>16</v>
      </c>
      <c r="F12215" s="4" t="s">
        <v>6</v>
      </c>
    </row>
    <row r="12216" spans="1:22">
      <c r="A12216" t="n">
        <v>96150</v>
      </c>
      <c r="B12216" s="25" t="n">
        <v>20</v>
      </c>
      <c r="C12216" s="7" t="n">
        <v>2</v>
      </c>
      <c r="D12216" s="7" t="n">
        <v>3</v>
      </c>
      <c r="E12216" s="7" t="n">
        <v>10</v>
      </c>
      <c r="F12216" s="7" t="s">
        <v>211</v>
      </c>
    </row>
    <row r="12217" spans="1:22">
      <c r="A12217" t="s">
        <v>4</v>
      </c>
      <c r="B12217" s="4" t="s">
        <v>5</v>
      </c>
      <c r="C12217" s="4" t="s">
        <v>10</v>
      </c>
    </row>
    <row r="12218" spans="1:22">
      <c r="A12218" t="n">
        <v>96168</v>
      </c>
      <c r="B12218" s="31" t="n">
        <v>16</v>
      </c>
      <c r="C12218" s="7" t="n">
        <v>0</v>
      </c>
    </row>
    <row r="12219" spans="1:22">
      <c r="A12219" t="s">
        <v>4</v>
      </c>
      <c r="B12219" s="4" t="s">
        <v>5</v>
      </c>
      <c r="C12219" s="4" t="s">
        <v>10</v>
      </c>
      <c r="D12219" s="4" t="s">
        <v>16</v>
      </c>
      <c r="E12219" s="4" t="s">
        <v>16</v>
      </c>
      <c r="F12219" s="4" t="s">
        <v>6</v>
      </c>
    </row>
    <row r="12220" spans="1:22">
      <c r="A12220" t="n">
        <v>96171</v>
      </c>
      <c r="B12220" s="25" t="n">
        <v>20</v>
      </c>
      <c r="C12220" s="7" t="n">
        <v>3</v>
      </c>
      <c r="D12220" s="7" t="n">
        <v>3</v>
      </c>
      <c r="E12220" s="7" t="n">
        <v>10</v>
      </c>
      <c r="F12220" s="7" t="s">
        <v>211</v>
      </c>
    </row>
    <row r="12221" spans="1:22">
      <c r="A12221" t="s">
        <v>4</v>
      </c>
      <c r="B12221" s="4" t="s">
        <v>5</v>
      </c>
      <c r="C12221" s="4" t="s">
        <v>10</v>
      </c>
    </row>
    <row r="12222" spans="1:22">
      <c r="A12222" t="n">
        <v>96189</v>
      </c>
      <c r="B12222" s="31" t="n">
        <v>16</v>
      </c>
      <c r="C12222" s="7" t="n">
        <v>0</v>
      </c>
    </row>
    <row r="12223" spans="1:22">
      <c r="A12223" t="s">
        <v>4</v>
      </c>
      <c r="B12223" s="4" t="s">
        <v>5</v>
      </c>
      <c r="C12223" s="4" t="s">
        <v>10</v>
      </c>
      <c r="D12223" s="4" t="s">
        <v>16</v>
      </c>
      <c r="E12223" s="4" t="s">
        <v>16</v>
      </c>
      <c r="F12223" s="4" t="s">
        <v>6</v>
      </c>
    </row>
    <row r="12224" spans="1:22">
      <c r="A12224" t="n">
        <v>96192</v>
      </c>
      <c r="B12224" s="25" t="n">
        <v>20</v>
      </c>
      <c r="C12224" s="7" t="n">
        <v>4</v>
      </c>
      <c r="D12224" s="7" t="n">
        <v>3</v>
      </c>
      <c r="E12224" s="7" t="n">
        <v>10</v>
      </c>
      <c r="F12224" s="7" t="s">
        <v>211</v>
      </c>
    </row>
    <row r="12225" spans="1:6">
      <c r="A12225" t="s">
        <v>4</v>
      </c>
      <c r="B12225" s="4" t="s">
        <v>5</v>
      </c>
      <c r="C12225" s="4" t="s">
        <v>10</v>
      </c>
    </row>
    <row r="12226" spans="1:6">
      <c r="A12226" t="n">
        <v>96210</v>
      </c>
      <c r="B12226" s="31" t="n">
        <v>16</v>
      </c>
      <c r="C12226" s="7" t="n">
        <v>0</v>
      </c>
    </row>
    <row r="12227" spans="1:6">
      <c r="A12227" t="s">
        <v>4</v>
      </c>
      <c r="B12227" s="4" t="s">
        <v>5</v>
      </c>
      <c r="C12227" s="4" t="s">
        <v>10</v>
      </c>
      <c r="D12227" s="4" t="s">
        <v>16</v>
      </c>
      <c r="E12227" s="4" t="s">
        <v>16</v>
      </c>
      <c r="F12227" s="4" t="s">
        <v>6</v>
      </c>
    </row>
    <row r="12228" spans="1:6">
      <c r="A12228" t="n">
        <v>96213</v>
      </c>
      <c r="B12228" s="25" t="n">
        <v>20</v>
      </c>
      <c r="C12228" s="7" t="n">
        <v>5</v>
      </c>
      <c r="D12228" s="7" t="n">
        <v>3</v>
      </c>
      <c r="E12228" s="7" t="n">
        <v>10</v>
      </c>
      <c r="F12228" s="7" t="s">
        <v>211</v>
      </c>
    </row>
    <row r="12229" spans="1:6">
      <c r="A12229" t="s">
        <v>4</v>
      </c>
      <c r="B12229" s="4" t="s">
        <v>5</v>
      </c>
      <c r="C12229" s="4" t="s">
        <v>10</v>
      </c>
    </row>
    <row r="12230" spans="1:6">
      <c r="A12230" t="n">
        <v>96231</v>
      </c>
      <c r="B12230" s="31" t="n">
        <v>16</v>
      </c>
      <c r="C12230" s="7" t="n">
        <v>0</v>
      </c>
    </row>
    <row r="12231" spans="1:6">
      <c r="A12231" t="s">
        <v>4</v>
      </c>
      <c r="B12231" s="4" t="s">
        <v>5</v>
      </c>
      <c r="C12231" s="4" t="s">
        <v>10</v>
      </c>
      <c r="D12231" s="4" t="s">
        <v>16</v>
      </c>
      <c r="E12231" s="4" t="s">
        <v>16</v>
      </c>
      <c r="F12231" s="4" t="s">
        <v>6</v>
      </c>
    </row>
    <row r="12232" spans="1:6">
      <c r="A12232" t="n">
        <v>96234</v>
      </c>
      <c r="B12232" s="25" t="n">
        <v>20</v>
      </c>
      <c r="C12232" s="7" t="n">
        <v>6</v>
      </c>
      <c r="D12232" s="7" t="n">
        <v>3</v>
      </c>
      <c r="E12232" s="7" t="n">
        <v>10</v>
      </c>
      <c r="F12232" s="7" t="s">
        <v>211</v>
      </c>
    </row>
    <row r="12233" spans="1:6">
      <c r="A12233" t="s">
        <v>4</v>
      </c>
      <c r="B12233" s="4" t="s">
        <v>5</v>
      </c>
      <c r="C12233" s="4" t="s">
        <v>10</v>
      </c>
    </row>
    <row r="12234" spans="1:6">
      <c r="A12234" t="n">
        <v>96252</v>
      </c>
      <c r="B12234" s="31" t="n">
        <v>16</v>
      </c>
      <c r="C12234" s="7" t="n">
        <v>0</v>
      </c>
    </row>
    <row r="12235" spans="1:6">
      <c r="A12235" t="s">
        <v>4</v>
      </c>
      <c r="B12235" s="4" t="s">
        <v>5</v>
      </c>
      <c r="C12235" s="4" t="s">
        <v>10</v>
      </c>
      <c r="D12235" s="4" t="s">
        <v>16</v>
      </c>
      <c r="E12235" s="4" t="s">
        <v>16</v>
      </c>
      <c r="F12235" s="4" t="s">
        <v>6</v>
      </c>
    </row>
    <row r="12236" spans="1:6">
      <c r="A12236" t="n">
        <v>96255</v>
      </c>
      <c r="B12236" s="25" t="n">
        <v>20</v>
      </c>
      <c r="C12236" s="7" t="n">
        <v>7</v>
      </c>
      <c r="D12236" s="7" t="n">
        <v>3</v>
      </c>
      <c r="E12236" s="7" t="n">
        <v>10</v>
      </c>
      <c r="F12236" s="7" t="s">
        <v>211</v>
      </c>
    </row>
    <row r="12237" spans="1:6">
      <c r="A12237" t="s">
        <v>4</v>
      </c>
      <c r="B12237" s="4" t="s">
        <v>5</v>
      </c>
      <c r="C12237" s="4" t="s">
        <v>10</v>
      </c>
    </row>
    <row r="12238" spans="1:6">
      <c r="A12238" t="n">
        <v>96273</v>
      </c>
      <c r="B12238" s="31" t="n">
        <v>16</v>
      </c>
      <c r="C12238" s="7" t="n">
        <v>0</v>
      </c>
    </row>
    <row r="12239" spans="1:6">
      <c r="A12239" t="s">
        <v>4</v>
      </c>
      <c r="B12239" s="4" t="s">
        <v>5</v>
      </c>
      <c r="C12239" s="4" t="s">
        <v>10</v>
      </c>
      <c r="D12239" s="4" t="s">
        <v>16</v>
      </c>
      <c r="E12239" s="4" t="s">
        <v>16</v>
      </c>
      <c r="F12239" s="4" t="s">
        <v>6</v>
      </c>
    </row>
    <row r="12240" spans="1:6">
      <c r="A12240" t="n">
        <v>96276</v>
      </c>
      <c r="B12240" s="25" t="n">
        <v>20</v>
      </c>
      <c r="C12240" s="7" t="n">
        <v>8</v>
      </c>
      <c r="D12240" s="7" t="n">
        <v>3</v>
      </c>
      <c r="E12240" s="7" t="n">
        <v>10</v>
      </c>
      <c r="F12240" s="7" t="s">
        <v>211</v>
      </c>
    </row>
    <row r="12241" spans="1:6">
      <c r="A12241" t="s">
        <v>4</v>
      </c>
      <c r="B12241" s="4" t="s">
        <v>5</v>
      </c>
      <c r="C12241" s="4" t="s">
        <v>10</v>
      </c>
    </row>
    <row r="12242" spans="1:6">
      <c r="A12242" t="n">
        <v>96294</v>
      </c>
      <c r="B12242" s="31" t="n">
        <v>16</v>
      </c>
      <c r="C12242" s="7" t="n">
        <v>0</v>
      </c>
    </row>
    <row r="12243" spans="1:6">
      <c r="A12243" t="s">
        <v>4</v>
      </c>
      <c r="B12243" s="4" t="s">
        <v>5</v>
      </c>
      <c r="C12243" s="4" t="s">
        <v>10</v>
      </c>
      <c r="D12243" s="4" t="s">
        <v>16</v>
      </c>
      <c r="E12243" s="4" t="s">
        <v>16</v>
      </c>
      <c r="F12243" s="4" t="s">
        <v>6</v>
      </c>
    </row>
    <row r="12244" spans="1:6">
      <c r="A12244" t="n">
        <v>96297</v>
      </c>
      <c r="B12244" s="25" t="n">
        <v>20</v>
      </c>
      <c r="C12244" s="7" t="n">
        <v>9</v>
      </c>
      <c r="D12244" s="7" t="n">
        <v>3</v>
      </c>
      <c r="E12244" s="7" t="n">
        <v>10</v>
      </c>
      <c r="F12244" s="7" t="s">
        <v>211</v>
      </c>
    </row>
    <row r="12245" spans="1:6">
      <c r="A12245" t="s">
        <v>4</v>
      </c>
      <c r="B12245" s="4" t="s">
        <v>5</v>
      </c>
      <c r="C12245" s="4" t="s">
        <v>10</v>
      </c>
    </row>
    <row r="12246" spans="1:6">
      <c r="A12246" t="n">
        <v>96315</v>
      </c>
      <c r="B12246" s="31" t="n">
        <v>16</v>
      </c>
      <c r="C12246" s="7" t="n">
        <v>0</v>
      </c>
    </row>
    <row r="12247" spans="1:6">
      <c r="A12247" t="s">
        <v>4</v>
      </c>
      <c r="B12247" s="4" t="s">
        <v>5</v>
      </c>
      <c r="C12247" s="4" t="s">
        <v>10</v>
      </c>
      <c r="D12247" s="4" t="s">
        <v>16</v>
      </c>
      <c r="E12247" s="4" t="s">
        <v>16</v>
      </c>
      <c r="F12247" s="4" t="s">
        <v>6</v>
      </c>
    </row>
    <row r="12248" spans="1:6">
      <c r="A12248" t="n">
        <v>96318</v>
      </c>
      <c r="B12248" s="25" t="n">
        <v>20</v>
      </c>
      <c r="C12248" s="7" t="n">
        <v>13</v>
      </c>
      <c r="D12248" s="7" t="n">
        <v>3</v>
      </c>
      <c r="E12248" s="7" t="n">
        <v>10</v>
      </c>
      <c r="F12248" s="7" t="s">
        <v>211</v>
      </c>
    </row>
    <row r="12249" spans="1:6">
      <c r="A12249" t="s">
        <v>4</v>
      </c>
      <c r="B12249" s="4" t="s">
        <v>5</v>
      </c>
      <c r="C12249" s="4" t="s">
        <v>10</v>
      </c>
    </row>
    <row r="12250" spans="1:6">
      <c r="A12250" t="n">
        <v>96336</v>
      </c>
      <c r="B12250" s="31" t="n">
        <v>16</v>
      </c>
      <c r="C12250" s="7" t="n">
        <v>0</v>
      </c>
    </row>
    <row r="12251" spans="1:6">
      <c r="A12251" t="s">
        <v>4</v>
      </c>
      <c r="B12251" s="4" t="s">
        <v>5</v>
      </c>
      <c r="C12251" s="4" t="s">
        <v>10</v>
      </c>
      <c r="D12251" s="4" t="s">
        <v>16</v>
      </c>
      <c r="E12251" s="4" t="s">
        <v>16</v>
      </c>
      <c r="F12251" s="4" t="s">
        <v>6</v>
      </c>
    </row>
    <row r="12252" spans="1:6">
      <c r="A12252" t="n">
        <v>96339</v>
      </c>
      <c r="B12252" s="25" t="n">
        <v>20</v>
      </c>
      <c r="C12252" s="7" t="n">
        <v>18</v>
      </c>
      <c r="D12252" s="7" t="n">
        <v>3</v>
      </c>
      <c r="E12252" s="7" t="n">
        <v>10</v>
      </c>
      <c r="F12252" s="7" t="s">
        <v>211</v>
      </c>
    </row>
    <row r="12253" spans="1:6">
      <c r="A12253" t="s">
        <v>4</v>
      </c>
      <c r="B12253" s="4" t="s">
        <v>5</v>
      </c>
      <c r="C12253" s="4" t="s">
        <v>10</v>
      </c>
    </row>
    <row r="12254" spans="1:6">
      <c r="A12254" t="n">
        <v>96357</v>
      </c>
      <c r="B12254" s="31" t="n">
        <v>16</v>
      </c>
      <c r="C12254" s="7" t="n">
        <v>0</v>
      </c>
    </row>
    <row r="12255" spans="1:6">
      <c r="A12255" t="s">
        <v>4</v>
      </c>
      <c r="B12255" s="4" t="s">
        <v>5</v>
      </c>
      <c r="C12255" s="4" t="s">
        <v>10</v>
      </c>
      <c r="D12255" s="4" t="s">
        <v>16</v>
      </c>
      <c r="E12255" s="4" t="s">
        <v>16</v>
      </c>
      <c r="F12255" s="4" t="s">
        <v>6</v>
      </c>
    </row>
    <row r="12256" spans="1:6">
      <c r="A12256" t="n">
        <v>96360</v>
      </c>
      <c r="B12256" s="25" t="n">
        <v>20</v>
      </c>
      <c r="C12256" s="7" t="n">
        <v>12</v>
      </c>
      <c r="D12256" s="7" t="n">
        <v>3</v>
      </c>
      <c r="E12256" s="7" t="n">
        <v>10</v>
      </c>
      <c r="F12256" s="7" t="s">
        <v>211</v>
      </c>
    </row>
    <row r="12257" spans="1:6">
      <c r="A12257" t="s">
        <v>4</v>
      </c>
      <c r="B12257" s="4" t="s">
        <v>5</v>
      </c>
      <c r="C12257" s="4" t="s">
        <v>10</v>
      </c>
    </row>
    <row r="12258" spans="1:6">
      <c r="A12258" t="n">
        <v>96378</v>
      </c>
      <c r="B12258" s="31" t="n">
        <v>16</v>
      </c>
      <c r="C12258" s="7" t="n">
        <v>0</v>
      </c>
    </row>
    <row r="12259" spans="1:6">
      <c r="A12259" t="s">
        <v>4</v>
      </c>
      <c r="B12259" s="4" t="s">
        <v>5</v>
      </c>
      <c r="C12259" s="4" t="s">
        <v>10</v>
      </c>
      <c r="D12259" s="4" t="s">
        <v>16</v>
      </c>
      <c r="E12259" s="4" t="s">
        <v>16</v>
      </c>
      <c r="F12259" s="4" t="s">
        <v>6</v>
      </c>
    </row>
    <row r="12260" spans="1:6">
      <c r="A12260" t="n">
        <v>96381</v>
      </c>
      <c r="B12260" s="25" t="n">
        <v>20</v>
      </c>
      <c r="C12260" s="7" t="n">
        <v>80</v>
      </c>
      <c r="D12260" s="7" t="n">
        <v>3</v>
      </c>
      <c r="E12260" s="7" t="n">
        <v>10</v>
      </c>
      <c r="F12260" s="7" t="s">
        <v>211</v>
      </c>
    </row>
    <row r="12261" spans="1:6">
      <c r="A12261" t="s">
        <v>4</v>
      </c>
      <c r="B12261" s="4" t="s">
        <v>5</v>
      </c>
      <c r="C12261" s="4" t="s">
        <v>10</v>
      </c>
    </row>
    <row r="12262" spans="1:6">
      <c r="A12262" t="n">
        <v>96399</v>
      </c>
      <c r="B12262" s="31" t="n">
        <v>16</v>
      </c>
      <c r="C12262" s="7" t="n">
        <v>0</v>
      </c>
    </row>
    <row r="12263" spans="1:6">
      <c r="A12263" t="s">
        <v>4</v>
      </c>
      <c r="B12263" s="4" t="s">
        <v>5</v>
      </c>
      <c r="C12263" s="4" t="s">
        <v>10</v>
      </c>
      <c r="D12263" s="4" t="s">
        <v>16</v>
      </c>
      <c r="E12263" s="4" t="s">
        <v>16</v>
      </c>
      <c r="F12263" s="4" t="s">
        <v>6</v>
      </c>
    </row>
    <row r="12264" spans="1:6">
      <c r="A12264" t="n">
        <v>96402</v>
      </c>
      <c r="B12264" s="25" t="n">
        <v>20</v>
      </c>
      <c r="C12264" s="7" t="n">
        <v>7032</v>
      </c>
      <c r="D12264" s="7" t="n">
        <v>3</v>
      </c>
      <c r="E12264" s="7" t="n">
        <v>10</v>
      </c>
      <c r="F12264" s="7" t="s">
        <v>211</v>
      </c>
    </row>
    <row r="12265" spans="1:6">
      <c r="A12265" t="s">
        <v>4</v>
      </c>
      <c r="B12265" s="4" t="s">
        <v>5</v>
      </c>
      <c r="C12265" s="4" t="s">
        <v>10</v>
      </c>
    </row>
    <row r="12266" spans="1:6">
      <c r="A12266" t="n">
        <v>96420</v>
      </c>
      <c r="B12266" s="31" t="n">
        <v>16</v>
      </c>
      <c r="C12266" s="7" t="n">
        <v>0</v>
      </c>
    </row>
    <row r="12267" spans="1:6">
      <c r="A12267" t="s">
        <v>4</v>
      </c>
      <c r="B12267" s="4" t="s">
        <v>5</v>
      </c>
      <c r="C12267" s="4" t="s">
        <v>10</v>
      </c>
      <c r="D12267" s="4" t="s">
        <v>16</v>
      </c>
      <c r="E12267" s="4" t="s">
        <v>16</v>
      </c>
      <c r="F12267" s="4" t="s">
        <v>6</v>
      </c>
    </row>
    <row r="12268" spans="1:6">
      <c r="A12268" t="n">
        <v>96423</v>
      </c>
      <c r="B12268" s="25" t="n">
        <v>20</v>
      </c>
      <c r="C12268" s="7" t="n">
        <v>83</v>
      </c>
      <c r="D12268" s="7" t="n">
        <v>3</v>
      </c>
      <c r="E12268" s="7" t="n">
        <v>10</v>
      </c>
      <c r="F12268" s="7" t="s">
        <v>211</v>
      </c>
    </row>
    <row r="12269" spans="1:6">
      <c r="A12269" t="s">
        <v>4</v>
      </c>
      <c r="B12269" s="4" t="s">
        <v>5</v>
      </c>
      <c r="C12269" s="4" t="s">
        <v>10</v>
      </c>
    </row>
    <row r="12270" spans="1:6">
      <c r="A12270" t="n">
        <v>96441</v>
      </c>
      <c r="B12270" s="31" t="n">
        <v>16</v>
      </c>
      <c r="C12270" s="7" t="n">
        <v>0</v>
      </c>
    </row>
    <row r="12271" spans="1:6">
      <c r="A12271" t="s">
        <v>4</v>
      </c>
      <c r="B12271" s="4" t="s">
        <v>5</v>
      </c>
      <c r="C12271" s="4" t="s">
        <v>10</v>
      </c>
      <c r="D12271" s="4" t="s">
        <v>16</v>
      </c>
      <c r="E12271" s="4" t="s">
        <v>16</v>
      </c>
      <c r="F12271" s="4" t="s">
        <v>6</v>
      </c>
    </row>
    <row r="12272" spans="1:6">
      <c r="A12272" t="n">
        <v>96444</v>
      </c>
      <c r="B12272" s="25" t="n">
        <v>20</v>
      </c>
      <c r="C12272" s="7" t="n">
        <v>81</v>
      </c>
      <c r="D12272" s="7" t="n">
        <v>3</v>
      </c>
      <c r="E12272" s="7" t="n">
        <v>10</v>
      </c>
      <c r="F12272" s="7" t="s">
        <v>211</v>
      </c>
    </row>
    <row r="12273" spans="1:6">
      <c r="A12273" t="s">
        <v>4</v>
      </c>
      <c r="B12273" s="4" t="s">
        <v>5</v>
      </c>
      <c r="C12273" s="4" t="s">
        <v>10</v>
      </c>
    </row>
    <row r="12274" spans="1:6">
      <c r="A12274" t="n">
        <v>96462</v>
      </c>
      <c r="B12274" s="31" t="n">
        <v>16</v>
      </c>
      <c r="C12274" s="7" t="n">
        <v>0</v>
      </c>
    </row>
    <row r="12275" spans="1:6">
      <c r="A12275" t="s">
        <v>4</v>
      </c>
      <c r="B12275" s="4" t="s">
        <v>5</v>
      </c>
      <c r="C12275" s="4" t="s">
        <v>10</v>
      </c>
      <c r="D12275" s="4" t="s">
        <v>16</v>
      </c>
      <c r="E12275" s="4" t="s">
        <v>16</v>
      </c>
      <c r="F12275" s="4" t="s">
        <v>6</v>
      </c>
    </row>
    <row r="12276" spans="1:6">
      <c r="A12276" t="n">
        <v>96465</v>
      </c>
      <c r="B12276" s="25" t="n">
        <v>20</v>
      </c>
      <c r="C12276" s="7" t="n">
        <v>6466</v>
      </c>
      <c r="D12276" s="7" t="n">
        <v>3</v>
      </c>
      <c r="E12276" s="7" t="n">
        <v>10</v>
      </c>
      <c r="F12276" s="7" t="s">
        <v>211</v>
      </c>
    </row>
    <row r="12277" spans="1:6">
      <c r="A12277" t="s">
        <v>4</v>
      </c>
      <c r="B12277" s="4" t="s">
        <v>5</v>
      </c>
      <c r="C12277" s="4" t="s">
        <v>10</v>
      </c>
    </row>
    <row r="12278" spans="1:6">
      <c r="A12278" t="n">
        <v>96483</v>
      </c>
      <c r="B12278" s="31" t="n">
        <v>16</v>
      </c>
      <c r="C12278" s="7" t="n">
        <v>0</v>
      </c>
    </row>
    <row r="12279" spans="1:6">
      <c r="A12279" t="s">
        <v>4</v>
      </c>
      <c r="B12279" s="4" t="s">
        <v>5</v>
      </c>
      <c r="C12279" s="4" t="s">
        <v>10</v>
      </c>
      <c r="D12279" s="4" t="s">
        <v>16</v>
      </c>
      <c r="E12279" s="4" t="s">
        <v>16</v>
      </c>
      <c r="F12279" s="4" t="s">
        <v>6</v>
      </c>
    </row>
    <row r="12280" spans="1:6">
      <c r="A12280" t="n">
        <v>96486</v>
      </c>
      <c r="B12280" s="25" t="n">
        <v>20</v>
      </c>
      <c r="C12280" s="7" t="n">
        <v>86</v>
      </c>
      <c r="D12280" s="7" t="n">
        <v>3</v>
      </c>
      <c r="E12280" s="7" t="n">
        <v>10</v>
      </c>
      <c r="F12280" s="7" t="s">
        <v>211</v>
      </c>
    </row>
    <row r="12281" spans="1:6">
      <c r="A12281" t="s">
        <v>4</v>
      </c>
      <c r="B12281" s="4" t="s">
        <v>5</v>
      </c>
      <c r="C12281" s="4" t="s">
        <v>10</v>
      </c>
    </row>
    <row r="12282" spans="1:6">
      <c r="A12282" t="n">
        <v>96504</v>
      </c>
      <c r="B12282" s="31" t="n">
        <v>16</v>
      </c>
      <c r="C12282" s="7" t="n">
        <v>0</v>
      </c>
    </row>
    <row r="12283" spans="1:6">
      <c r="A12283" t="s">
        <v>4</v>
      </c>
      <c r="B12283" s="4" t="s">
        <v>5</v>
      </c>
      <c r="C12283" s="4" t="s">
        <v>10</v>
      </c>
      <c r="D12283" s="4" t="s">
        <v>16</v>
      </c>
      <c r="E12283" s="4" t="s">
        <v>16</v>
      </c>
      <c r="F12283" s="4" t="s">
        <v>6</v>
      </c>
    </row>
    <row r="12284" spans="1:6">
      <c r="A12284" t="n">
        <v>96507</v>
      </c>
      <c r="B12284" s="25" t="n">
        <v>20</v>
      </c>
      <c r="C12284" s="7" t="n">
        <v>107</v>
      </c>
      <c r="D12284" s="7" t="n">
        <v>3</v>
      </c>
      <c r="E12284" s="7" t="n">
        <v>10</v>
      </c>
      <c r="F12284" s="7" t="s">
        <v>211</v>
      </c>
    </row>
    <row r="12285" spans="1:6">
      <c r="A12285" t="s">
        <v>4</v>
      </c>
      <c r="B12285" s="4" t="s">
        <v>5</v>
      </c>
      <c r="C12285" s="4" t="s">
        <v>10</v>
      </c>
    </row>
    <row r="12286" spans="1:6">
      <c r="A12286" t="n">
        <v>96525</v>
      </c>
      <c r="B12286" s="31" t="n">
        <v>16</v>
      </c>
      <c r="C12286" s="7" t="n">
        <v>0</v>
      </c>
    </row>
    <row r="12287" spans="1:6">
      <c r="A12287" t="s">
        <v>4</v>
      </c>
      <c r="B12287" s="4" t="s">
        <v>5</v>
      </c>
      <c r="C12287" s="4" t="s">
        <v>10</v>
      </c>
      <c r="D12287" s="4" t="s">
        <v>16</v>
      </c>
      <c r="E12287" s="4" t="s">
        <v>16</v>
      </c>
      <c r="F12287" s="4" t="s">
        <v>6</v>
      </c>
    </row>
    <row r="12288" spans="1:6">
      <c r="A12288" t="n">
        <v>96528</v>
      </c>
      <c r="B12288" s="25" t="n">
        <v>20</v>
      </c>
      <c r="C12288" s="7" t="n">
        <v>108</v>
      </c>
      <c r="D12288" s="7" t="n">
        <v>3</v>
      </c>
      <c r="E12288" s="7" t="n">
        <v>10</v>
      </c>
      <c r="F12288" s="7" t="s">
        <v>211</v>
      </c>
    </row>
    <row r="12289" spans="1:6">
      <c r="A12289" t="s">
        <v>4</v>
      </c>
      <c r="B12289" s="4" t="s">
        <v>5</v>
      </c>
      <c r="C12289" s="4" t="s">
        <v>10</v>
      </c>
    </row>
    <row r="12290" spans="1:6">
      <c r="A12290" t="n">
        <v>96546</v>
      </c>
      <c r="B12290" s="31" t="n">
        <v>16</v>
      </c>
      <c r="C12290" s="7" t="n">
        <v>0</v>
      </c>
    </row>
    <row r="12291" spans="1:6">
      <c r="A12291" t="s">
        <v>4</v>
      </c>
      <c r="B12291" s="4" t="s">
        <v>5</v>
      </c>
      <c r="C12291" s="4" t="s">
        <v>10</v>
      </c>
      <c r="D12291" s="4" t="s">
        <v>16</v>
      </c>
      <c r="E12291" s="4" t="s">
        <v>16</v>
      </c>
      <c r="F12291" s="4" t="s">
        <v>6</v>
      </c>
    </row>
    <row r="12292" spans="1:6">
      <c r="A12292" t="n">
        <v>96549</v>
      </c>
      <c r="B12292" s="25" t="n">
        <v>20</v>
      </c>
      <c r="C12292" s="7" t="n">
        <v>6456</v>
      </c>
      <c r="D12292" s="7" t="n">
        <v>3</v>
      </c>
      <c r="E12292" s="7" t="n">
        <v>10</v>
      </c>
      <c r="F12292" s="7" t="s">
        <v>211</v>
      </c>
    </row>
    <row r="12293" spans="1:6">
      <c r="A12293" t="s">
        <v>4</v>
      </c>
      <c r="B12293" s="4" t="s">
        <v>5</v>
      </c>
      <c r="C12293" s="4" t="s">
        <v>10</v>
      </c>
    </row>
    <row r="12294" spans="1:6">
      <c r="A12294" t="n">
        <v>96567</v>
      </c>
      <c r="B12294" s="31" t="n">
        <v>16</v>
      </c>
      <c r="C12294" s="7" t="n">
        <v>0</v>
      </c>
    </row>
    <row r="12295" spans="1:6">
      <c r="A12295" t="s">
        <v>4</v>
      </c>
      <c r="B12295" s="4" t="s">
        <v>5</v>
      </c>
      <c r="C12295" s="4" t="s">
        <v>10</v>
      </c>
      <c r="D12295" s="4" t="s">
        <v>16</v>
      </c>
      <c r="E12295" s="4" t="s">
        <v>16</v>
      </c>
      <c r="F12295" s="4" t="s">
        <v>6</v>
      </c>
    </row>
    <row r="12296" spans="1:6">
      <c r="A12296" t="n">
        <v>96570</v>
      </c>
      <c r="B12296" s="25" t="n">
        <v>20</v>
      </c>
      <c r="C12296" s="7" t="n">
        <v>1600</v>
      </c>
      <c r="D12296" s="7" t="n">
        <v>3</v>
      </c>
      <c r="E12296" s="7" t="n">
        <v>10</v>
      </c>
      <c r="F12296" s="7" t="s">
        <v>211</v>
      </c>
    </row>
    <row r="12297" spans="1:6">
      <c r="A12297" t="s">
        <v>4</v>
      </c>
      <c r="B12297" s="4" t="s">
        <v>5</v>
      </c>
      <c r="C12297" s="4" t="s">
        <v>10</v>
      </c>
    </row>
    <row r="12298" spans="1:6">
      <c r="A12298" t="n">
        <v>96588</v>
      </c>
      <c r="B12298" s="31" t="n">
        <v>16</v>
      </c>
      <c r="C12298" s="7" t="n">
        <v>0</v>
      </c>
    </row>
    <row r="12299" spans="1:6">
      <c r="A12299" t="s">
        <v>4</v>
      </c>
      <c r="B12299" s="4" t="s">
        <v>5</v>
      </c>
      <c r="C12299" s="4" t="s">
        <v>10</v>
      </c>
      <c r="D12299" s="4" t="s">
        <v>9</v>
      </c>
    </row>
    <row r="12300" spans="1:6">
      <c r="A12300" t="n">
        <v>96591</v>
      </c>
      <c r="B12300" s="46" t="n">
        <v>43</v>
      </c>
      <c r="C12300" s="7" t="n">
        <v>1600</v>
      </c>
      <c r="D12300" s="7" t="n">
        <v>128</v>
      </c>
    </row>
    <row r="12301" spans="1:6">
      <c r="A12301" t="s">
        <v>4</v>
      </c>
      <c r="B12301" s="4" t="s">
        <v>5</v>
      </c>
      <c r="C12301" s="4" t="s">
        <v>10</v>
      </c>
      <c r="D12301" s="4" t="s">
        <v>9</v>
      </c>
    </row>
    <row r="12302" spans="1:6">
      <c r="A12302" t="n">
        <v>96598</v>
      </c>
      <c r="B12302" s="46" t="n">
        <v>43</v>
      </c>
      <c r="C12302" s="7" t="n">
        <v>1600</v>
      </c>
      <c r="D12302" s="7" t="n">
        <v>32</v>
      </c>
    </row>
    <row r="12303" spans="1:6">
      <c r="A12303" t="s">
        <v>4</v>
      </c>
      <c r="B12303" s="4" t="s">
        <v>5</v>
      </c>
      <c r="C12303" s="4" t="s">
        <v>16</v>
      </c>
      <c r="D12303" s="4" t="s">
        <v>10</v>
      </c>
      <c r="E12303" s="4" t="s">
        <v>16</v>
      </c>
      <c r="F12303" s="4" t="s">
        <v>6</v>
      </c>
      <c r="G12303" s="4" t="s">
        <v>6</v>
      </c>
      <c r="H12303" s="4" t="s">
        <v>6</v>
      </c>
      <c r="I12303" s="4" t="s">
        <v>6</v>
      </c>
      <c r="J12303" s="4" t="s">
        <v>6</v>
      </c>
      <c r="K12303" s="4" t="s">
        <v>6</v>
      </c>
      <c r="L12303" s="4" t="s">
        <v>6</v>
      </c>
      <c r="M12303" s="4" t="s">
        <v>6</v>
      </c>
      <c r="N12303" s="4" t="s">
        <v>6</v>
      </c>
      <c r="O12303" s="4" t="s">
        <v>6</v>
      </c>
      <c r="P12303" s="4" t="s">
        <v>6</v>
      </c>
      <c r="Q12303" s="4" t="s">
        <v>6</v>
      </c>
      <c r="R12303" s="4" t="s">
        <v>6</v>
      </c>
      <c r="S12303" s="4" t="s">
        <v>6</v>
      </c>
      <c r="T12303" s="4" t="s">
        <v>6</v>
      </c>
      <c r="U12303" s="4" t="s">
        <v>6</v>
      </c>
    </row>
    <row r="12304" spans="1:6">
      <c r="A12304" t="n">
        <v>96605</v>
      </c>
      <c r="B12304" s="44" t="n">
        <v>36</v>
      </c>
      <c r="C12304" s="7" t="n">
        <v>8</v>
      </c>
      <c r="D12304" s="7" t="n">
        <v>7033</v>
      </c>
      <c r="E12304" s="7" t="n">
        <v>0</v>
      </c>
      <c r="F12304" s="7" t="s">
        <v>710</v>
      </c>
      <c r="G12304" s="7" t="s">
        <v>711</v>
      </c>
      <c r="H12304" s="7" t="s">
        <v>15</v>
      </c>
      <c r="I12304" s="7" t="s">
        <v>15</v>
      </c>
      <c r="J12304" s="7" t="s">
        <v>15</v>
      </c>
      <c r="K12304" s="7" t="s">
        <v>15</v>
      </c>
      <c r="L12304" s="7" t="s">
        <v>15</v>
      </c>
      <c r="M12304" s="7" t="s">
        <v>15</v>
      </c>
      <c r="N12304" s="7" t="s">
        <v>15</v>
      </c>
      <c r="O12304" s="7" t="s">
        <v>15</v>
      </c>
      <c r="P12304" s="7" t="s">
        <v>15</v>
      </c>
      <c r="Q12304" s="7" t="s">
        <v>15</v>
      </c>
      <c r="R12304" s="7" t="s">
        <v>15</v>
      </c>
      <c r="S12304" s="7" t="s">
        <v>15</v>
      </c>
      <c r="T12304" s="7" t="s">
        <v>15</v>
      </c>
      <c r="U12304" s="7" t="s">
        <v>15</v>
      </c>
    </row>
    <row r="12305" spans="1:21">
      <c r="A12305" t="s">
        <v>4</v>
      </c>
      <c r="B12305" s="4" t="s">
        <v>5</v>
      </c>
      <c r="C12305" s="4" t="s">
        <v>16</v>
      </c>
      <c r="D12305" s="4" t="s">
        <v>10</v>
      </c>
      <c r="E12305" s="4" t="s">
        <v>16</v>
      </c>
      <c r="F12305" s="4" t="s">
        <v>6</v>
      </c>
      <c r="G12305" s="4" t="s">
        <v>6</v>
      </c>
      <c r="H12305" s="4" t="s">
        <v>6</v>
      </c>
      <c r="I12305" s="4" t="s">
        <v>6</v>
      </c>
      <c r="J12305" s="4" t="s">
        <v>6</v>
      </c>
      <c r="K12305" s="4" t="s">
        <v>6</v>
      </c>
      <c r="L12305" s="4" t="s">
        <v>6</v>
      </c>
      <c r="M12305" s="4" t="s">
        <v>6</v>
      </c>
      <c r="N12305" s="4" t="s">
        <v>6</v>
      </c>
      <c r="O12305" s="4" t="s">
        <v>6</v>
      </c>
      <c r="P12305" s="4" t="s">
        <v>6</v>
      </c>
      <c r="Q12305" s="4" t="s">
        <v>6</v>
      </c>
      <c r="R12305" s="4" t="s">
        <v>6</v>
      </c>
      <c r="S12305" s="4" t="s">
        <v>6</v>
      </c>
      <c r="T12305" s="4" t="s">
        <v>6</v>
      </c>
      <c r="U12305" s="4" t="s">
        <v>6</v>
      </c>
    </row>
    <row r="12306" spans="1:21">
      <c r="A12306" t="n">
        <v>96646</v>
      </c>
      <c r="B12306" s="44" t="n">
        <v>36</v>
      </c>
      <c r="C12306" s="7" t="n">
        <v>8</v>
      </c>
      <c r="D12306" s="7" t="n">
        <v>6466</v>
      </c>
      <c r="E12306" s="7" t="n">
        <v>0</v>
      </c>
      <c r="F12306" s="7" t="s">
        <v>113</v>
      </c>
      <c r="G12306" s="7" t="s">
        <v>15</v>
      </c>
      <c r="H12306" s="7" t="s">
        <v>15</v>
      </c>
      <c r="I12306" s="7" t="s">
        <v>15</v>
      </c>
      <c r="J12306" s="7" t="s">
        <v>15</v>
      </c>
      <c r="K12306" s="7" t="s">
        <v>15</v>
      </c>
      <c r="L12306" s="7" t="s">
        <v>15</v>
      </c>
      <c r="M12306" s="7" t="s">
        <v>15</v>
      </c>
      <c r="N12306" s="7" t="s">
        <v>15</v>
      </c>
      <c r="O12306" s="7" t="s">
        <v>15</v>
      </c>
      <c r="P12306" s="7" t="s">
        <v>15</v>
      </c>
      <c r="Q12306" s="7" t="s">
        <v>15</v>
      </c>
      <c r="R12306" s="7" t="s">
        <v>15</v>
      </c>
      <c r="S12306" s="7" t="s">
        <v>15</v>
      </c>
      <c r="T12306" s="7" t="s">
        <v>15</v>
      </c>
      <c r="U12306" s="7" t="s">
        <v>15</v>
      </c>
    </row>
    <row r="12307" spans="1:21">
      <c r="A12307" t="s">
        <v>4</v>
      </c>
      <c r="B12307" s="4" t="s">
        <v>5</v>
      </c>
      <c r="C12307" s="4" t="s">
        <v>16</v>
      </c>
      <c r="D12307" s="4" t="s">
        <v>10</v>
      </c>
      <c r="E12307" s="4" t="s">
        <v>16</v>
      </c>
      <c r="F12307" s="4" t="s">
        <v>6</v>
      </c>
      <c r="G12307" s="4" t="s">
        <v>6</v>
      </c>
      <c r="H12307" s="4" t="s">
        <v>6</v>
      </c>
      <c r="I12307" s="4" t="s">
        <v>6</v>
      </c>
      <c r="J12307" s="4" t="s">
        <v>6</v>
      </c>
      <c r="K12307" s="4" t="s">
        <v>6</v>
      </c>
      <c r="L12307" s="4" t="s">
        <v>6</v>
      </c>
      <c r="M12307" s="4" t="s">
        <v>6</v>
      </c>
      <c r="N12307" s="4" t="s">
        <v>6</v>
      </c>
      <c r="O12307" s="4" t="s">
        <v>6</v>
      </c>
      <c r="P12307" s="4" t="s">
        <v>6</v>
      </c>
      <c r="Q12307" s="4" t="s">
        <v>6</v>
      </c>
      <c r="R12307" s="4" t="s">
        <v>6</v>
      </c>
      <c r="S12307" s="4" t="s">
        <v>6</v>
      </c>
      <c r="T12307" s="4" t="s">
        <v>6</v>
      </c>
      <c r="U12307" s="4" t="s">
        <v>6</v>
      </c>
    </row>
    <row r="12308" spans="1:21">
      <c r="A12308" t="n">
        <v>96679</v>
      </c>
      <c r="B12308" s="44" t="n">
        <v>36</v>
      </c>
      <c r="C12308" s="7" t="n">
        <v>8</v>
      </c>
      <c r="D12308" s="7" t="n">
        <v>86</v>
      </c>
      <c r="E12308" s="7" t="n">
        <v>0</v>
      </c>
      <c r="F12308" s="7" t="s">
        <v>456</v>
      </c>
      <c r="G12308" s="7" t="s">
        <v>625</v>
      </c>
      <c r="H12308" s="7" t="s">
        <v>15</v>
      </c>
      <c r="I12308" s="7" t="s">
        <v>15</v>
      </c>
      <c r="J12308" s="7" t="s">
        <v>15</v>
      </c>
      <c r="K12308" s="7" t="s">
        <v>15</v>
      </c>
      <c r="L12308" s="7" t="s">
        <v>15</v>
      </c>
      <c r="M12308" s="7" t="s">
        <v>15</v>
      </c>
      <c r="N12308" s="7" t="s">
        <v>15</v>
      </c>
      <c r="O12308" s="7" t="s">
        <v>15</v>
      </c>
      <c r="P12308" s="7" t="s">
        <v>15</v>
      </c>
      <c r="Q12308" s="7" t="s">
        <v>15</v>
      </c>
      <c r="R12308" s="7" t="s">
        <v>15</v>
      </c>
      <c r="S12308" s="7" t="s">
        <v>15</v>
      </c>
      <c r="T12308" s="7" t="s">
        <v>15</v>
      </c>
      <c r="U12308" s="7" t="s">
        <v>15</v>
      </c>
    </row>
    <row r="12309" spans="1:21">
      <c r="A12309" t="s">
        <v>4</v>
      </c>
      <c r="B12309" s="4" t="s">
        <v>5</v>
      </c>
      <c r="C12309" s="4" t="s">
        <v>16</v>
      </c>
      <c r="D12309" s="4" t="s">
        <v>10</v>
      </c>
      <c r="E12309" s="4" t="s">
        <v>16</v>
      </c>
      <c r="F12309" s="4" t="s">
        <v>6</v>
      </c>
      <c r="G12309" s="4" t="s">
        <v>6</v>
      </c>
      <c r="H12309" s="4" t="s">
        <v>6</v>
      </c>
      <c r="I12309" s="4" t="s">
        <v>6</v>
      </c>
      <c r="J12309" s="4" t="s">
        <v>6</v>
      </c>
      <c r="K12309" s="4" t="s">
        <v>6</v>
      </c>
      <c r="L12309" s="4" t="s">
        <v>6</v>
      </c>
      <c r="M12309" s="4" t="s">
        <v>6</v>
      </c>
      <c r="N12309" s="4" t="s">
        <v>6</v>
      </c>
      <c r="O12309" s="4" t="s">
        <v>6</v>
      </c>
      <c r="P12309" s="4" t="s">
        <v>6</v>
      </c>
      <c r="Q12309" s="4" t="s">
        <v>6</v>
      </c>
      <c r="R12309" s="4" t="s">
        <v>6</v>
      </c>
      <c r="S12309" s="4" t="s">
        <v>6</v>
      </c>
      <c r="T12309" s="4" t="s">
        <v>6</v>
      </c>
      <c r="U12309" s="4" t="s">
        <v>6</v>
      </c>
    </row>
    <row r="12310" spans="1:21">
      <c r="A12310" t="n">
        <v>96728</v>
      </c>
      <c r="B12310" s="44" t="n">
        <v>36</v>
      </c>
      <c r="C12310" s="7" t="n">
        <v>8</v>
      </c>
      <c r="D12310" s="7" t="n">
        <v>18</v>
      </c>
      <c r="E12310" s="7" t="n">
        <v>0</v>
      </c>
      <c r="F12310" s="7" t="s">
        <v>459</v>
      </c>
      <c r="G12310" s="7" t="s">
        <v>15</v>
      </c>
      <c r="H12310" s="7" t="s">
        <v>15</v>
      </c>
      <c r="I12310" s="7" t="s">
        <v>15</v>
      </c>
      <c r="J12310" s="7" t="s">
        <v>15</v>
      </c>
      <c r="K12310" s="7" t="s">
        <v>15</v>
      </c>
      <c r="L12310" s="7" t="s">
        <v>15</v>
      </c>
      <c r="M12310" s="7" t="s">
        <v>15</v>
      </c>
      <c r="N12310" s="7" t="s">
        <v>15</v>
      </c>
      <c r="O12310" s="7" t="s">
        <v>15</v>
      </c>
      <c r="P12310" s="7" t="s">
        <v>15</v>
      </c>
      <c r="Q12310" s="7" t="s">
        <v>15</v>
      </c>
      <c r="R12310" s="7" t="s">
        <v>15</v>
      </c>
      <c r="S12310" s="7" t="s">
        <v>15</v>
      </c>
      <c r="T12310" s="7" t="s">
        <v>15</v>
      </c>
      <c r="U12310" s="7" t="s">
        <v>15</v>
      </c>
    </row>
    <row r="12311" spans="1:21">
      <c r="A12311" t="s">
        <v>4</v>
      </c>
      <c r="B12311" s="4" t="s">
        <v>5</v>
      </c>
      <c r="C12311" s="4" t="s">
        <v>16</v>
      </c>
      <c r="D12311" s="4" t="s">
        <v>10</v>
      </c>
      <c r="E12311" s="4" t="s">
        <v>16</v>
      </c>
      <c r="F12311" s="4" t="s">
        <v>6</v>
      </c>
      <c r="G12311" s="4" t="s">
        <v>6</v>
      </c>
      <c r="H12311" s="4" t="s">
        <v>6</v>
      </c>
      <c r="I12311" s="4" t="s">
        <v>6</v>
      </c>
      <c r="J12311" s="4" t="s">
        <v>6</v>
      </c>
      <c r="K12311" s="4" t="s">
        <v>6</v>
      </c>
      <c r="L12311" s="4" t="s">
        <v>6</v>
      </c>
      <c r="M12311" s="4" t="s">
        <v>6</v>
      </c>
      <c r="N12311" s="4" t="s">
        <v>6</v>
      </c>
      <c r="O12311" s="4" t="s">
        <v>6</v>
      </c>
      <c r="P12311" s="4" t="s">
        <v>6</v>
      </c>
      <c r="Q12311" s="4" t="s">
        <v>6</v>
      </c>
      <c r="R12311" s="4" t="s">
        <v>6</v>
      </c>
      <c r="S12311" s="4" t="s">
        <v>6</v>
      </c>
      <c r="T12311" s="4" t="s">
        <v>6</v>
      </c>
      <c r="U12311" s="4" t="s">
        <v>6</v>
      </c>
    </row>
    <row r="12312" spans="1:21">
      <c r="A12312" t="n">
        <v>96763</v>
      </c>
      <c r="B12312" s="44" t="n">
        <v>36</v>
      </c>
      <c r="C12312" s="7" t="n">
        <v>8</v>
      </c>
      <c r="D12312" s="7" t="n">
        <v>12</v>
      </c>
      <c r="E12312" s="7" t="n">
        <v>0</v>
      </c>
      <c r="F12312" s="7" t="s">
        <v>217</v>
      </c>
      <c r="G12312" s="7" t="s">
        <v>15</v>
      </c>
      <c r="H12312" s="7" t="s">
        <v>15</v>
      </c>
      <c r="I12312" s="7" t="s">
        <v>15</v>
      </c>
      <c r="J12312" s="7" t="s">
        <v>15</v>
      </c>
      <c r="K12312" s="7" t="s">
        <v>15</v>
      </c>
      <c r="L12312" s="7" t="s">
        <v>15</v>
      </c>
      <c r="M12312" s="7" t="s">
        <v>15</v>
      </c>
      <c r="N12312" s="7" t="s">
        <v>15</v>
      </c>
      <c r="O12312" s="7" t="s">
        <v>15</v>
      </c>
      <c r="P12312" s="7" t="s">
        <v>15</v>
      </c>
      <c r="Q12312" s="7" t="s">
        <v>15</v>
      </c>
      <c r="R12312" s="7" t="s">
        <v>15</v>
      </c>
      <c r="S12312" s="7" t="s">
        <v>15</v>
      </c>
      <c r="T12312" s="7" t="s">
        <v>15</v>
      </c>
      <c r="U12312" s="7" t="s">
        <v>15</v>
      </c>
    </row>
    <row r="12313" spans="1:21">
      <c r="A12313" t="s">
        <v>4</v>
      </c>
      <c r="B12313" s="4" t="s">
        <v>5</v>
      </c>
      <c r="C12313" s="4" t="s">
        <v>16</v>
      </c>
      <c r="D12313" s="4" t="s">
        <v>10</v>
      </c>
      <c r="E12313" s="4" t="s">
        <v>16</v>
      </c>
      <c r="F12313" s="4" t="s">
        <v>6</v>
      </c>
      <c r="G12313" s="4" t="s">
        <v>6</v>
      </c>
      <c r="H12313" s="4" t="s">
        <v>6</v>
      </c>
      <c r="I12313" s="4" t="s">
        <v>6</v>
      </c>
      <c r="J12313" s="4" t="s">
        <v>6</v>
      </c>
      <c r="K12313" s="4" t="s">
        <v>6</v>
      </c>
      <c r="L12313" s="4" t="s">
        <v>6</v>
      </c>
      <c r="M12313" s="4" t="s">
        <v>6</v>
      </c>
      <c r="N12313" s="4" t="s">
        <v>6</v>
      </c>
      <c r="O12313" s="4" t="s">
        <v>6</v>
      </c>
      <c r="P12313" s="4" t="s">
        <v>6</v>
      </c>
      <c r="Q12313" s="4" t="s">
        <v>6</v>
      </c>
      <c r="R12313" s="4" t="s">
        <v>6</v>
      </c>
      <c r="S12313" s="4" t="s">
        <v>6</v>
      </c>
      <c r="T12313" s="4" t="s">
        <v>6</v>
      </c>
      <c r="U12313" s="4" t="s">
        <v>6</v>
      </c>
    </row>
    <row r="12314" spans="1:21">
      <c r="A12314" t="n">
        <v>96798</v>
      </c>
      <c r="B12314" s="44" t="n">
        <v>36</v>
      </c>
      <c r="C12314" s="7" t="n">
        <v>8</v>
      </c>
      <c r="D12314" s="7" t="n">
        <v>8</v>
      </c>
      <c r="E12314" s="7" t="n">
        <v>0</v>
      </c>
      <c r="F12314" s="7" t="s">
        <v>113</v>
      </c>
      <c r="G12314" s="7" t="s">
        <v>15</v>
      </c>
      <c r="H12314" s="7" t="s">
        <v>15</v>
      </c>
      <c r="I12314" s="7" t="s">
        <v>15</v>
      </c>
      <c r="J12314" s="7" t="s">
        <v>15</v>
      </c>
      <c r="K12314" s="7" t="s">
        <v>15</v>
      </c>
      <c r="L12314" s="7" t="s">
        <v>15</v>
      </c>
      <c r="M12314" s="7" t="s">
        <v>15</v>
      </c>
      <c r="N12314" s="7" t="s">
        <v>15</v>
      </c>
      <c r="O12314" s="7" t="s">
        <v>15</v>
      </c>
      <c r="P12314" s="7" t="s">
        <v>15</v>
      </c>
      <c r="Q12314" s="7" t="s">
        <v>15</v>
      </c>
      <c r="R12314" s="7" t="s">
        <v>15</v>
      </c>
      <c r="S12314" s="7" t="s">
        <v>15</v>
      </c>
      <c r="T12314" s="7" t="s">
        <v>15</v>
      </c>
      <c r="U12314" s="7" t="s">
        <v>15</v>
      </c>
    </row>
    <row r="12315" spans="1:21">
      <c r="A12315" t="s">
        <v>4</v>
      </c>
      <c r="B12315" s="4" t="s">
        <v>5</v>
      </c>
      <c r="C12315" s="4" t="s">
        <v>16</v>
      </c>
      <c r="D12315" s="4" t="s">
        <v>10</v>
      </c>
      <c r="E12315" s="4" t="s">
        <v>16</v>
      </c>
      <c r="F12315" s="4" t="s">
        <v>6</v>
      </c>
      <c r="G12315" s="4" t="s">
        <v>6</v>
      </c>
      <c r="H12315" s="4" t="s">
        <v>6</v>
      </c>
      <c r="I12315" s="4" t="s">
        <v>6</v>
      </c>
      <c r="J12315" s="4" t="s">
        <v>6</v>
      </c>
      <c r="K12315" s="4" t="s">
        <v>6</v>
      </c>
      <c r="L12315" s="4" t="s">
        <v>6</v>
      </c>
      <c r="M12315" s="4" t="s">
        <v>6</v>
      </c>
      <c r="N12315" s="4" t="s">
        <v>6</v>
      </c>
      <c r="O12315" s="4" t="s">
        <v>6</v>
      </c>
      <c r="P12315" s="4" t="s">
        <v>6</v>
      </c>
      <c r="Q12315" s="4" t="s">
        <v>6</v>
      </c>
      <c r="R12315" s="4" t="s">
        <v>6</v>
      </c>
      <c r="S12315" s="4" t="s">
        <v>6</v>
      </c>
      <c r="T12315" s="4" t="s">
        <v>6</v>
      </c>
      <c r="U12315" s="4" t="s">
        <v>6</v>
      </c>
    </row>
    <row r="12316" spans="1:21">
      <c r="A12316" t="n">
        <v>96831</v>
      </c>
      <c r="B12316" s="44" t="n">
        <v>36</v>
      </c>
      <c r="C12316" s="7" t="n">
        <v>8</v>
      </c>
      <c r="D12316" s="7" t="n">
        <v>9</v>
      </c>
      <c r="E12316" s="7" t="n">
        <v>0</v>
      </c>
      <c r="F12316" s="7" t="s">
        <v>626</v>
      </c>
      <c r="G12316" s="7" t="s">
        <v>15</v>
      </c>
      <c r="H12316" s="7" t="s">
        <v>15</v>
      </c>
      <c r="I12316" s="7" t="s">
        <v>15</v>
      </c>
      <c r="J12316" s="7" t="s">
        <v>15</v>
      </c>
      <c r="K12316" s="7" t="s">
        <v>15</v>
      </c>
      <c r="L12316" s="7" t="s">
        <v>15</v>
      </c>
      <c r="M12316" s="7" t="s">
        <v>15</v>
      </c>
      <c r="N12316" s="7" t="s">
        <v>15</v>
      </c>
      <c r="O12316" s="7" t="s">
        <v>15</v>
      </c>
      <c r="P12316" s="7" t="s">
        <v>15</v>
      </c>
      <c r="Q12316" s="7" t="s">
        <v>15</v>
      </c>
      <c r="R12316" s="7" t="s">
        <v>15</v>
      </c>
      <c r="S12316" s="7" t="s">
        <v>15</v>
      </c>
      <c r="T12316" s="7" t="s">
        <v>15</v>
      </c>
      <c r="U12316" s="7" t="s">
        <v>15</v>
      </c>
    </row>
    <row r="12317" spans="1:21">
      <c r="A12317" t="s">
        <v>4</v>
      </c>
      <c r="B12317" s="4" t="s">
        <v>5</v>
      </c>
      <c r="C12317" s="4" t="s">
        <v>16</v>
      </c>
      <c r="D12317" s="4" t="s">
        <v>10</v>
      </c>
      <c r="E12317" s="4" t="s">
        <v>16</v>
      </c>
      <c r="F12317" s="4" t="s">
        <v>6</v>
      </c>
      <c r="G12317" s="4" t="s">
        <v>6</v>
      </c>
      <c r="H12317" s="4" t="s">
        <v>6</v>
      </c>
      <c r="I12317" s="4" t="s">
        <v>6</v>
      </c>
      <c r="J12317" s="4" t="s">
        <v>6</v>
      </c>
      <c r="K12317" s="4" t="s">
        <v>6</v>
      </c>
      <c r="L12317" s="4" t="s">
        <v>6</v>
      </c>
      <c r="M12317" s="4" t="s">
        <v>6</v>
      </c>
      <c r="N12317" s="4" t="s">
        <v>6</v>
      </c>
      <c r="O12317" s="4" t="s">
        <v>6</v>
      </c>
      <c r="P12317" s="4" t="s">
        <v>6</v>
      </c>
      <c r="Q12317" s="4" t="s">
        <v>6</v>
      </c>
      <c r="R12317" s="4" t="s">
        <v>6</v>
      </c>
      <c r="S12317" s="4" t="s">
        <v>6</v>
      </c>
      <c r="T12317" s="4" t="s">
        <v>6</v>
      </c>
      <c r="U12317" s="4" t="s">
        <v>6</v>
      </c>
    </row>
    <row r="12318" spans="1:21">
      <c r="A12318" t="n">
        <v>96865</v>
      </c>
      <c r="B12318" s="44" t="n">
        <v>36</v>
      </c>
      <c r="C12318" s="7" t="n">
        <v>8</v>
      </c>
      <c r="D12318" s="7" t="n">
        <v>11</v>
      </c>
      <c r="E12318" s="7" t="n">
        <v>0</v>
      </c>
      <c r="F12318" s="7" t="s">
        <v>712</v>
      </c>
      <c r="G12318" s="7" t="s">
        <v>91</v>
      </c>
      <c r="H12318" s="7" t="s">
        <v>15</v>
      </c>
      <c r="I12318" s="7" t="s">
        <v>15</v>
      </c>
      <c r="J12318" s="7" t="s">
        <v>15</v>
      </c>
      <c r="K12318" s="7" t="s">
        <v>15</v>
      </c>
      <c r="L12318" s="7" t="s">
        <v>15</v>
      </c>
      <c r="M12318" s="7" t="s">
        <v>15</v>
      </c>
      <c r="N12318" s="7" t="s">
        <v>15</v>
      </c>
      <c r="O12318" s="7" t="s">
        <v>15</v>
      </c>
      <c r="P12318" s="7" t="s">
        <v>15</v>
      </c>
      <c r="Q12318" s="7" t="s">
        <v>15</v>
      </c>
      <c r="R12318" s="7" t="s">
        <v>15</v>
      </c>
      <c r="S12318" s="7" t="s">
        <v>15</v>
      </c>
      <c r="T12318" s="7" t="s">
        <v>15</v>
      </c>
      <c r="U12318" s="7" t="s">
        <v>15</v>
      </c>
    </row>
    <row r="12319" spans="1:21">
      <c r="A12319" t="s">
        <v>4</v>
      </c>
      <c r="B12319" s="4" t="s">
        <v>5</v>
      </c>
      <c r="C12319" s="4" t="s">
        <v>16</v>
      </c>
      <c r="D12319" s="4" t="s">
        <v>10</v>
      </c>
      <c r="E12319" s="4" t="s">
        <v>16</v>
      </c>
      <c r="F12319" s="4" t="s">
        <v>6</v>
      </c>
      <c r="G12319" s="4" t="s">
        <v>6</v>
      </c>
      <c r="H12319" s="4" t="s">
        <v>6</v>
      </c>
      <c r="I12319" s="4" t="s">
        <v>6</v>
      </c>
      <c r="J12319" s="4" t="s">
        <v>6</v>
      </c>
      <c r="K12319" s="4" t="s">
        <v>6</v>
      </c>
      <c r="L12319" s="4" t="s">
        <v>6</v>
      </c>
      <c r="M12319" s="4" t="s">
        <v>6</v>
      </c>
      <c r="N12319" s="4" t="s">
        <v>6</v>
      </c>
      <c r="O12319" s="4" t="s">
        <v>6</v>
      </c>
      <c r="P12319" s="4" t="s">
        <v>6</v>
      </c>
      <c r="Q12319" s="4" t="s">
        <v>6</v>
      </c>
      <c r="R12319" s="4" t="s">
        <v>6</v>
      </c>
      <c r="S12319" s="4" t="s">
        <v>6</v>
      </c>
      <c r="T12319" s="4" t="s">
        <v>6</v>
      </c>
      <c r="U12319" s="4" t="s">
        <v>6</v>
      </c>
    </row>
    <row r="12320" spans="1:21">
      <c r="A12320" t="n">
        <v>96911</v>
      </c>
      <c r="B12320" s="44" t="n">
        <v>36</v>
      </c>
      <c r="C12320" s="7" t="n">
        <v>8</v>
      </c>
      <c r="D12320" s="7" t="n">
        <v>80</v>
      </c>
      <c r="E12320" s="7" t="n">
        <v>0</v>
      </c>
      <c r="F12320" s="7" t="s">
        <v>625</v>
      </c>
      <c r="G12320" s="7" t="s">
        <v>15</v>
      </c>
      <c r="H12320" s="7" t="s">
        <v>15</v>
      </c>
      <c r="I12320" s="7" t="s">
        <v>15</v>
      </c>
      <c r="J12320" s="7" t="s">
        <v>15</v>
      </c>
      <c r="K12320" s="7" t="s">
        <v>15</v>
      </c>
      <c r="L12320" s="7" t="s">
        <v>15</v>
      </c>
      <c r="M12320" s="7" t="s">
        <v>15</v>
      </c>
      <c r="N12320" s="7" t="s">
        <v>15</v>
      </c>
      <c r="O12320" s="7" t="s">
        <v>15</v>
      </c>
      <c r="P12320" s="7" t="s">
        <v>15</v>
      </c>
      <c r="Q12320" s="7" t="s">
        <v>15</v>
      </c>
      <c r="R12320" s="7" t="s">
        <v>15</v>
      </c>
      <c r="S12320" s="7" t="s">
        <v>15</v>
      </c>
      <c r="T12320" s="7" t="s">
        <v>15</v>
      </c>
      <c r="U12320" s="7" t="s">
        <v>15</v>
      </c>
    </row>
    <row r="12321" spans="1:21">
      <c r="A12321" t="s">
        <v>4</v>
      </c>
      <c r="B12321" s="4" t="s">
        <v>5</v>
      </c>
      <c r="C12321" s="4" t="s">
        <v>16</v>
      </c>
      <c r="D12321" s="4" t="s">
        <v>10</v>
      </c>
      <c r="E12321" s="4" t="s">
        <v>16</v>
      </c>
      <c r="F12321" s="4" t="s">
        <v>6</v>
      </c>
      <c r="G12321" s="4" t="s">
        <v>6</v>
      </c>
      <c r="H12321" s="4" t="s">
        <v>6</v>
      </c>
      <c r="I12321" s="4" t="s">
        <v>6</v>
      </c>
      <c r="J12321" s="4" t="s">
        <v>6</v>
      </c>
      <c r="K12321" s="4" t="s">
        <v>6</v>
      </c>
      <c r="L12321" s="4" t="s">
        <v>6</v>
      </c>
      <c r="M12321" s="4" t="s">
        <v>6</v>
      </c>
      <c r="N12321" s="4" t="s">
        <v>6</v>
      </c>
      <c r="O12321" s="4" t="s">
        <v>6</v>
      </c>
      <c r="P12321" s="4" t="s">
        <v>6</v>
      </c>
      <c r="Q12321" s="4" t="s">
        <v>6</v>
      </c>
      <c r="R12321" s="4" t="s">
        <v>6</v>
      </c>
      <c r="S12321" s="4" t="s">
        <v>6</v>
      </c>
      <c r="T12321" s="4" t="s">
        <v>6</v>
      </c>
      <c r="U12321" s="4" t="s">
        <v>6</v>
      </c>
    </row>
    <row r="12322" spans="1:21">
      <c r="A12322" t="n">
        <v>96946</v>
      </c>
      <c r="B12322" s="44" t="n">
        <v>36</v>
      </c>
      <c r="C12322" s="7" t="n">
        <v>8</v>
      </c>
      <c r="D12322" s="7" t="n">
        <v>2</v>
      </c>
      <c r="E12322" s="7" t="n">
        <v>0</v>
      </c>
      <c r="F12322" s="7" t="s">
        <v>456</v>
      </c>
      <c r="G12322" s="7" t="s">
        <v>15</v>
      </c>
      <c r="H12322" s="7" t="s">
        <v>15</v>
      </c>
      <c r="I12322" s="7" t="s">
        <v>15</v>
      </c>
      <c r="J12322" s="7" t="s">
        <v>15</v>
      </c>
      <c r="K12322" s="7" t="s">
        <v>15</v>
      </c>
      <c r="L12322" s="7" t="s">
        <v>15</v>
      </c>
      <c r="M12322" s="7" t="s">
        <v>15</v>
      </c>
      <c r="N12322" s="7" t="s">
        <v>15</v>
      </c>
      <c r="O12322" s="7" t="s">
        <v>15</v>
      </c>
      <c r="P12322" s="7" t="s">
        <v>15</v>
      </c>
      <c r="Q12322" s="7" t="s">
        <v>15</v>
      </c>
      <c r="R12322" s="7" t="s">
        <v>15</v>
      </c>
      <c r="S12322" s="7" t="s">
        <v>15</v>
      </c>
      <c r="T12322" s="7" t="s">
        <v>15</v>
      </c>
      <c r="U12322" s="7" t="s">
        <v>15</v>
      </c>
    </row>
    <row r="12323" spans="1:21">
      <c r="A12323" t="s">
        <v>4</v>
      </c>
      <c r="B12323" s="4" t="s">
        <v>5</v>
      </c>
      <c r="C12323" s="4" t="s">
        <v>16</v>
      </c>
      <c r="D12323" s="4" t="s">
        <v>10</v>
      </c>
      <c r="E12323" s="4" t="s">
        <v>16</v>
      </c>
      <c r="F12323" s="4" t="s">
        <v>6</v>
      </c>
      <c r="G12323" s="4" t="s">
        <v>6</v>
      </c>
      <c r="H12323" s="4" t="s">
        <v>6</v>
      </c>
      <c r="I12323" s="4" t="s">
        <v>6</v>
      </c>
      <c r="J12323" s="4" t="s">
        <v>6</v>
      </c>
      <c r="K12323" s="4" t="s">
        <v>6</v>
      </c>
      <c r="L12323" s="4" t="s">
        <v>6</v>
      </c>
      <c r="M12323" s="4" t="s">
        <v>6</v>
      </c>
      <c r="N12323" s="4" t="s">
        <v>6</v>
      </c>
      <c r="O12323" s="4" t="s">
        <v>6</v>
      </c>
      <c r="P12323" s="4" t="s">
        <v>6</v>
      </c>
      <c r="Q12323" s="4" t="s">
        <v>6</v>
      </c>
      <c r="R12323" s="4" t="s">
        <v>6</v>
      </c>
      <c r="S12323" s="4" t="s">
        <v>6</v>
      </c>
      <c r="T12323" s="4" t="s">
        <v>6</v>
      </c>
      <c r="U12323" s="4" t="s">
        <v>6</v>
      </c>
    </row>
    <row r="12324" spans="1:21">
      <c r="A12324" t="n">
        <v>96981</v>
      </c>
      <c r="B12324" s="44" t="n">
        <v>36</v>
      </c>
      <c r="C12324" s="7" t="n">
        <v>8</v>
      </c>
      <c r="D12324" s="7" t="n">
        <v>3</v>
      </c>
      <c r="E12324" s="7" t="n">
        <v>0</v>
      </c>
      <c r="F12324" s="7" t="s">
        <v>213</v>
      </c>
      <c r="G12324" s="7" t="s">
        <v>15</v>
      </c>
      <c r="H12324" s="7" t="s">
        <v>15</v>
      </c>
      <c r="I12324" s="7" t="s">
        <v>15</v>
      </c>
      <c r="J12324" s="7" t="s">
        <v>15</v>
      </c>
      <c r="K12324" s="7" t="s">
        <v>15</v>
      </c>
      <c r="L12324" s="7" t="s">
        <v>15</v>
      </c>
      <c r="M12324" s="7" t="s">
        <v>15</v>
      </c>
      <c r="N12324" s="7" t="s">
        <v>15</v>
      </c>
      <c r="O12324" s="7" t="s">
        <v>15</v>
      </c>
      <c r="P12324" s="7" t="s">
        <v>15</v>
      </c>
      <c r="Q12324" s="7" t="s">
        <v>15</v>
      </c>
      <c r="R12324" s="7" t="s">
        <v>15</v>
      </c>
      <c r="S12324" s="7" t="s">
        <v>15</v>
      </c>
      <c r="T12324" s="7" t="s">
        <v>15</v>
      </c>
      <c r="U12324" s="7" t="s">
        <v>15</v>
      </c>
    </row>
    <row r="12325" spans="1:21">
      <c r="A12325" t="s">
        <v>4</v>
      </c>
      <c r="B12325" s="4" t="s">
        <v>5</v>
      </c>
      <c r="C12325" s="4" t="s">
        <v>16</v>
      </c>
      <c r="D12325" s="4" t="s">
        <v>10</v>
      </c>
      <c r="E12325" s="4" t="s">
        <v>16</v>
      </c>
      <c r="F12325" s="4" t="s">
        <v>6</v>
      </c>
      <c r="G12325" s="4" t="s">
        <v>6</v>
      </c>
      <c r="H12325" s="4" t="s">
        <v>6</v>
      </c>
      <c r="I12325" s="4" t="s">
        <v>6</v>
      </c>
      <c r="J12325" s="4" t="s">
        <v>6</v>
      </c>
      <c r="K12325" s="4" t="s">
        <v>6</v>
      </c>
      <c r="L12325" s="4" t="s">
        <v>6</v>
      </c>
      <c r="M12325" s="4" t="s">
        <v>6</v>
      </c>
      <c r="N12325" s="4" t="s">
        <v>6</v>
      </c>
      <c r="O12325" s="4" t="s">
        <v>6</v>
      </c>
      <c r="P12325" s="4" t="s">
        <v>6</v>
      </c>
      <c r="Q12325" s="4" t="s">
        <v>6</v>
      </c>
      <c r="R12325" s="4" t="s">
        <v>6</v>
      </c>
      <c r="S12325" s="4" t="s">
        <v>6</v>
      </c>
      <c r="T12325" s="4" t="s">
        <v>6</v>
      </c>
      <c r="U12325" s="4" t="s">
        <v>6</v>
      </c>
    </row>
    <row r="12326" spans="1:21">
      <c r="A12326" t="n">
        <v>97013</v>
      </c>
      <c r="B12326" s="44" t="n">
        <v>36</v>
      </c>
      <c r="C12326" s="7" t="n">
        <v>8</v>
      </c>
      <c r="D12326" s="7" t="n">
        <v>7</v>
      </c>
      <c r="E12326" s="7" t="n">
        <v>0</v>
      </c>
      <c r="F12326" s="7" t="s">
        <v>458</v>
      </c>
      <c r="G12326" s="7" t="s">
        <v>15</v>
      </c>
      <c r="H12326" s="7" t="s">
        <v>15</v>
      </c>
      <c r="I12326" s="7" t="s">
        <v>15</v>
      </c>
      <c r="J12326" s="7" t="s">
        <v>15</v>
      </c>
      <c r="K12326" s="7" t="s">
        <v>15</v>
      </c>
      <c r="L12326" s="7" t="s">
        <v>15</v>
      </c>
      <c r="M12326" s="7" t="s">
        <v>15</v>
      </c>
      <c r="N12326" s="7" t="s">
        <v>15</v>
      </c>
      <c r="O12326" s="7" t="s">
        <v>15</v>
      </c>
      <c r="P12326" s="7" t="s">
        <v>15</v>
      </c>
      <c r="Q12326" s="7" t="s">
        <v>15</v>
      </c>
      <c r="R12326" s="7" t="s">
        <v>15</v>
      </c>
      <c r="S12326" s="7" t="s">
        <v>15</v>
      </c>
      <c r="T12326" s="7" t="s">
        <v>15</v>
      </c>
      <c r="U12326" s="7" t="s">
        <v>15</v>
      </c>
    </row>
    <row r="12327" spans="1:21">
      <c r="A12327" t="s">
        <v>4</v>
      </c>
      <c r="B12327" s="4" t="s">
        <v>5</v>
      </c>
      <c r="C12327" s="4" t="s">
        <v>16</v>
      </c>
      <c r="D12327" s="4" t="s">
        <v>10</v>
      </c>
      <c r="E12327" s="4" t="s">
        <v>16</v>
      </c>
      <c r="F12327" s="4" t="s">
        <v>6</v>
      </c>
      <c r="G12327" s="4" t="s">
        <v>6</v>
      </c>
      <c r="H12327" s="4" t="s">
        <v>6</v>
      </c>
      <c r="I12327" s="4" t="s">
        <v>6</v>
      </c>
      <c r="J12327" s="4" t="s">
        <v>6</v>
      </c>
      <c r="K12327" s="4" t="s">
        <v>6</v>
      </c>
      <c r="L12327" s="4" t="s">
        <v>6</v>
      </c>
      <c r="M12327" s="4" t="s">
        <v>6</v>
      </c>
      <c r="N12327" s="4" t="s">
        <v>6</v>
      </c>
      <c r="O12327" s="4" t="s">
        <v>6</v>
      </c>
      <c r="P12327" s="4" t="s">
        <v>6</v>
      </c>
      <c r="Q12327" s="4" t="s">
        <v>6</v>
      </c>
      <c r="R12327" s="4" t="s">
        <v>6</v>
      </c>
      <c r="S12327" s="4" t="s">
        <v>6</v>
      </c>
      <c r="T12327" s="4" t="s">
        <v>6</v>
      </c>
      <c r="U12327" s="4" t="s">
        <v>6</v>
      </c>
    </row>
    <row r="12328" spans="1:21">
      <c r="A12328" t="n">
        <v>97048</v>
      </c>
      <c r="B12328" s="44" t="n">
        <v>36</v>
      </c>
      <c r="C12328" s="7" t="n">
        <v>8</v>
      </c>
      <c r="D12328" s="7" t="n">
        <v>4</v>
      </c>
      <c r="E12328" s="7" t="n">
        <v>0</v>
      </c>
      <c r="F12328" s="7" t="s">
        <v>222</v>
      </c>
      <c r="G12328" s="7" t="s">
        <v>15</v>
      </c>
      <c r="H12328" s="7" t="s">
        <v>15</v>
      </c>
      <c r="I12328" s="7" t="s">
        <v>15</v>
      </c>
      <c r="J12328" s="7" t="s">
        <v>15</v>
      </c>
      <c r="K12328" s="7" t="s">
        <v>15</v>
      </c>
      <c r="L12328" s="7" t="s">
        <v>15</v>
      </c>
      <c r="M12328" s="7" t="s">
        <v>15</v>
      </c>
      <c r="N12328" s="7" t="s">
        <v>15</v>
      </c>
      <c r="O12328" s="7" t="s">
        <v>15</v>
      </c>
      <c r="P12328" s="7" t="s">
        <v>15</v>
      </c>
      <c r="Q12328" s="7" t="s">
        <v>15</v>
      </c>
      <c r="R12328" s="7" t="s">
        <v>15</v>
      </c>
      <c r="S12328" s="7" t="s">
        <v>15</v>
      </c>
      <c r="T12328" s="7" t="s">
        <v>15</v>
      </c>
      <c r="U12328" s="7" t="s">
        <v>15</v>
      </c>
    </row>
    <row r="12329" spans="1:21">
      <c r="A12329" t="s">
        <v>4</v>
      </c>
      <c r="B12329" s="4" t="s">
        <v>5</v>
      </c>
      <c r="C12329" s="4" t="s">
        <v>16</v>
      </c>
      <c r="D12329" s="4" t="s">
        <v>10</v>
      </c>
      <c r="E12329" s="4" t="s">
        <v>16</v>
      </c>
      <c r="F12329" s="4" t="s">
        <v>6</v>
      </c>
      <c r="G12329" s="4" t="s">
        <v>6</v>
      </c>
      <c r="H12329" s="4" t="s">
        <v>6</v>
      </c>
      <c r="I12329" s="4" t="s">
        <v>6</v>
      </c>
      <c r="J12329" s="4" t="s">
        <v>6</v>
      </c>
      <c r="K12329" s="4" t="s">
        <v>6</v>
      </c>
      <c r="L12329" s="4" t="s">
        <v>6</v>
      </c>
      <c r="M12329" s="4" t="s">
        <v>6</v>
      </c>
      <c r="N12329" s="4" t="s">
        <v>6</v>
      </c>
      <c r="O12329" s="4" t="s">
        <v>6</v>
      </c>
      <c r="P12329" s="4" t="s">
        <v>6</v>
      </c>
      <c r="Q12329" s="4" t="s">
        <v>6</v>
      </c>
      <c r="R12329" s="4" t="s">
        <v>6</v>
      </c>
      <c r="S12329" s="4" t="s">
        <v>6</v>
      </c>
      <c r="T12329" s="4" t="s">
        <v>6</v>
      </c>
      <c r="U12329" s="4" t="s">
        <v>6</v>
      </c>
    </row>
    <row r="12330" spans="1:21">
      <c r="A12330" t="n">
        <v>97080</v>
      </c>
      <c r="B12330" s="44" t="n">
        <v>36</v>
      </c>
      <c r="C12330" s="7" t="n">
        <v>8</v>
      </c>
      <c r="D12330" s="7" t="n">
        <v>6</v>
      </c>
      <c r="E12330" s="7" t="n">
        <v>0</v>
      </c>
      <c r="F12330" s="7" t="s">
        <v>113</v>
      </c>
      <c r="G12330" s="7" t="s">
        <v>15</v>
      </c>
      <c r="H12330" s="7" t="s">
        <v>15</v>
      </c>
      <c r="I12330" s="7" t="s">
        <v>15</v>
      </c>
      <c r="J12330" s="7" t="s">
        <v>15</v>
      </c>
      <c r="K12330" s="7" t="s">
        <v>15</v>
      </c>
      <c r="L12330" s="7" t="s">
        <v>15</v>
      </c>
      <c r="M12330" s="7" t="s">
        <v>15</v>
      </c>
      <c r="N12330" s="7" t="s">
        <v>15</v>
      </c>
      <c r="O12330" s="7" t="s">
        <v>15</v>
      </c>
      <c r="P12330" s="7" t="s">
        <v>15</v>
      </c>
      <c r="Q12330" s="7" t="s">
        <v>15</v>
      </c>
      <c r="R12330" s="7" t="s">
        <v>15</v>
      </c>
      <c r="S12330" s="7" t="s">
        <v>15</v>
      </c>
      <c r="T12330" s="7" t="s">
        <v>15</v>
      </c>
      <c r="U12330" s="7" t="s">
        <v>15</v>
      </c>
    </row>
    <row r="12331" spans="1:21">
      <c r="A12331" t="s">
        <v>4</v>
      </c>
      <c r="B12331" s="4" t="s">
        <v>5</v>
      </c>
      <c r="C12331" s="4" t="s">
        <v>16</v>
      </c>
      <c r="D12331" s="4" t="s">
        <v>10</v>
      </c>
      <c r="E12331" s="4" t="s">
        <v>16</v>
      </c>
      <c r="F12331" s="4" t="s">
        <v>6</v>
      </c>
      <c r="G12331" s="4" t="s">
        <v>6</v>
      </c>
      <c r="H12331" s="4" t="s">
        <v>6</v>
      </c>
      <c r="I12331" s="4" t="s">
        <v>6</v>
      </c>
      <c r="J12331" s="4" t="s">
        <v>6</v>
      </c>
      <c r="K12331" s="4" t="s">
        <v>6</v>
      </c>
      <c r="L12331" s="4" t="s">
        <v>6</v>
      </c>
      <c r="M12331" s="4" t="s">
        <v>6</v>
      </c>
      <c r="N12331" s="4" t="s">
        <v>6</v>
      </c>
      <c r="O12331" s="4" t="s">
        <v>6</v>
      </c>
      <c r="P12331" s="4" t="s">
        <v>6</v>
      </c>
      <c r="Q12331" s="4" t="s">
        <v>6</v>
      </c>
      <c r="R12331" s="4" t="s">
        <v>6</v>
      </c>
      <c r="S12331" s="4" t="s">
        <v>6</v>
      </c>
      <c r="T12331" s="4" t="s">
        <v>6</v>
      </c>
      <c r="U12331" s="4" t="s">
        <v>6</v>
      </c>
    </row>
    <row r="12332" spans="1:21">
      <c r="A12332" t="n">
        <v>97113</v>
      </c>
      <c r="B12332" s="44" t="n">
        <v>36</v>
      </c>
      <c r="C12332" s="7" t="n">
        <v>8</v>
      </c>
      <c r="D12332" s="7" t="n">
        <v>0</v>
      </c>
      <c r="E12332" s="7" t="n">
        <v>0</v>
      </c>
      <c r="F12332" s="7" t="s">
        <v>713</v>
      </c>
      <c r="G12332" s="7" t="s">
        <v>15</v>
      </c>
      <c r="H12332" s="7" t="s">
        <v>15</v>
      </c>
      <c r="I12332" s="7" t="s">
        <v>15</v>
      </c>
      <c r="J12332" s="7" t="s">
        <v>15</v>
      </c>
      <c r="K12332" s="7" t="s">
        <v>15</v>
      </c>
      <c r="L12332" s="7" t="s">
        <v>15</v>
      </c>
      <c r="M12332" s="7" t="s">
        <v>15</v>
      </c>
      <c r="N12332" s="7" t="s">
        <v>15</v>
      </c>
      <c r="O12332" s="7" t="s">
        <v>15</v>
      </c>
      <c r="P12332" s="7" t="s">
        <v>15</v>
      </c>
      <c r="Q12332" s="7" t="s">
        <v>15</v>
      </c>
      <c r="R12332" s="7" t="s">
        <v>15</v>
      </c>
      <c r="S12332" s="7" t="s">
        <v>15</v>
      </c>
      <c r="T12332" s="7" t="s">
        <v>15</v>
      </c>
      <c r="U12332" s="7" t="s">
        <v>15</v>
      </c>
    </row>
    <row r="12333" spans="1:21">
      <c r="A12333" t="s">
        <v>4</v>
      </c>
      <c r="B12333" s="4" t="s">
        <v>5</v>
      </c>
      <c r="C12333" s="4" t="s">
        <v>16</v>
      </c>
      <c r="D12333" s="4" t="s">
        <v>10</v>
      </c>
      <c r="E12333" s="4" t="s">
        <v>9</v>
      </c>
      <c r="F12333" s="4" t="s">
        <v>10</v>
      </c>
      <c r="G12333" s="4" t="s">
        <v>9</v>
      </c>
      <c r="H12333" s="4" t="s">
        <v>16</v>
      </c>
    </row>
    <row r="12334" spans="1:21">
      <c r="A12334" t="n">
        <v>97143</v>
      </c>
      <c r="B12334" s="20" t="n">
        <v>49</v>
      </c>
      <c r="C12334" s="7" t="n">
        <v>0</v>
      </c>
      <c r="D12334" s="7" t="n">
        <v>120</v>
      </c>
      <c r="E12334" s="7" t="n">
        <v>1065353216</v>
      </c>
      <c r="F12334" s="7" t="n">
        <v>0</v>
      </c>
      <c r="G12334" s="7" t="n">
        <v>0</v>
      </c>
      <c r="H12334" s="7" t="n">
        <v>0</v>
      </c>
    </row>
    <row r="12335" spans="1:21">
      <c r="A12335" t="s">
        <v>4</v>
      </c>
      <c r="B12335" s="4" t="s">
        <v>5</v>
      </c>
      <c r="C12335" s="4" t="s">
        <v>16</v>
      </c>
      <c r="D12335" s="4" t="s">
        <v>10</v>
      </c>
    </row>
    <row r="12336" spans="1:21">
      <c r="A12336" t="n">
        <v>97158</v>
      </c>
      <c r="B12336" s="20" t="n">
        <v>49</v>
      </c>
      <c r="C12336" s="7" t="n">
        <v>6</v>
      </c>
      <c r="D12336" s="7" t="n">
        <v>120</v>
      </c>
    </row>
    <row r="12337" spans="1:21">
      <c r="A12337" t="s">
        <v>4</v>
      </c>
      <c r="B12337" s="4" t="s">
        <v>5</v>
      </c>
      <c r="C12337" s="4" t="s">
        <v>16</v>
      </c>
      <c r="D12337" s="4" t="s">
        <v>6</v>
      </c>
      <c r="E12337" s="4" t="s">
        <v>10</v>
      </c>
    </row>
    <row r="12338" spans="1:21">
      <c r="A12338" t="n">
        <v>97162</v>
      </c>
      <c r="B12338" s="22" t="n">
        <v>94</v>
      </c>
      <c r="C12338" s="7" t="n">
        <v>0</v>
      </c>
      <c r="D12338" s="7" t="s">
        <v>53</v>
      </c>
      <c r="E12338" s="7" t="n">
        <v>1</v>
      </c>
    </row>
    <row r="12339" spans="1:21">
      <c r="A12339" t="s">
        <v>4</v>
      </c>
      <c r="B12339" s="4" t="s">
        <v>5</v>
      </c>
      <c r="C12339" s="4" t="s">
        <v>16</v>
      </c>
      <c r="D12339" s="4" t="s">
        <v>6</v>
      </c>
      <c r="E12339" s="4" t="s">
        <v>10</v>
      </c>
    </row>
    <row r="12340" spans="1:21">
      <c r="A12340" t="n">
        <v>97177</v>
      </c>
      <c r="B12340" s="22" t="n">
        <v>94</v>
      </c>
      <c r="C12340" s="7" t="n">
        <v>0</v>
      </c>
      <c r="D12340" s="7" t="s">
        <v>53</v>
      </c>
      <c r="E12340" s="7" t="n">
        <v>2</v>
      </c>
    </row>
    <row r="12341" spans="1:21">
      <c r="A12341" t="s">
        <v>4</v>
      </c>
      <c r="B12341" s="4" t="s">
        <v>5</v>
      </c>
      <c r="C12341" s="4" t="s">
        <v>16</v>
      </c>
      <c r="D12341" s="4" t="s">
        <v>6</v>
      </c>
      <c r="E12341" s="4" t="s">
        <v>10</v>
      </c>
    </row>
    <row r="12342" spans="1:21">
      <c r="A12342" t="n">
        <v>97192</v>
      </c>
      <c r="B12342" s="22" t="n">
        <v>94</v>
      </c>
      <c r="C12342" s="7" t="n">
        <v>1</v>
      </c>
      <c r="D12342" s="7" t="s">
        <v>53</v>
      </c>
      <c r="E12342" s="7" t="n">
        <v>4</v>
      </c>
    </row>
    <row r="12343" spans="1:21">
      <c r="A12343" t="s">
        <v>4</v>
      </c>
      <c r="B12343" s="4" t="s">
        <v>5</v>
      </c>
      <c r="C12343" s="4" t="s">
        <v>16</v>
      </c>
      <c r="D12343" s="4" t="s">
        <v>6</v>
      </c>
    </row>
    <row r="12344" spans="1:21">
      <c r="A12344" t="n">
        <v>97207</v>
      </c>
      <c r="B12344" s="22" t="n">
        <v>94</v>
      </c>
      <c r="C12344" s="7" t="n">
        <v>5</v>
      </c>
      <c r="D12344" s="7" t="s">
        <v>53</v>
      </c>
    </row>
    <row r="12345" spans="1:21">
      <c r="A12345" t="s">
        <v>4</v>
      </c>
      <c r="B12345" s="4" t="s">
        <v>5</v>
      </c>
      <c r="C12345" s="4" t="s">
        <v>16</v>
      </c>
      <c r="D12345" s="4" t="s">
        <v>6</v>
      </c>
      <c r="E12345" s="4" t="s">
        <v>30</v>
      </c>
      <c r="F12345" s="4" t="s">
        <v>30</v>
      </c>
      <c r="G12345" s="4" t="s">
        <v>30</v>
      </c>
    </row>
    <row r="12346" spans="1:21">
      <c r="A12346" t="n">
        <v>97220</v>
      </c>
      <c r="B12346" s="22" t="n">
        <v>94</v>
      </c>
      <c r="C12346" s="7" t="n">
        <v>2</v>
      </c>
      <c r="D12346" s="7" t="s">
        <v>53</v>
      </c>
      <c r="E12346" s="7" t="n">
        <v>-100.849998474121</v>
      </c>
      <c r="F12346" s="7" t="n">
        <v>-3</v>
      </c>
      <c r="G12346" s="7" t="n">
        <v>-65.8499984741211</v>
      </c>
    </row>
    <row r="12347" spans="1:21">
      <c r="A12347" t="s">
        <v>4</v>
      </c>
      <c r="B12347" s="4" t="s">
        <v>5</v>
      </c>
      <c r="C12347" s="4" t="s">
        <v>16</v>
      </c>
      <c r="D12347" s="4" t="s">
        <v>6</v>
      </c>
      <c r="E12347" s="4" t="s">
        <v>10</v>
      </c>
    </row>
    <row r="12348" spans="1:21">
      <c r="A12348" t="n">
        <v>97245</v>
      </c>
      <c r="B12348" s="22" t="n">
        <v>94</v>
      </c>
      <c r="C12348" s="7" t="n">
        <v>0</v>
      </c>
      <c r="D12348" s="7" t="s">
        <v>714</v>
      </c>
      <c r="E12348" s="7" t="n">
        <v>1</v>
      </c>
    </row>
    <row r="12349" spans="1:21">
      <c r="A12349" t="s">
        <v>4</v>
      </c>
      <c r="B12349" s="4" t="s">
        <v>5</v>
      </c>
      <c r="C12349" s="4" t="s">
        <v>16</v>
      </c>
      <c r="D12349" s="4" t="s">
        <v>6</v>
      </c>
      <c r="E12349" s="4" t="s">
        <v>10</v>
      </c>
    </row>
    <row r="12350" spans="1:21">
      <c r="A12350" t="n">
        <v>97259</v>
      </c>
      <c r="B12350" s="22" t="n">
        <v>94</v>
      </c>
      <c r="C12350" s="7" t="n">
        <v>0</v>
      </c>
      <c r="D12350" s="7" t="s">
        <v>714</v>
      </c>
      <c r="E12350" s="7" t="n">
        <v>2</v>
      </c>
    </row>
    <row r="12351" spans="1:21">
      <c r="A12351" t="s">
        <v>4</v>
      </c>
      <c r="B12351" s="4" t="s">
        <v>5</v>
      </c>
      <c r="C12351" s="4" t="s">
        <v>16</v>
      </c>
      <c r="D12351" s="4" t="s">
        <v>6</v>
      </c>
      <c r="E12351" s="4" t="s">
        <v>10</v>
      </c>
    </row>
    <row r="12352" spans="1:21">
      <c r="A12352" t="n">
        <v>97273</v>
      </c>
      <c r="B12352" s="22" t="n">
        <v>94</v>
      </c>
      <c r="C12352" s="7" t="n">
        <v>1</v>
      </c>
      <c r="D12352" s="7" t="s">
        <v>714</v>
      </c>
      <c r="E12352" s="7" t="n">
        <v>4</v>
      </c>
    </row>
    <row r="12353" spans="1:7">
      <c r="A12353" t="s">
        <v>4</v>
      </c>
      <c r="B12353" s="4" t="s">
        <v>5</v>
      </c>
      <c r="C12353" s="4" t="s">
        <v>16</v>
      </c>
      <c r="D12353" s="4" t="s">
        <v>6</v>
      </c>
    </row>
    <row r="12354" spans="1:7">
      <c r="A12354" t="n">
        <v>97287</v>
      </c>
      <c r="B12354" s="22" t="n">
        <v>94</v>
      </c>
      <c r="C12354" s="7" t="n">
        <v>5</v>
      </c>
      <c r="D12354" s="7" t="s">
        <v>714</v>
      </c>
    </row>
    <row r="12355" spans="1:7">
      <c r="A12355" t="s">
        <v>4</v>
      </c>
      <c r="B12355" s="4" t="s">
        <v>5</v>
      </c>
      <c r="C12355" s="4" t="s">
        <v>16</v>
      </c>
      <c r="D12355" s="4" t="s">
        <v>6</v>
      </c>
      <c r="E12355" s="4" t="s">
        <v>10</v>
      </c>
    </row>
    <row r="12356" spans="1:7">
      <c r="A12356" t="n">
        <v>97299</v>
      </c>
      <c r="B12356" s="22" t="n">
        <v>94</v>
      </c>
      <c r="C12356" s="7" t="n">
        <v>0</v>
      </c>
      <c r="D12356" s="7" t="s">
        <v>715</v>
      </c>
      <c r="E12356" s="7" t="n">
        <v>1</v>
      </c>
    </row>
    <row r="12357" spans="1:7">
      <c r="A12357" t="s">
        <v>4</v>
      </c>
      <c r="B12357" s="4" t="s">
        <v>5</v>
      </c>
      <c r="C12357" s="4" t="s">
        <v>16</v>
      </c>
      <c r="D12357" s="4" t="s">
        <v>6</v>
      </c>
      <c r="E12357" s="4" t="s">
        <v>10</v>
      </c>
    </row>
    <row r="12358" spans="1:7">
      <c r="A12358" t="n">
        <v>97309</v>
      </c>
      <c r="B12358" s="22" t="n">
        <v>94</v>
      </c>
      <c r="C12358" s="7" t="n">
        <v>0</v>
      </c>
      <c r="D12358" s="7" t="s">
        <v>715</v>
      </c>
      <c r="E12358" s="7" t="n">
        <v>2</v>
      </c>
    </row>
    <row r="12359" spans="1:7">
      <c r="A12359" t="s">
        <v>4</v>
      </c>
      <c r="B12359" s="4" t="s">
        <v>5</v>
      </c>
      <c r="C12359" s="4" t="s">
        <v>16</v>
      </c>
      <c r="D12359" s="4" t="s">
        <v>6</v>
      </c>
      <c r="E12359" s="4" t="s">
        <v>10</v>
      </c>
    </row>
    <row r="12360" spans="1:7">
      <c r="A12360" t="n">
        <v>97319</v>
      </c>
      <c r="B12360" s="22" t="n">
        <v>94</v>
      </c>
      <c r="C12360" s="7" t="n">
        <v>1</v>
      </c>
      <c r="D12360" s="7" t="s">
        <v>715</v>
      </c>
      <c r="E12360" s="7" t="n">
        <v>4</v>
      </c>
    </row>
    <row r="12361" spans="1:7">
      <c r="A12361" t="s">
        <v>4</v>
      </c>
      <c r="B12361" s="4" t="s">
        <v>5</v>
      </c>
      <c r="C12361" s="4" t="s">
        <v>16</v>
      </c>
      <c r="D12361" s="4" t="s">
        <v>6</v>
      </c>
    </row>
    <row r="12362" spans="1:7">
      <c r="A12362" t="n">
        <v>97329</v>
      </c>
      <c r="B12362" s="22" t="n">
        <v>94</v>
      </c>
      <c r="C12362" s="7" t="n">
        <v>5</v>
      </c>
      <c r="D12362" s="7" t="s">
        <v>715</v>
      </c>
    </row>
    <row r="12363" spans="1:7">
      <c r="A12363" t="s">
        <v>4</v>
      </c>
      <c r="B12363" s="4" t="s">
        <v>5</v>
      </c>
      <c r="C12363" s="4" t="s">
        <v>16</v>
      </c>
      <c r="D12363" s="4" t="s">
        <v>6</v>
      </c>
      <c r="E12363" s="4" t="s">
        <v>10</v>
      </c>
    </row>
    <row r="12364" spans="1:7">
      <c r="A12364" t="n">
        <v>97337</v>
      </c>
      <c r="B12364" s="22" t="n">
        <v>94</v>
      </c>
      <c r="C12364" s="7" t="n">
        <v>0</v>
      </c>
      <c r="D12364" s="7" t="s">
        <v>51</v>
      </c>
      <c r="E12364" s="7" t="n">
        <v>1</v>
      </c>
    </row>
    <row r="12365" spans="1:7">
      <c r="A12365" t="s">
        <v>4</v>
      </c>
      <c r="B12365" s="4" t="s">
        <v>5</v>
      </c>
      <c r="C12365" s="4" t="s">
        <v>16</v>
      </c>
      <c r="D12365" s="4" t="s">
        <v>6</v>
      </c>
      <c r="E12365" s="4" t="s">
        <v>10</v>
      </c>
    </row>
    <row r="12366" spans="1:7">
      <c r="A12366" t="n">
        <v>97352</v>
      </c>
      <c r="B12366" s="22" t="n">
        <v>94</v>
      </c>
      <c r="C12366" s="7" t="n">
        <v>0</v>
      </c>
      <c r="D12366" s="7" t="s">
        <v>51</v>
      </c>
      <c r="E12366" s="7" t="n">
        <v>2</v>
      </c>
    </row>
    <row r="12367" spans="1:7">
      <c r="A12367" t="s">
        <v>4</v>
      </c>
      <c r="B12367" s="4" t="s">
        <v>5</v>
      </c>
      <c r="C12367" s="4" t="s">
        <v>16</v>
      </c>
      <c r="D12367" s="4" t="s">
        <v>6</v>
      </c>
      <c r="E12367" s="4" t="s">
        <v>10</v>
      </c>
    </row>
    <row r="12368" spans="1:7">
      <c r="A12368" t="n">
        <v>97367</v>
      </c>
      <c r="B12368" s="22" t="n">
        <v>94</v>
      </c>
      <c r="C12368" s="7" t="n">
        <v>1</v>
      </c>
      <c r="D12368" s="7" t="s">
        <v>51</v>
      </c>
      <c r="E12368" s="7" t="n">
        <v>4</v>
      </c>
    </row>
    <row r="12369" spans="1:5">
      <c r="A12369" t="s">
        <v>4</v>
      </c>
      <c r="B12369" s="4" t="s">
        <v>5</v>
      </c>
      <c r="C12369" s="4" t="s">
        <v>16</v>
      </c>
      <c r="D12369" s="4" t="s">
        <v>6</v>
      </c>
    </row>
    <row r="12370" spans="1:5">
      <c r="A12370" t="n">
        <v>97382</v>
      </c>
      <c r="B12370" s="22" t="n">
        <v>94</v>
      </c>
      <c r="C12370" s="7" t="n">
        <v>5</v>
      </c>
      <c r="D12370" s="7" t="s">
        <v>51</v>
      </c>
    </row>
    <row r="12371" spans="1:5">
      <c r="A12371" t="s">
        <v>4</v>
      </c>
      <c r="B12371" s="4" t="s">
        <v>5</v>
      </c>
      <c r="C12371" s="4" t="s">
        <v>16</v>
      </c>
      <c r="D12371" s="4" t="s">
        <v>6</v>
      </c>
      <c r="E12371" s="4" t="s">
        <v>10</v>
      </c>
    </row>
    <row r="12372" spans="1:5">
      <c r="A12372" t="n">
        <v>97395</v>
      </c>
      <c r="B12372" s="22" t="n">
        <v>94</v>
      </c>
      <c r="C12372" s="7" t="n">
        <v>0</v>
      </c>
      <c r="D12372" s="7" t="s">
        <v>52</v>
      </c>
      <c r="E12372" s="7" t="n">
        <v>1</v>
      </c>
    </row>
    <row r="12373" spans="1:5">
      <c r="A12373" t="s">
        <v>4</v>
      </c>
      <c r="B12373" s="4" t="s">
        <v>5</v>
      </c>
      <c r="C12373" s="4" t="s">
        <v>16</v>
      </c>
      <c r="D12373" s="4" t="s">
        <v>6</v>
      </c>
      <c r="E12373" s="4" t="s">
        <v>10</v>
      </c>
    </row>
    <row r="12374" spans="1:5">
      <c r="A12374" t="n">
        <v>97410</v>
      </c>
      <c r="B12374" s="22" t="n">
        <v>94</v>
      </c>
      <c r="C12374" s="7" t="n">
        <v>0</v>
      </c>
      <c r="D12374" s="7" t="s">
        <v>52</v>
      </c>
      <c r="E12374" s="7" t="n">
        <v>2</v>
      </c>
    </row>
    <row r="12375" spans="1:5">
      <c r="A12375" t="s">
        <v>4</v>
      </c>
      <c r="B12375" s="4" t="s">
        <v>5</v>
      </c>
      <c r="C12375" s="4" t="s">
        <v>16</v>
      </c>
      <c r="D12375" s="4" t="s">
        <v>6</v>
      </c>
      <c r="E12375" s="4" t="s">
        <v>10</v>
      </c>
    </row>
    <row r="12376" spans="1:5">
      <c r="A12376" t="n">
        <v>97425</v>
      </c>
      <c r="B12376" s="22" t="n">
        <v>94</v>
      </c>
      <c r="C12376" s="7" t="n">
        <v>1</v>
      </c>
      <c r="D12376" s="7" t="s">
        <v>52</v>
      </c>
      <c r="E12376" s="7" t="n">
        <v>4</v>
      </c>
    </row>
    <row r="12377" spans="1:5">
      <c r="A12377" t="s">
        <v>4</v>
      </c>
      <c r="B12377" s="4" t="s">
        <v>5</v>
      </c>
      <c r="C12377" s="4" t="s">
        <v>16</v>
      </c>
      <c r="D12377" s="4" t="s">
        <v>6</v>
      </c>
    </row>
    <row r="12378" spans="1:5">
      <c r="A12378" t="n">
        <v>97440</v>
      </c>
      <c r="B12378" s="22" t="n">
        <v>94</v>
      </c>
      <c r="C12378" s="7" t="n">
        <v>5</v>
      </c>
      <c r="D12378" s="7" t="s">
        <v>52</v>
      </c>
    </row>
    <row r="12379" spans="1:5">
      <c r="A12379" t="s">
        <v>4</v>
      </c>
      <c r="B12379" s="4" t="s">
        <v>5</v>
      </c>
      <c r="C12379" s="4" t="s">
        <v>16</v>
      </c>
      <c r="D12379" s="4" t="s">
        <v>6</v>
      </c>
      <c r="E12379" s="4" t="s">
        <v>10</v>
      </c>
    </row>
    <row r="12380" spans="1:5">
      <c r="A12380" t="n">
        <v>97453</v>
      </c>
      <c r="B12380" s="22" t="n">
        <v>94</v>
      </c>
      <c r="C12380" s="7" t="n">
        <v>0</v>
      </c>
      <c r="D12380" s="7" t="s">
        <v>50</v>
      </c>
      <c r="E12380" s="7" t="n">
        <v>1</v>
      </c>
    </row>
    <row r="12381" spans="1:5">
      <c r="A12381" t="s">
        <v>4</v>
      </c>
      <c r="B12381" s="4" t="s">
        <v>5</v>
      </c>
      <c r="C12381" s="4" t="s">
        <v>16</v>
      </c>
      <c r="D12381" s="4" t="s">
        <v>6</v>
      </c>
      <c r="E12381" s="4" t="s">
        <v>10</v>
      </c>
    </row>
    <row r="12382" spans="1:5">
      <c r="A12382" t="n">
        <v>97462</v>
      </c>
      <c r="B12382" s="22" t="n">
        <v>94</v>
      </c>
      <c r="C12382" s="7" t="n">
        <v>0</v>
      </c>
      <c r="D12382" s="7" t="s">
        <v>50</v>
      </c>
      <c r="E12382" s="7" t="n">
        <v>2</v>
      </c>
    </row>
    <row r="12383" spans="1:5">
      <c r="A12383" t="s">
        <v>4</v>
      </c>
      <c r="B12383" s="4" t="s">
        <v>5</v>
      </c>
      <c r="C12383" s="4" t="s">
        <v>16</v>
      </c>
      <c r="D12383" s="4" t="s">
        <v>6</v>
      </c>
      <c r="E12383" s="4" t="s">
        <v>10</v>
      </c>
    </row>
    <row r="12384" spans="1:5">
      <c r="A12384" t="n">
        <v>97471</v>
      </c>
      <c r="B12384" s="22" t="n">
        <v>94</v>
      </c>
      <c r="C12384" s="7" t="n">
        <v>1</v>
      </c>
      <c r="D12384" s="7" t="s">
        <v>50</v>
      </c>
      <c r="E12384" s="7" t="n">
        <v>4</v>
      </c>
    </row>
    <row r="12385" spans="1:5">
      <c r="A12385" t="s">
        <v>4</v>
      </c>
      <c r="B12385" s="4" t="s">
        <v>5</v>
      </c>
      <c r="C12385" s="4" t="s">
        <v>16</v>
      </c>
      <c r="D12385" s="4" t="s">
        <v>6</v>
      </c>
    </row>
    <row r="12386" spans="1:5">
      <c r="A12386" t="n">
        <v>97480</v>
      </c>
      <c r="B12386" s="22" t="n">
        <v>94</v>
      </c>
      <c r="C12386" s="7" t="n">
        <v>5</v>
      </c>
      <c r="D12386" s="7" t="s">
        <v>50</v>
      </c>
    </row>
    <row r="12387" spans="1:5">
      <c r="A12387" t="s">
        <v>4</v>
      </c>
      <c r="B12387" s="4" t="s">
        <v>5</v>
      </c>
      <c r="C12387" s="4" t="s">
        <v>16</v>
      </c>
      <c r="D12387" s="4" t="s">
        <v>6</v>
      </c>
      <c r="E12387" s="4" t="s">
        <v>10</v>
      </c>
    </row>
    <row r="12388" spans="1:5">
      <c r="A12388" t="n">
        <v>97487</v>
      </c>
      <c r="B12388" s="22" t="n">
        <v>94</v>
      </c>
      <c r="C12388" s="7" t="n">
        <v>0</v>
      </c>
      <c r="D12388" s="7" t="s">
        <v>716</v>
      </c>
      <c r="E12388" s="7" t="n">
        <v>1</v>
      </c>
    </row>
    <row r="12389" spans="1:5">
      <c r="A12389" t="s">
        <v>4</v>
      </c>
      <c r="B12389" s="4" t="s">
        <v>5</v>
      </c>
      <c r="C12389" s="4" t="s">
        <v>16</v>
      </c>
      <c r="D12389" s="4" t="s">
        <v>6</v>
      </c>
      <c r="E12389" s="4" t="s">
        <v>10</v>
      </c>
    </row>
    <row r="12390" spans="1:5">
      <c r="A12390" t="n">
        <v>97500</v>
      </c>
      <c r="B12390" s="22" t="n">
        <v>94</v>
      </c>
      <c r="C12390" s="7" t="n">
        <v>0</v>
      </c>
      <c r="D12390" s="7" t="s">
        <v>716</v>
      </c>
      <c r="E12390" s="7" t="n">
        <v>2</v>
      </c>
    </row>
    <row r="12391" spans="1:5">
      <c r="A12391" t="s">
        <v>4</v>
      </c>
      <c r="B12391" s="4" t="s">
        <v>5</v>
      </c>
      <c r="C12391" s="4" t="s">
        <v>16</v>
      </c>
      <c r="D12391" s="4" t="s">
        <v>6</v>
      </c>
      <c r="E12391" s="4" t="s">
        <v>10</v>
      </c>
    </row>
    <row r="12392" spans="1:5">
      <c r="A12392" t="n">
        <v>97513</v>
      </c>
      <c r="B12392" s="22" t="n">
        <v>94</v>
      </c>
      <c r="C12392" s="7" t="n">
        <v>1</v>
      </c>
      <c r="D12392" s="7" t="s">
        <v>716</v>
      </c>
      <c r="E12392" s="7" t="n">
        <v>4</v>
      </c>
    </row>
    <row r="12393" spans="1:5">
      <c r="A12393" t="s">
        <v>4</v>
      </c>
      <c r="B12393" s="4" t="s">
        <v>5</v>
      </c>
      <c r="C12393" s="4" t="s">
        <v>16</v>
      </c>
      <c r="D12393" s="4" t="s">
        <v>6</v>
      </c>
    </row>
    <row r="12394" spans="1:5">
      <c r="A12394" t="n">
        <v>97526</v>
      </c>
      <c r="B12394" s="22" t="n">
        <v>94</v>
      </c>
      <c r="C12394" s="7" t="n">
        <v>5</v>
      </c>
      <c r="D12394" s="7" t="s">
        <v>716</v>
      </c>
    </row>
    <row r="12395" spans="1:5">
      <c r="A12395" t="s">
        <v>4</v>
      </c>
      <c r="B12395" s="4" t="s">
        <v>5</v>
      </c>
      <c r="C12395" s="4" t="s">
        <v>10</v>
      </c>
      <c r="D12395" s="4" t="s">
        <v>30</v>
      </c>
      <c r="E12395" s="4" t="s">
        <v>30</v>
      </c>
      <c r="F12395" s="4" t="s">
        <v>30</v>
      </c>
      <c r="G12395" s="4" t="s">
        <v>30</v>
      </c>
    </row>
    <row r="12396" spans="1:5">
      <c r="A12396" t="n">
        <v>97537</v>
      </c>
      <c r="B12396" s="43" t="n">
        <v>46</v>
      </c>
      <c r="C12396" s="7" t="n">
        <v>0</v>
      </c>
      <c r="D12396" s="7" t="n">
        <v>-96</v>
      </c>
      <c r="E12396" s="7" t="n">
        <v>-3</v>
      </c>
      <c r="F12396" s="7" t="n">
        <v>-20</v>
      </c>
      <c r="G12396" s="7" t="n">
        <v>0</v>
      </c>
    </row>
    <row r="12397" spans="1:5">
      <c r="A12397" t="s">
        <v>4</v>
      </c>
      <c r="B12397" s="4" t="s">
        <v>5</v>
      </c>
      <c r="C12397" s="4" t="s">
        <v>10</v>
      </c>
      <c r="D12397" s="4" t="s">
        <v>9</v>
      </c>
    </row>
    <row r="12398" spans="1:5">
      <c r="A12398" t="n">
        <v>97556</v>
      </c>
      <c r="B12398" s="46" t="n">
        <v>43</v>
      </c>
      <c r="C12398" s="7" t="n">
        <v>0</v>
      </c>
      <c r="D12398" s="7" t="n">
        <v>128</v>
      </c>
    </row>
    <row r="12399" spans="1:5">
      <c r="A12399" t="s">
        <v>4</v>
      </c>
      <c r="B12399" s="4" t="s">
        <v>5</v>
      </c>
      <c r="C12399" s="4" t="s">
        <v>10</v>
      </c>
      <c r="D12399" s="4" t="s">
        <v>9</v>
      </c>
    </row>
    <row r="12400" spans="1:5">
      <c r="A12400" t="n">
        <v>97563</v>
      </c>
      <c r="B12400" s="46" t="n">
        <v>43</v>
      </c>
      <c r="C12400" s="7" t="n">
        <v>0</v>
      </c>
      <c r="D12400" s="7" t="n">
        <v>32</v>
      </c>
    </row>
    <row r="12401" spans="1:7">
      <c r="A12401" t="s">
        <v>4</v>
      </c>
      <c r="B12401" s="4" t="s">
        <v>5</v>
      </c>
      <c r="C12401" s="4" t="s">
        <v>10</v>
      </c>
      <c r="D12401" s="4" t="s">
        <v>9</v>
      </c>
    </row>
    <row r="12402" spans="1:7">
      <c r="A12402" t="n">
        <v>97570</v>
      </c>
      <c r="B12402" s="46" t="n">
        <v>43</v>
      </c>
      <c r="C12402" s="7" t="n">
        <v>7032</v>
      </c>
      <c r="D12402" s="7" t="n">
        <v>128</v>
      </c>
    </row>
    <row r="12403" spans="1:7">
      <c r="A12403" t="s">
        <v>4</v>
      </c>
      <c r="B12403" s="4" t="s">
        <v>5</v>
      </c>
      <c r="C12403" s="4" t="s">
        <v>10</v>
      </c>
      <c r="D12403" s="4" t="s">
        <v>9</v>
      </c>
    </row>
    <row r="12404" spans="1:7">
      <c r="A12404" t="n">
        <v>97577</v>
      </c>
      <c r="B12404" s="46" t="n">
        <v>43</v>
      </c>
      <c r="C12404" s="7" t="n">
        <v>7032</v>
      </c>
      <c r="D12404" s="7" t="n">
        <v>32</v>
      </c>
    </row>
    <row r="12405" spans="1:7">
      <c r="A12405" t="s">
        <v>4</v>
      </c>
      <c r="B12405" s="4" t="s">
        <v>5</v>
      </c>
      <c r="C12405" s="4" t="s">
        <v>10</v>
      </c>
      <c r="D12405" s="4" t="s">
        <v>30</v>
      </c>
      <c r="E12405" s="4" t="s">
        <v>30</v>
      </c>
      <c r="F12405" s="4" t="s">
        <v>30</v>
      </c>
      <c r="G12405" s="4" t="s">
        <v>30</v>
      </c>
    </row>
    <row r="12406" spans="1:7">
      <c r="A12406" t="n">
        <v>97584</v>
      </c>
      <c r="B12406" s="43" t="n">
        <v>46</v>
      </c>
      <c r="C12406" s="7" t="n">
        <v>7033</v>
      </c>
      <c r="D12406" s="7" t="n">
        <v>-98</v>
      </c>
      <c r="E12406" s="7" t="n">
        <v>-3</v>
      </c>
      <c r="F12406" s="7" t="n">
        <v>-17</v>
      </c>
      <c r="G12406" s="7" t="n">
        <v>270</v>
      </c>
    </row>
    <row r="12407" spans="1:7">
      <c r="A12407" t="s">
        <v>4</v>
      </c>
      <c r="B12407" s="4" t="s">
        <v>5</v>
      </c>
      <c r="C12407" s="4" t="s">
        <v>10</v>
      </c>
      <c r="D12407" s="4" t="s">
        <v>30</v>
      </c>
      <c r="E12407" s="4" t="s">
        <v>30</v>
      </c>
      <c r="F12407" s="4" t="s">
        <v>30</v>
      </c>
      <c r="G12407" s="4" t="s">
        <v>30</v>
      </c>
    </row>
    <row r="12408" spans="1:7">
      <c r="A12408" t="n">
        <v>97603</v>
      </c>
      <c r="B12408" s="43" t="n">
        <v>46</v>
      </c>
      <c r="C12408" s="7" t="n">
        <v>1</v>
      </c>
      <c r="D12408" s="7" t="n">
        <v>-105.919998168945</v>
      </c>
      <c r="E12408" s="7" t="n">
        <v>-3</v>
      </c>
      <c r="F12408" s="7" t="n">
        <v>-18.0900001525879</v>
      </c>
      <c r="G12408" s="7" t="n">
        <v>92.6999969482422</v>
      </c>
    </row>
    <row r="12409" spans="1:7">
      <c r="A12409" t="s">
        <v>4</v>
      </c>
      <c r="B12409" s="4" t="s">
        <v>5</v>
      </c>
      <c r="C12409" s="4" t="s">
        <v>10</v>
      </c>
      <c r="D12409" s="4" t="s">
        <v>30</v>
      </c>
      <c r="E12409" s="4" t="s">
        <v>30</v>
      </c>
      <c r="F12409" s="4" t="s">
        <v>30</v>
      </c>
      <c r="G12409" s="4" t="s">
        <v>30</v>
      </c>
    </row>
    <row r="12410" spans="1:7">
      <c r="A12410" t="n">
        <v>97622</v>
      </c>
      <c r="B12410" s="43" t="n">
        <v>46</v>
      </c>
      <c r="C12410" s="7" t="n">
        <v>2</v>
      </c>
      <c r="D12410" s="7" t="n">
        <v>-105.199996948242</v>
      </c>
      <c r="E12410" s="7" t="n">
        <v>-3</v>
      </c>
      <c r="F12410" s="7" t="n">
        <v>-17.1399993896484</v>
      </c>
      <c r="G12410" s="7" t="n">
        <v>89.5</v>
      </c>
    </row>
    <row r="12411" spans="1:7">
      <c r="A12411" t="s">
        <v>4</v>
      </c>
      <c r="B12411" s="4" t="s">
        <v>5</v>
      </c>
      <c r="C12411" s="4" t="s">
        <v>10</v>
      </c>
      <c r="D12411" s="4" t="s">
        <v>30</v>
      </c>
      <c r="E12411" s="4" t="s">
        <v>30</v>
      </c>
      <c r="F12411" s="4" t="s">
        <v>30</v>
      </c>
      <c r="G12411" s="4" t="s">
        <v>30</v>
      </c>
    </row>
    <row r="12412" spans="1:7">
      <c r="A12412" t="n">
        <v>97641</v>
      </c>
      <c r="B12412" s="43" t="n">
        <v>46</v>
      </c>
      <c r="C12412" s="7" t="n">
        <v>9</v>
      </c>
      <c r="D12412" s="7" t="n">
        <v>-105.190002441406</v>
      </c>
      <c r="E12412" s="7" t="n">
        <v>-3</v>
      </c>
      <c r="F12412" s="7" t="n">
        <v>-15.7799997329712</v>
      </c>
      <c r="G12412" s="7" t="n">
        <v>91.4000015258789</v>
      </c>
    </row>
    <row r="12413" spans="1:7">
      <c r="A12413" t="s">
        <v>4</v>
      </c>
      <c r="B12413" s="4" t="s">
        <v>5</v>
      </c>
      <c r="C12413" s="4" t="s">
        <v>10</v>
      </c>
      <c r="D12413" s="4" t="s">
        <v>30</v>
      </c>
      <c r="E12413" s="4" t="s">
        <v>30</v>
      </c>
      <c r="F12413" s="4" t="s">
        <v>30</v>
      </c>
      <c r="G12413" s="4" t="s">
        <v>30</v>
      </c>
    </row>
    <row r="12414" spans="1:7">
      <c r="A12414" t="n">
        <v>97660</v>
      </c>
      <c r="B12414" s="43" t="n">
        <v>46</v>
      </c>
      <c r="C12414" s="7" t="n">
        <v>5</v>
      </c>
      <c r="D12414" s="7" t="n">
        <v>-105.959999084473</v>
      </c>
      <c r="E12414" s="7" t="n">
        <v>-3</v>
      </c>
      <c r="F12414" s="7" t="n">
        <v>-15.0500001907349</v>
      </c>
      <c r="G12414" s="7" t="n">
        <v>99</v>
      </c>
    </row>
    <row r="12415" spans="1:7">
      <c r="A12415" t="s">
        <v>4</v>
      </c>
      <c r="B12415" s="4" t="s">
        <v>5</v>
      </c>
      <c r="C12415" s="4" t="s">
        <v>10</v>
      </c>
      <c r="D12415" s="4" t="s">
        <v>30</v>
      </c>
      <c r="E12415" s="4" t="s">
        <v>30</v>
      </c>
      <c r="F12415" s="4" t="s">
        <v>30</v>
      </c>
      <c r="G12415" s="4" t="s">
        <v>30</v>
      </c>
    </row>
    <row r="12416" spans="1:7">
      <c r="A12416" t="n">
        <v>97679</v>
      </c>
      <c r="B12416" s="43" t="n">
        <v>46</v>
      </c>
      <c r="C12416" s="7" t="n">
        <v>8</v>
      </c>
      <c r="D12416" s="7" t="n">
        <v>-105.629997253418</v>
      </c>
      <c r="E12416" s="7" t="n">
        <v>-3</v>
      </c>
      <c r="F12416" s="7" t="n">
        <v>-14.0799999237061</v>
      </c>
      <c r="G12416" s="7" t="n">
        <v>105.5</v>
      </c>
    </row>
    <row r="12417" spans="1:7">
      <c r="A12417" t="s">
        <v>4</v>
      </c>
      <c r="B12417" s="4" t="s">
        <v>5</v>
      </c>
      <c r="C12417" s="4" t="s">
        <v>10</v>
      </c>
      <c r="D12417" s="4" t="s">
        <v>30</v>
      </c>
      <c r="E12417" s="4" t="s">
        <v>30</v>
      </c>
      <c r="F12417" s="4" t="s">
        <v>30</v>
      </c>
      <c r="G12417" s="4" t="s">
        <v>30</v>
      </c>
    </row>
    <row r="12418" spans="1:7">
      <c r="A12418" t="n">
        <v>97698</v>
      </c>
      <c r="B12418" s="43" t="n">
        <v>46</v>
      </c>
      <c r="C12418" s="7" t="n">
        <v>3</v>
      </c>
      <c r="D12418" s="7" t="n">
        <v>-106.5</v>
      </c>
      <c r="E12418" s="7" t="n">
        <v>-3</v>
      </c>
      <c r="F12418" s="7" t="n">
        <v>-17.6800003051758</v>
      </c>
      <c r="G12418" s="7" t="n">
        <v>88.4000015258789</v>
      </c>
    </row>
    <row r="12419" spans="1:7">
      <c r="A12419" t="s">
        <v>4</v>
      </c>
      <c r="B12419" s="4" t="s">
        <v>5</v>
      </c>
      <c r="C12419" s="4" t="s">
        <v>10</v>
      </c>
      <c r="D12419" s="4" t="s">
        <v>30</v>
      </c>
      <c r="E12419" s="4" t="s">
        <v>30</v>
      </c>
      <c r="F12419" s="4" t="s">
        <v>30</v>
      </c>
      <c r="G12419" s="4" t="s">
        <v>30</v>
      </c>
    </row>
    <row r="12420" spans="1:7">
      <c r="A12420" t="n">
        <v>97717</v>
      </c>
      <c r="B12420" s="43" t="n">
        <v>46</v>
      </c>
      <c r="C12420" s="7" t="n">
        <v>7</v>
      </c>
      <c r="D12420" s="7" t="n">
        <v>-106.849998474121</v>
      </c>
      <c r="E12420" s="7" t="n">
        <v>-3</v>
      </c>
      <c r="F12420" s="7" t="n">
        <v>-16.7600002288818</v>
      </c>
      <c r="G12420" s="7" t="n">
        <v>87.9000015258789</v>
      </c>
    </row>
    <row r="12421" spans="1:7">
      <c r="A12421" t="s">
        <v>4</v>
      </c>
      <c r="B12421" s="4" t="s">
        <v>5</v>
      </c>
      <c r="C12421" s="4" t="s">
        <v>10</v>
      </c>
      <c r="D12421" s="4" t="s">
        <v>30</v>
      </c>
      <c r="E12421" s="4" t="s">
        <v>30</v>
      </c>
      <c r="F12421" s="4" t="s">
        <v>30</v>
      </c>
      <c r="G12421" s="4" t="s">
        <v>30</v>
      </c>
    </row>
    <row r="12422" spans="1:7">
      <c r="A12422" t="n">
        <v>97736</v>
      </c>
      <c r="B12422" s="43" t="n">
        <v>46</v>
      </c>
      <c r="C12422" s="7" t="n">
        <v>4</v>
      </c>
      <c r="D12422" s="7" t="n">
        <v>-106.970001220703</v>
      </c>
      <c r="E12422" s="7" t="n">
        <v>-3</v>
      </c>
      <c r="F12422" s="7" t="n">
        <v>-15.6800003051758</v>
      </c>
      <c r="G12422" s="7" t="n">
        <v>91.4000015258789</v>
      </c>
    </row>
    <row r="12423" spans="1:7">
      <c r="A12423" t="s">
        <v>4</v>
      </c>
      <c r="B12423" s="4" t="s">
        <v>5</v>
      </c>
      <c r="C12423" s="4" t="s">
        <v>10</v>
      </c>
      <c r="D12423" s="4" t="s">
        <v>30</v>
      </c>
      <c r="E12423" s="4" t="s">
        <v>30</v>
      </c>
      <c r="F12423" s="4" t="s">
        <v>30</v>
      </c>
      <c r="G12423" s="4" t="s">
        <v>30</v>
      </c>
    </row>
    <row r="12424" spans="1:7">
      <c r="A12424" t="n">
        <v>97755</v>
      </c>
      <c r="B12424" s="43" t="n">
        <v>46</v>
      </c>
      <c r="C12424" s="7" t="n">
        <v>6</v>
      </c>
      <c r="D12424" s="7" t="n">
        <v>-106.790000915527</v>
      </c>
      <c r="E12424" s="7" t="n">
        <v>-3</v>
      </c>
      <c r="F12424" s="7" t="n">
        <v>-14.4099998474121</v>
      </c>
      <c r="G12424" s="7" t="n">
        <v>95.1999969482422</v>
      </c>
    </row>
    <row r="12425" spans="1:7">
      <c r="A12425" t="s">
        <v>4</v>
      </c>
      <c r="B12425" s="4" t="s">
        <v>5</v>
      </c>
      <c r="C12425" s="4" t="s">
        <v>10</v>
      </c>
      <c r="D12425" s="4" t="s">
        <v>30</v>
      </c>
      <c r="E12425" s="4" t="s">
        <v>30</v>
      </c>
      <c r="F12425" s="4" t="s">
        <v>30</v>
      </c>
      <c r="G12425" s="4" t="s">
        <v>30</v>
      </c>
    </row>
    <row r="12426" spans="1:7">
      <c r="A12426" t="n">
        <v>97774</v>
      </c>
      <c r="B12426" s="43" t="n">
        <v>46</v>
      </c>
      <c r="C12426" s="7" t="n">
        <v>11</v>
      </c>
      <c r="D12426" s="7" t="n">
        <v>-104.529998779297</v>
      </c>
      <c r="E12426" s="7" t="n">
        <v>-3</v>
      </c>
      <c r="F12426" s="7" t="n">
        <v>-16.5200004577637</v>
      </c>
      <c r="G12426" s="7" t="n">
        <v>90.4000015258789</v>
      </c>
    </row>
    <row r="12427" spans="1:7">
      <c r="A12427" t="s">
        <v>4</v>
      </c>
      <c r="B12427" s="4" t="s">
        <v>5</v>
      </c>
      <c r="C12427" s="4" t="s">
        <v>10</v>
      </c>
      <c r="D12427" s="4" t="s">
        <v>30</v>
      </c>
      <c r="E12427" s="4" t="s">
        <v>30</v>
      </c>
      <c r="F12427" s="4" t="s">
        <v>30</v>
      </c>
      <c r="G12427" s="4" t="s">
        <v>30</v>
      </c>
    </row>
    <row r="12428" spans="1:7">
      <c r="A12428" t="n">
        <v>97793</v>
      </c>
      <c r="B12428" s="43" t="n">
        <v>46</v>
      </c>
      <c r="C12428" s="7" t="n">
        <v>13</v>
      </c>
      <c r="D12428" s="7" t="n">
        <v>-104.330001831055</v>
      </c>
      <c r="E12428" s="7" t="n">
        <v>-3</v>
      </c>
      <c r="F12428" s="7" t="n">
        <v>-17.9099998474121</v>
      </c>
      <c r="G12428" s="7" t="n">
        <v>84.6999969482422</v>
      </c>
    </row>
    <row r="12429" spans="1:7">
      <c r="A12429" t="s">
        <v>4</v>
      </c>
      <c r="B12429" s="4" t="s">
        <v>5</v>
      </c>
      <c r="C12429" s="4" t="s">
        <v>10</v>
      </c>
      <c r="D12429" s="4" t="s">
        <v>30</v>
      </c>
      <c r="E12429" s="4" t="s">
        <v>30</v>
      </c>
      <c r="F12429" s="4" t="s">
        <v>30</v>
      </c>
      <c r="G12429" s="4" t="s">
        <v>30</v>
      </c>
    </row>
    <row r="12430" spans="1:7">
      <c r="A12430" t="n">
        <v>97812</v>
      </c>
      <c r="B12430" s="43" t="n">
        <v>46</v>
      </c>
      <c r="C12430" s="7" t="n">
        <v>12</v>
      </c>
      <c r="D12430" s="7" t="n">
        <v>-104.699996948242</v>
      </c>
      <c r="E12430" s="7" t="n">
        <v>-3</v>
      </c>
      <c r="F12430" s="7" t="n">
        <v>-18.6599998474121</v>
      </c>
      <c r="G12430" s="7" t="n">
        <v>82.0999984741211</v>
      </c>
    </row>
    <row r="12431" spans="1:7">
      <c r="A12431" t="s">
        <v>4</v>
      </c>
      <c r="B12431" s="4" t="s">
        <v>5</v>
      </c>
      <c r="C12431" s="4" t="s">
        <v>10</v>
      </c>
      <c r="D12431" s="4" t="s">
        <v>30</v>
      </c>
      <c r="E12431" s="4" t="s">
        <v>30</v>
      </c>
      <c r="F12431" s="4" t="s">
        <v>30</v>
      </c>
      <c r="G12431" s="4" t="s">
        <v>30</v>
      </c>
    </row>
    <row r="12432" spans="1:7">
      <c r="A12432" t="n">
        <v>97831</v>
      </c>
      <c r="B12432" s="43" t="n">
        <v>46</v>
      </c>
      <c r="C12432" s="7" t="n">
        <v>18</v>
      </c>
      <c r="D12432" s="7" t="n">
        <v>-104.430000305176</v>
      </c>
      <c r="E12432" s="7" t="n">
        <v>-3</v>
      </c>
      <c r="F12432" s="7" t="n">
        <v>-14.8500003814697</v>
      </c>
      <c r="G12432" s="7" t="n">
        <v>93.5999984741211</v>
      </c>
    </row>
    <row r="12433" spans="1:7">
      <c r="A12433" t="s">
        <v>4</v>
      </c>
      <c r="B12433" s="4" t="s">
        <v>5</v>
      </c>
      <c r="C12433" s="4" t="s">
        <v>10</v>
      </c>
      <c r="D12433" s="4" t="s">
        <v>30</v>
      </c>
      <c r="E12433" s="4" t="s">
        <v>30</v>
      </c>
      <c r="F12433" s="4" t="s">
        <v>30</v>
      </c>
      <c r="G12433" s="4" t="s">
        <v>30</v>
      </c>
    </row>
    <row r="12434" spans="1:7">
      <c r="A12434" t="n">
        <v>97850</v>
      </c>
      <c r="B12434" s="43" t="n">
        <v>46</v>
      </c>
      <c r="C12434" s="7" t="n">
        <v>81</v>
      </c>
      <c r="D12434" s="7" t="n">
        <v>-104.440002441406</v>
      </c>
      <c r="E12434" s="7" t="n">
        <v>-3</v>
      </c>
      <c r="F12434" s="7" t="n">
        <v>-13.9300003051758</v>
      </c>
      <c r="G12434" s="7" t="n">
        <v>100.5</v>
      </c>
    </row>
    <row r="12435" spans="1:7">
      <c r="A12435" t="s">
        <v>4</v>
      </c>
      <c r="B12435" s="4" t="s">
        <v>5</v>
      </c>
      <c r="C12435" s="4" t="s">
        <v>10</v>
      </c>
      <c r="D12435" s="4" t="s">
        <v>30</v>
      </c>
      <c r="E12435" s="4" t="s">
        <v>30</v>
      </c>
      <c r="F12435" s="4" t="s">
        <v>30</v>
      </c>
      <c r="G12435" s="4" t="s">
        <v>30</v>
      </c>
    </row>
    <row r="12436" spans="1:7">
      <c r="A12436" t="n">
        <v>97869</v>
      </c>
      <c r="B12436" s="43" t="n">
        <v>46</v>
      </c>
      <c r="C12436" s="7" t="n">
        <v>83</v>
      </c>
      <c r="D12436" s="7" t="n">
        <v>-104.160003662109</v>
      </c>
      <c r="E12436" s="7" t="n">
        <v>-3</v>
      </c>
      <c r="F12436" s="7" t="n">
        <v>-12.9700002670288</v>
      </c>
      <c r="G12436" s="7" t="n">
        <v>109.800003051758</v>
      </c>
    </row>
    <row r="12437" spans="1:7">
      <c r="A12437" t="s">
        <v>4</v>
      </c>
      <c r="B12437" s="4" t="s">
        <v>5</v>
      </c>
      <c r="C12437" s="4" t="s">
        <v>10</v>
      </c>
      <c r="D12437" s="4" t="s">
        <v>30</v>
      </c>
      <c r="E12437" s="4" t="s">
        <v>30</v>
      </c>
      <c r="F12437" s="4" t="s">
        <v>30</v>
      </c>
      <c r="G12437" s="4" t="s">
        <v>30</v>
      </c>
    </row>
    <row r="12438" spans="1:7">
      <c r="A12438" t="n">
        <v>97888</v>
      </c>
      <c r="B12438" s="43" t="n">
        <v>46</v>
      </c>
      <c r="C12438" s="7" t="n">
        <v>6466</v>
      </c>
      <c r="D12438" s="7" t="n">
        <v>-99.4499969482422</v>
      </c>
      <c r="E12438" s="7" t="n">
        <v>-3</v>
      </c>
      <c r="F12438" s="7" t="n">
        <v>-11.9799995422363</v>
      </c>
      <c r="G12438" s="7" t="n">
        <v>154.100006103516</v>
      </c>
    </row>
    <row r="12439" spans="1:7">
      <c r="A12439" t="s">
        <v>4</v>
      </c>
      <c r="B12439" s="4" t="s">
        <v>5</v>
      </c>
      <c r="C12439" s="4" t="s">
        <v>10</v>
      </c>
      <c r="D12439" s="4" t="s">
        <v>30</v>
      </c>
      <c r="E12439" s="4" t="s">
        <v>30</v>
      </c>
      <c r="F12439" s="4" t="s">
        <v>30</v>
      </c>
      <c r="G12439" s="4" t="s">
        <v>30</v>
      </c>
    </row>
    <row r="12440" spans="1:7">
      <c r="A12440" t="n">
        <v>97907</v>
      </c>
      <c r="B12440" s="43" t="n">
        <v>46</v>
      </c>
      <c r="C12440" s="7" t="n">
        <v>80</v>
      </c>
      <c r="D12440" s="7" t="n">
        <v>-99.2699966430664</v>
      </c>
      <c r="E12440" s="7" t="n">
        <v>-3</v>
      </c>
      <c r="F12440" s="7" t="n">
        <v>-11.0299997329712</v>
      </c>
      <c r="G12440" s="7" t="n">
        <v>156.399993896484</v>
      </c>
    </row>
    <row r="12441" spans="1:7">
      <c r="A12441" t="s">
        <v>4</v>
      </c>
      <c r="B12441" s="4" t="s">
        <v>5</v>
      </c>
      <c r="C12441" s="4" t="s">
        <v>10</v>
      </c>
      <c r="D12441" s="4" t="s">
        <v>30</v>
      </c>
      <c r="E12441" s="4" t="s">
        <v>30</v>
      </c>
      <c r="F12441" s="4" t="s">
        <v>30</v>
      </c>
      <c r="G12441" s="4" t="s">
        <v>30</v>
      </c>
    </row>
    <row r="12442" spans="1:7">
      <c r="A12442" t="n">
        <v>97926</v>
      </c>
      <c r="B12442" s="43" t="n">
        <v>46</v>
      </c>
      <c r="C12442" s="7" t="n">
        <v>86</v>
      </c>
      <c r="D12442" s="7" t="n">
        <v>-98.4100036621094</v>
      </c>
      <c r="E12442" s="7" t="n">
        <v>-3</v>
      </c>
      <c r="F12442" s="7" t="n">
        <v>-11.1999998092651</v>
      </c>
      <c r="G12442" s="7" t="n">
        <v>171.5</v>
      </c>
    </row>
    <row r="12443" spans="1:7">
      <c r="A12443" t="s">
        <v>4</v>
      </c>
      <c r="B12443" s="4" t="s">
        <v>5</v>
      </c>
      <c r="C12443" s="4" t="s">
        <v>10</v>
      </c>
      <c r="D12443" s="4" t="s">
        <v>30</v>
      </c>
      <c r="E12443" s="4" t="s">
        <v>30</v>
      </c>
      <c r="F12443" s="4" t="s">
        <v>30</v>
      </c>
      <c r="G12443" s="4" t="s">
        <v>30</v>
      </c>
    </row>
    <row r="12444" spans="1:7">
      <c r="A12444" t="n">
        <v>97945</v>
      </c>
      <c r="B12444" s="43" t="n">
        <v>46</v>
      </c>
      <c r="C12444" s="7" t="n">
        <v>6456</v>
      </c>
      <c r="D12444" s="7" t="n">
        <v>-2</v>
      </c>
      <c r="E12444" s="7" t="n">
        <v>-0.25</v>
      </c>
      <c r="F12444" s="7" t="n">
        <v>9.06999969482422</v>
      </c>
      <c r="G12444" s="7" t="n">
        <v>160</v>
      </c>
    </row>
    <row r="12445" spans="1:7">
      <c r="A12445" t="s">
        <v>4</v>
      </c>
      <c r="B12445" s="4" t="s">
        <v>5</v>
      </c>
      <c r="C12445" s="4" t="s">
        <v>10</v>
      </c>
      <c r="D12445" s="4" t="s">
        <v>30</v>
      </c>
      <c r="E12445" s="4" t="s">
        <v>30</v>
      </c>
      <c r="F12445" s="4" t="s">
        <v>30</v>
      </c>
      <c r="G12445" s="4" t="s">
        <v>30</v>
      </c>
    </row>
    <row r="12446" spans="1:7">
      <c r="A12446" t="n">
        <v>97964</v>
      </c>
      <c r="B12446" s="43" t="n">
        <v>46</v>
      </c>
      <c r="C12446" s="7" t="n">
        <v>107</v>
      </c>
      <c r="D12446" s="7" t="n">
        <v>-98.5500030517578</v>
      </c>
      <c r="E12446" s="7" t="n">
        <v>6.42000007629395</v>
      </c>
      <c r="F12446" s="7" t="n">
        <v>-72.370002746582</v>
      </c>
      <c r="G12446" s="7" t="n">
        <v>100</v>
      </c>
    </row>
    <row r="12447" spans="1:7">
      <c r="A12447" t="s">
        <v>4</v>
      </c>
      <c r="B12447" s="4" t="s">
        <v>5</v>
      </c>
      <c r="C12447" s="4" t="s">
        <v>10</v>
      </c>
      <c r="D12447" s="4" t="s">
        <v>30</v>
      </c>
      <c r="E12447" s="4" t="s">
        <v>30</v>
      </c>
      <c r="F12447" s="4" t="s">
        <v>30</v>
      </c>
      <c r="G12447" s="4" t="s">
        <v>30</v>
      </c>
    </row>
    <row r="12448" spans="1:7">
      <c r="A12448" t="n">
        <v>97983</v>
      </c>
      <c r="B12448" s="43" t="n">
        <v>46</v>
      </c>
      <c r="C12448" s="7" t="n">
        <v>108</v>
      </c>
      <c r="D12448" s="7" t="n">
        <v>-98.5400009155273</v>
      </c>
      <c r="E12448" s="7" t="n">
        <v>6.42000007629395</v>
      </c>
      <c r="F12448" s="7" t="n">
        <v>-74.0400009155273</v>
      </c>
      <c r="G12448" s="7" t="n">
        <v>80</v>
      </c>
    </row>
    <row r="12449" spans="1:7">
      <c r="A12449" t="s">
        <v>4</v>
      </c>
      <c r="B12449" s="4" t="s">
        <v>5</v>
      </c>
      <c r="C12449" s="4" t="s">
        <v>10</v>
      </c>
      <c r="D12449" s="4" t="s">
        <v>30</v>
      </c>
      <c r="E12449" s="4" t="s">
        <v>30</v>
      </c>
      <c r="F12449" s="4" t="s">
        <v>30</v>
      </c>
      <c r="G12449" s="4" t="s">
        <v>10</v>
      </c>
      <c r="H12449" s="4" t="s">
        <v>10</v>
      </c>
    </row>
    <row r="12450" spans="1:7">
      <c r="A12450" t="n">
        <v>98002</v>
      </c>
      <c r="B12450" s="33" t="n">
        <v>60</v>
      </c>
      <c r="C12450" s="7" t="n">
        <v>107</v>
      </c>
      <c r="D12450" s="7" t="n">
        <v>0</v>
      </c>
      <c r="E12450" s="7" t="n">
        <v>30</v>
      </c>
      <c r="F12450" s="7" t="n">
        <v>0</v>
      </c>
      <c r="G12450" s="7" t="n">
        <v>300</v>
      </c>
      <c r="H12450" s="7" t="n">
        <v>0</v>
      </c>
    </row>
    <row r="12451" spans="1:7">
      <c r="A12451" t="s">
        <v>4</v>
      </c>
      <c r="B12451" s="4" t="s">
        <v>5</v>
      </c>
      <c r="C12451" s="4" t="s">
        <v>10</v>
      </c>
      <c r="D12451" s="4" t="s">
        <v>30</v>
      </c>
      <c r="E12451" s="4" t="s">
        <v>30</v>
      </c>
      <c r="F12451" s="4" t="s">
        <v>30</v>
      </c>
      <c r="G12451" s="4" t="s">
        <v>10</v>
      </c>
      <c r="H12451" s="4" t="s">
        <v>10</v>
      </c>
    </row>
    <row r="12452" spans="1:7">
      <c r="A12452" t="n">
        <v>98021</v>
      </c>
      <c r="B12452" s="33" t="n">
        <v>60</v>
      </c>
      <c r="C12452" s="7" t="n">
        <v>108</v>
      </c>
      <c r="D12452" s="7" t="n">
        <v>0</v>
      </c>
      <c r="E12452" s="7" t="n">
        <v>30</v>
      </c>
      <c r="F12452" s="7" t="n">
        <v>0</v>
      </c>
      <c r="G12452" s="7" t="n">
        <v>300</v>
      </c>
      <c r="H12452" s="7" t="n">
        <v>0</v>
      </c>
    </row>
    <row r="12453" spans="1:7">
      <c r="A12453" t="s">
        <v>4</v>
      </c>
      <c r="B12453" s="4" t="s">
        <v>5</v>
      </c>
      <c r="C12453" s="4" t="s">
        <v>16</v>
      </c>
      <c r="D12453" s="4" t="s">
        <v>6</v>
      </c>
      <c r="E12453" s="4" t="s">
        <v>10</v>
      </c>
    </row>
    <row r="12454" spans="1:7">
      <c r="A12454" t="n">
        <v>98040</v>
      </c>
      <c r="B12454" s="22" t="n">
        <v>94</v>
      </c>
      <c r="C12454" s="7" t="n">
        <v>1</v>
      </c>
      <c r="D12454" s="7" t="s">
        <v>36</v>
      </c>
      <c r="E12454" s="7" t="n">
        <v>1</v>
      </c>
    </row>
    <row r="12455" spans="1:7">
      <c r="A12455" t="s">
        <v>4</v>
      </c>
      <c r="B12455" s="4" t="s">
        <v>5</v>
      </c>
      <c r="C12455" s="4" t="s">
        <v>16</v>
      </c>
      <c r="D12455" s="4" t="s">
        <v>6</v>
      </c>
      <c r="E12455" s="4" t="s">
        <v>10</v>
      </c>
    </row>
    <row r="12456" spans="1:7">
      <c r="A12456" t="n">
        <v>98052</v>
      </c>
      <c r="B12456" s="22" t="n">
        <v>94</v>
      </c>
      <c r="C12456" s="7" t="n">
        <v>1</v>
      </c>
      <c r="D12456" s="7" t="s">
        <v>36</v>
      </c>
      <c r="E12456" s="7" t="n">
        <v>2</v>
      </c>
    </row>
    <row r="12457" spans="1:7">
      <c r="A12457" t="s">
        <v>4</v>
      </c>
      <c r="B12457" s="4" t="s">
        <v>5</v>
      </c>
      <c r="C12457" s="4" t="s">
        <v>16</v>
      </c>
      <c r="D12457" s="4" t="s">
        <v>6</v>
      </c>
      <c r="E12457" s="4" t="s">
        <v>10</v>
      </c>
    </row>
    <row r="12458" spans="1:7">
      <c r="A12458" t="n">
        <v>98064</v>
      </c>
      <c r="B12458" s="22" t="n">
        <v>94</v>
      </c>
      <c r="C12458" s="7" t="n">
        <v>0</v>
      </c>
      <c r="D12458" s="7" t="s">
        <v>36</v>
      </c>
      <c r="E12458" s="7" t="n">
        <v>4</v>
      </c>
    </row>
    <row r="12459" spans="1:7">
      <c r="A12459" t="s">
        <v>4</v>
      </c>
      <c r="B12459" s="4" t="s">
        <v>5</v>
      </c>
      <c r="C12459" s="4" t="s">
        <v>16</v>
      </c>
      <c r="D12459" s="4" t="s">
        <v>6</v>
      </c>
      <c r="E12459" s="4" t="s">
        <v>10</v>
      </c>
    </row>
    <row r="12460" spans="1:7">
      <c r="A12460" t="n">
        <v>98076</v>
      </c>
      <c r="B12460" s="22" t="n">
        <v>94</v>
      </c>
      <c r="C12460" s="7" t="n">
        <v>1</v>
      </c>
      <c r="D12460" s="7" t="s">
        <v>37</v>
      </c>
      <c r="E12460" s="7" t="n">
        <v>1</v>
      </c>
    </row>
    <row r="12461" spans="1:7">
      <c r="A12461" t="s">
        <v>4</v>
      </c>
      <c r="B12461" s="4" t="s">
        <v>5</v>
      </c>
      <c r="C12461" s="4" t="s">
        <v>16</v>
      </c>
      <c r="D12461" s="4" t="s">
        <v>6</v>
      </c>
      <c r="E12461" s="4" t="s">
        <v>10</v>
      </c>
    </row>
    <row r="12462" spans="1:7">
      <c r="A12462" t="n">
        <v>98088</v>
      </c>
      <c r="B12462" s="22" t="n">
        <v>94</v>
      </c>
      <c r="C12462" s="7" t="n">
        <v>1</v>
      </c>
      <c r="D12462" s="7" t="s">
        <v>37</v>
      </c>
      <c r="E12462" s="7" t="n">
        <v>2</v>
      </c>
    </row>
    <row r="12463" spans="1:7">
      <c r="A12463" t="s">
        <v>4</v>
      </c>
      <c r="B12463" s="4" t="s">
        <v>5</v>
      </c>
      <c r="C12463" s="4" t="s">
        <v>16</v>
      </c>
      <c r="D12463" s="4" t="s">
        <v>6</v>
      </c>
      <c r="E12463" s="4" t="s">
        <v>10</v>
      </c>
    </row>
    <row r="12464" spans="1:7">
      <c r="A12464" t="n">
        <v>98100</v>
      </c>
      <c r="B12464" s="22" t="n">
        <v>94</v>
      </c>
      <c r="C12464" s="7" t="n">
        <v>0</v>
      </c>
      <c r="D12464" s="7" t="s">
        <v>37</v>
      </c>
      <c r="E12464" s="7" t="n">
        <v>4</v>
      </c>
    </row>
    <row r="12465" spans="1:8">
      <c r="A12465" t="s">
        <v>4</v>
      </c>
      <c r="B12465" s="4" t="s">
        <v>5</v>
      </c>
      <c r="C12465" s="4" t="s">
        <v>16</v>
      </c>
      <c r="D12465" s="4" t="s">
        <v>6</v>
      </c>
      <c r="E12465" s="4" t="s">
        <v>10</v>
      </c>
    </row>
    <row r="12466" spans="1:8">
      <c r="A12466" t="n">
        <v>98112</v>
      </c>
      <c r="B12466" s="22" t="n">
        <v>94</v>
      </c>
      <c r="C12466" s="7" t="n">
        <v>1</v>
      </c>
      <c r="D12466" s="7" t="s">
        <v>38</v>
      </c>
      <c r="E12466" s="7" t="n">
        <v>1</v>
      </c>
    </row>
    <row r="12467" spans="1:8">
      <c r="A12467" t="s">
        <v>4</v>
      </c>
      <c r="B12467" s="4" t="s">
        <v>5</v>
      </c>
      <c r="C12467" s="4" t="s">
        <v>16</v>
      </c>
      <c r="D12467" s="4" t="s">
        <v>6</v>
      </c>
      <c r="E12467" s="4" t="s">
        <v>10</v>
      </c>
    </row>
    <row r="12468" spans="1:8">
      <c r="A12468" t="n">
        <v>98124</v>
      </c>
      <c r="B12468" s="22" t="n">
        <v>94</v>
      </c>
      <c r="C12468" s="7" t="n">
        <v>1</v>
      </c>
      <c r="D12468" s="7" t="s">
        <v>38</v>
      </c>
      <c r="E12468" s="7" t="n">
        <v>2</v>
      </c>
    </row>
    <row r="12469" spans="1:8">
      <c r="A12469" t="s">
        <v>4</v>
      </c>
      <c r="B12469" s="4" t="s">
        <v>5</v>
      </c>
      <c r="C12469" s="4" t="s">
        <v>16</v>
      </c>
      <c r="D12469" s="4" t="s">
        <v>6</v>
      </c>
      <c r="E12469" s="4" t="s">
        <v>10</v>
      </c>
    </row>
    <row r="12470" spans="1:8">
      <c r="A12470" t="n">
        <v>98136</v>
      </c>
      <c r="B12470" s="22" t="n">
        <v>94</v>
      </c>
      <c r="C12470" s="7" t="n">
        <v>0</v>
      </c>
      <c r="D12470" s="7" t="s">
        <v>38</v>
      </c>
      <c r="E12470" s="7" t="n">
        <v>4</v>
      </c>
    </row>
    <row r="12471" spans="1:8">
      <c r="A12471" t="s">
        <v>4</v>
      </c>
      <c r="B12471" s="4" t="s">
        <v>5</v>
      </c>
      <c r="C12471" s="4" t="s">
        <v>16</v>
      </c>
      <c r="D12471" s="4" t="s">
        <v>6</v>
      </c>
      <c r="E12471" s="4" t="s">
        <v>10</v>
      </c>
    </row>
    <row r="12472" spans="1:8">
      <c r="A12472" t="n">
        <v>98148</v>
      </c>
      <c r="B12472" s="22" t="n">
        <v>94</v>
      </c>
      <c r="C12472" s="7" t="n">
        <v>1</v>
      </c>
      <c r="D12472" s="7" t="s">
        <v>39</v>
      </c>
      <c r="E12472" s="7" t="n">
        <v>1</v>
      </c>
    </row>
    <row r="12473" spans="1:8">
      <c r="A12473" t="s">
        <v>4</v>
      </c>
      <c r="B12473" s="4" t="s">
        <v>5</v>
      </c>
      <c r="C12473" s="4" t="s">
        <v>16</v>
      </c>
      <c r="D12473" s="4" t="s">
        <v>6</v>
      </c>
      <c r="E12473" s="4" t="s">
        <v>10</v>
      </c>
    </row>
    <row r="12474" spans="1:8">
      <c r="A12474" t="n">
        <v>98160</v>
      </c>
      <c r="B12474" s="22" t="n">
        <v>94</v>
      </c>
      <c r="C12474" s="7" t="n">
        <v>1</v>
      </c>
      <c r="D12474" s="7" t="s">
        <v>39</v>
      </c>
      <c r="E12474" s="7" t="n">
        <v>2</v>
      </c>
    </row>
    <row r="12475" spans="1:8">
      <c r="A12475" t="s">
        <v>4</v>
      </c>
      <c r="B12475" s="4" t="s">
        <v>5</v>
      </c>
      <c r="C12475" s="4" t="s">
        <v>16</v>
      </c>
      <c r="D12475" s="4" t="s">
        <v>6</v>
      </c>
      <c r="E12475" s="4" t="s">
        <v>10</v>
      </c>
    </row>
    <row r="12476" spans="1:8">
      <c r="A12476" t="n">
        <v>98172</v>
      </c>
      <c r="B12476" s="22" t="n">
        <v>94</v>
      </c>
      <c r="C12476" s="7" t="n">
        <v>0</v>
      </c>
      <c r="D12476" s="7" t="s">
        <v>39</v>
      </c>
      <c r="E12476" s="7" t="n">
        <v>4</v>
      </c>
    </row>
    <row r="12477" spans="1:8">
      <c r="A12477" t="s">
        <v>4</v>
      </c>
      <c r="B12477" s="4" t="s">
        <v>5</v>
      </c>
      <c r="C12477" s="4" t="s">
        <v>16</v>
      </c>
      <c r="D12477" s="4" t="s">
        <v>6</v>
      </c>
      <c r="E12477" s="4" t="s">
        <v>10</v>
      </c>
    </row>
    <row r="12478" spans="1:8">
      <c r="A12478" t="n">
        <v>98184</v>
      </c>
      <c r="B12478" s="22" t="n">
        <v>94</v>
      </c>
      <c r="C12478" s="7" t="n">
        <v>1</v>
      </c>
      <c r="D12478" s="7" t="s">
        <v>40</v>
      </c>
      <c r="E12478" s="7" t="n">
        <v>1</v>
      </c>
    </row>
    <row r="12479" spans="1:8">
      <c r="A12479" t="s">
        <v>4</v>
      </c>
      <c r="B12479" s="4" t="s">
        <v>5</v>
      </c>
      <c r="C12479" s="4" t="s">
        <v>16</v>
      </c>
      <c r="D12479" s="4" t="s">
        <v>6</v>
      </c>
      <c r="E12479" s="4" t="s">
        <v>10</v>
      </c>
    </row>
    <row r="12480" spans="1:8">
      <c r="A12480" t="n">
        <v>98196</v>
      </c>
      <c r="B12480" s="22" t="n">
        <v>94</v>
      </c>
      <c r="C12480" s="7" t="n">
        <v>1</v>
      </c>
      <c r="D12480" s="7" t="s">
        <v>40</v>
      </c>
      <c r="E12480" s="7" t="n">
        <v>2</v>
      </c>
    </row>
    <row r="12481" spans="1:5">
      <c r="A12481" t="s">
        <v>4</v>
      </c>
      <c r="B12481" s="4" t="s">
        <v>5</v>
      </c>
      <c r="C12481" s="4" t="s">
        <v>16</v>
      </c>
      <c r="D12481" s="4" t="s">
        <v>6</v>
      </c>
      <c r="E12481" s="4" t="s">
        <v>10</v>
      </c>
    </row>
    <row r="12482" spans="1:5">
      <c r="A12482" t="n">
        <v>98208</v>
      </c>
      <c r="B12482" s="22" t="n">
        <v>94</v>
      </c>
      <c r="C12482" s="7" t="n">
        <v>0</v>
      </c>
      <c r="D12482" s="7" t="s">
        <v>40</v>
      </c>
      <c r="E12482" s="7" t="n">
        <v>4</v>
      </c>
    </row>
    <row r="12483" spans="1:5">
      <c r="A12483" t="s">
        <v>4</v>
      </c>
      <c r="B12483" s="4" t="s">
        <v>5</v>
      </c>
      <c r="C12483" s="4" t="s">
        <v>16</v>
      </c>
      <c r="D12483" s="4" t="s">
        <v>6</v>
      </c>
      <c r="E12483" s="4" t="s">
        <v>10</v>
      </c>
    </row>
    <row r="12484" spans="1:5">
      <c r="A12484" t="n">
        <v>98220</v>
      </c>
      <c r="B12484" s="22" t="n">
        <v>94</v>
      </c>
      <c r="C12484" s="7" t="n">
        <v>1</v>
      </c>
      <c r="D12484" s="7" t="s">
        <v>41</v>
      </c>
      <c r="E12484" s="7" t="n">
        <v>1</v>
      </c>
    </row>
    <row r="12485" spans="1:5">
      <c r="A12485" t="s">
        <v>4</v>
      </c>
      <c r="B12485" s="4" t="s">
        <v>5</v>
      </c>
      <c r="C12485" s="4" t="s">
        <v>16</v>
      </c>
      <c r="D12485" s="4" t="s">
        <v>6</v>
      </c>
      <c r="E12485" s="4" t="s">
        <v>10</v>
      </c>
    </row>
    <row r="12486" spans="1:5">
      <c r="A12486" t="n">
        <v>98232</v>
      </c>
      <c r="B12486" s="22" t="n">
        <v>94</v>
      </c>
      <c r="C12486" s="7" t="n">
        <v>1</v>
      </c>
      <c r="D12486" s="7" t="s">
        <v>41</v>
      </c>
      <c r="E12486" s="7" t="n">
        <v>2</v>
      </c>
    </row>
    <row r="12487" spans="1:5">
      <c r="A12487" t="s">
        <v>4</v>
      </c>
      <c r="B12487" s="4" t="s">
        <v>5</v>
      </c>
      <c r="C12487" s="4" t="s">
        <v>16</v>
      </c>
      <c r="D12487" s="4" t="s">
        <v>6</v>
      </c>
      <c r="E12487" s="4" t="s">
        <v>10</v>
      </c>
    </row>
    <row r="12488" spans="1:5">
      <c r="A12488" t="n">
        <v>98244</v>
      </c>
      <c r="B12488" s="22" t="n">
        <v>94</v>
      </c>
      <c r="C12488" s="7" t="n">
        <v>0</v>
      </c>
      <c r="D12488" s="7" t="s">
        <v>41</v>
      </c>
      <c r="E12488" s="7" t="n">
        <v>4</v>
      </c>
    </row>
    <row r="12489" spans="1:5">
      <c r="A12489" t="s">
        <v>4</v>
      </c>
      <c r="B12489" s="4" t="s">
        <v>5</v>
      </c>
      <c r="C12489" s="4" t="s">
        <v>16</v>
      </c>
      <c r="D12489" s="4" t="s">
        <v>6</v>
      </c>
      <c r="E12489" s="4" t="s">
        <v>10</v>
      </c>
    </row>
    <row r="12490" spans="1:5">
      <c r="A12490" t="n">
        <v>98256</v>
      </c>
      <c r="B12490" s="22" t="n">
        <v>94</v>
      </c>
      <c r="C12490" s="7" t="n">
        <v>1</v>
      </c>
      <c r="D12490" s="7" t="s">
        <v>42</v>
      </c>
      <c r="E12490" s="7" t="n">
        <v>1</v>
      </c>
    </row>
    <row r="12491" spans="1:5">
      <c r="A12491" t="s">
        <v>4</v>
      </c>
      <c r="B12491" s="4" t="s">
        <v>5</v>
      </c>
      <c r="C12491" s="4" t="s">
        <v>16</v>
      </c>
      <c r="D12491" s="4" t="s">
        <v>6</v>
      </c>
      <c r="E12491" s="4" t="s">
        <v>10</v>
      </c>
    </row>
    <row r="12492" spans="1:5">
      <c r="A12492" t="n">
        <v>98268</v>
      </c>
      <c r="B12492" s="22" t="n">
        <v>94</v>
      </c>
      <c r="C12492" s="7" t="n">
        <v>1</v>
      </c>
      <c r="D12492" s="7" t="s">
        <v>42</v>
      </c>
      <c r="E12492" s="7" t="n">
        <v>2</v>
      </c>
    </row>
    <row r="12493" spans="1:5">
      <c r="A12493" t="s">
        <v>4</v>
      </c>
      <c r="B12493" s="4" t="s">
        <v>5</v>
      </c>
      <c r="C12493" s="4" t="s">
        <v>16</v>
      </c>
      <c r="D12493" s="4" t="s">
        <v>6</v>
      </c>
      <c r="E12493" s="4" t="s">
        <v>10</v>
      </c>
    </row>
    <row r="12494" spans="1:5">
      <c r="A12494" t="n">
        <v>98280</v>
      </c>
      <c r="B12494" s="22" t="n">
        <v>94</v>
      </c>
      <c r="C12494" s="7" t="n">
        <v>0</v>
      </c>
      <c r="D12494" s="7" t="s">
        <v>42</v>
      </c>
      <c r="E12494" s="7" t="n">
        <v>4</v>
      </c>
    </row>
    <row r="12495" spans="1:5">
      <c r="A12495" t="s">
        <v>4</v>
      </c>
      <c r="B12495" s="4" t="s">
        <v>5</v>
      </c>
      <c r="C12495" s="4" t="s">
        <v>16</v>
      </c>
      <c r="D12495" s="4" t="s">
        <v>6</v>
      </c>
      <c r="E12495" s="4" t="s">
        <v>10</v>
      </c>
    </row>
    <row r="12496" spans="1:5">
      <c r="A12496" t="n">
        <v>98292</v>
      </c>
      <c r="B12496" s="22" t="n">
        <v>94</v>
      </c>
      <c r="C12496" s="7" t="n">
        <v>1</v>
      </c>
      <c r="D12496" s="7" t="s">
        <v>43</v>
      </c>
      <c r="E12496" s="7" t="n">
        <v>1</v>
      </c>
    </row>
    <row r="12497" spans="1:5">
      <c r="A12497" t="s">
        <v>4</v>
      </c>
      <c r="B12497" s="4" t="s">
        <v>5</v>
      </c>
      <c r="C12497" s="4" t="s">
        <v>16</v>
      </c>
      <c r="D12497" s="4" t="s">
        <v>6</v>
      </c>
      <c r="E12497" s="4" t="s">
        <v>10</v>
      </c>
    </row>
    <row r="12498" spans="1:5">
      <c r="A12498" t="n">
        <v>98304</v>
      </c>
      <c r="B12498" s="22" t="n">
        <v>94</v>
      </c>
      <c r="C12498" s="7" t="n">
        <v>1</v>
      </c>
      <c r="D12498" s="7" t="s">
        <v>43</v>
      </c>
      <c r="E12498" s="7" t="n">
        <v>2</v>
      </c>
    </row>
    <row r="12499" spans="1:5">
      <c r="A12499" t="s">
        <v>4</v>
      </c>
      <c r="B12499" s="4" t="s">
        <v>5</v>
      </c>
      <c r="C12499" s="4" t="s">
        <v>16</v>
      </c>
      <c r="D12499" s="4" t="s">
        <v>6</v>
      </c>
      <c r="E12499" s="4" t="s">
        <v>10</v>
      </c>
    </row>
    <row r="12500" spans="1:5">
      <c r="A12500" t="n">
        <v>98316</v>
      </c>
      <c r="B12500" s="22" t="n">
        <v>94</v>
      </c>
      <c r="C12500" s="7" t="n">
        <v>0</v>
      </c>
      <c r="D12500" s="7" t="s">
        <v>43</v>
      </c>
      <c r="E12500" s="7" t="n">
        <v>4</v>
      </c>
    </row>
    <row r="12501" spans="1:5">
      <c r="A12501" t="s">
        <v>4</v>
      </c>
      <c r="B12501" s="4" t="s">
        <v>5</v>
      </c>
      <c r="C12501" s="4" t="s">
        <v>16</v>
      </c>
      <c r="D12501" s="4" t="s">
        <v>6</v>
      </c>
      <c r="E12501" s="4" t="s">
        <v>10</v>
      </c>
    </row>
    <row r="12502" spans="1:5">
      <c r="A12502" t="n">
        <v>98328</v>
      </c>
      <c r="B12502" s="22" t="n">
        <v>94</v>
      </c>
      <c r="C12502" s="7" t="n">
        <v>1</v>
      </c>
      <c r="D12502" s="7" t="s">
        <v>44</v>
      </c>
      <c r="E12502" s="7" t="n">
        <v>1</v>
      </c>
    </row>
    <row r="12503" spans="1:5">
      <c r="A12503" t="s">
        <v>4</v>
      </c>
      <c r="B12503" s="4" t="s">
        <v>5</v>
      </c>
      <c r="C12503" s="4" t="s">
        <v>16</v>
      </c>
      <c r="D12503" s="4" t="s">
        <v>6</v>
      </c>
      <c r="E12503" s="4" t="s">
        <v>10</v>
      </c>
    </row>
    <row r="12504" spans="1:5">
      <c r="A12504" t="n">
        <v>98340</v>
      </c>
      <c r="B12504" s="22" t="n">
        <v>94</v>
      </c>
      <c r="C12504" s="7" t="n">
        <v>1</v>
      </c>
      <c r="D12504" s="7" t="s">
        <v>44</v>
      </c>
      <c r="E12504" s="7" t="n">
        <v>2</v>
      </c>
    </row>
    <row r="12505" spans="1:5">
      <c r="A12505" t="s">
        <v>4</v>
      </c>
      <c r="B12505" s="4" t="s">
        <v>5</v>
      </c>
      <c r="C12505" s="4" t="s">
        <v>16</v>
      </c>
      <c r="D12505" s="4" t="s">
        <v>6</v>
      </c>
      <c r="E12505" s="4" t="s">
        <v>10</v>
      </c>
    </row>
    <row r="12506" spans="1:5">
      <c r="A12506" t="n">
        <v>98352</v>
      </c>
      <c r="B12506" s="22" t="n">
        <v>94</v>
      </c>
      <c r="C12506" s="7" t="n">
        <v>0</v>
      </c>
      <c r="D12506" s="7" t="s">
        <v>44</v>
      </c>
      <c r="E12506" s="7" t="n">
        <v>4</v>
      </c>
    </row>
    <row r="12507" spans="1:5">
      <c r="A12507" t="s">
        <v>4</v>
      </c>
      <c r="B12507" s="4" t="s">
        <v>5</v>
      </c>
      <c r="C12507" s="4" t="s">
        <v>16</v>
      </c>
      <c r="D12507" s="4" t="s">
        <v>6</v>
      </c>
      <c r="E12507" s="4" t="s">
        <v>10</v>
      </c>
    </row>
    <row r="12508" spans="1:5">
      <c r="A12508" t="n">
        <v>98364</v>
      </c>
      <c r="B12508" s="22" t="n">
        <v>94</v>
      </c>
      <c r="C12508" s="7" t="n">
        <v>1</v>
      </c>
      <c r="D12508" s="7" t="s">
        <v>45</v>
      </c>
      <c r="E12508" s="7" t="n">
        <v>1</v>
      </c>
    </row>
    <row r="12509" spans="1:5">
      <c r="A12509" t="s">
        <v>4</v>
      </c>
      <c r="B12509" s="4" t="s">
        <v>5</v>
      </c>
      <c r="C12509" s="4" t="s">
        <v>16</v>
      </c>
      <c r="D12509" s="4" t="s">
        <v>6</v>
      </c>
      <c r="E12509" s="4" t="s">
        <v>10</v>
      </c>
    </row>
    <row r="12510" spans="1:5">
      <c r="A12510" t="n">
        <v>98376</v>
      </c>
      <c r="B12510" s="22" t="n">
        <v>94</v>
      </c>
      <c r="C12510" s="7" t="n">
        <v>1</v>
      </c>
      <c r="D12510" s="7" t="s">
        <v>45</v>
      </c>
      <c r="E12510" s="7" t="n">
        <v>2</v>
      </c>
    </row>
    <row r="12511" spans="1:5">
      <c r="A12511" t="s">
        <v>4</v>
      </c>
      <c r="B12511" s="4" t="s">
        <v>5</v>
      </c>
      <c r="C12511" s="4" t="s">
        <v>16</v>
      </c>
      <c r="D12511" s="4" t="s">
        <v>6</v>
      </c>
      <c r="E12511" s="4" t="s">
        <v>10</v>
      </c>
    </row>
    <row r="12512" spans="1:5">
      <c r="A12512" t="n">
        <v>98388</v>
      </c>
      <c r="B12512" s="22" t="n">
        <v>94</v>
      </c>
      <c r="C12512" s="7" t="n">
        <v>0</v>
      </c>
      <c r="D12512" s="7" t="s">
        <v>45</v>
      </c>
      <c r="E12512" s="7" t="n">
        <v>4</v>
      </c>
    </row>
    <row r="12513" spans="1:5">
      <c r="A12513" t="s">
        <v>4</v>
      </c>
      <c r="B12513" s="4" t="s">
        <v>5</v>
      </c>
      <c r="C12513" s="4" t="s">
        <v>16</v>
      </c>
      <c r="D12513" s="4" t="s">
        <v>6</v>
      </c>
      <c r="E12513" s="4" t="s">
        <v>10</v>
      </c>
    </row>
    <row r="12514" spans="1:5">
      <c r="A12514" t="n">
        <v>98400</v>
      </c>
      <c r="B12514" s="22" t="n">
        <v>94</v>
      </c>
      <c r="C12514" s="7" t="n">
        <v>1</v>
      </c>
      <c r="D12514" s="7" t="s">
        <v>46</v>
      </c>
      <c r="E12514" s="7" t="n">
        <v>1</v>
      </c>
    </row>
    <row r="12515" spans="1:5">
      <c r="A12515" t="s">
        <v>4</v>
      </c>
      <c r="B12515" s="4" t="s">
        <v>5</v>
      </c>
      <c r="C12515" s="4" t="s">
        <v>16</v>
      </c>
      <c r="D12515" s="4" t="s">
        <v>6</v>
      </c>
      <c r="E12515" s="4" t="s">
        <v>10</v>
      </c>
    </row>
    <row r="12516" spans="1:5">
      <c r="A12516" t="n">
        <v>98412</v>
      </c>
      <c r="B12516" s="22" t="n">
        <v>94</v>
      </c>
      <c r="C12516" s="7" t="n">
        <v>1</v>
      </c>
      <c r="D12516" s="7" t="s">
        <v>46</v>
      </c>
      <c r="E12516" s="7" t="n">
        <v>2</v>
      </c>
    </row>
    <row r="12517" spans="1:5">
      <c r="A12517" t="s">
        <v>4</v>
      </c>
      <c r="B12517" s="4" t="s">
        <v>5</v>
      </c>
      <c r="C12517" s="4" t="s">
        <v>16</v>
      </c>
      <c r="D12517" s="4" t="s">
        <v>6</v>
      </c>
      <c r="E12517" s="4" t="s">
        <v>10</v>
      </c>
    </row>
    <row r="12518" spans="1:5">
      <c r="A12518" t="n">
        <v>98424</v>
      </c>
      <c r="B12518" s="22" t="n">
        <v>94</v>
      </c>
      <c r="C12518" s="7" t="n">
        <v>0</v>
      </c>
      <c r="D12518" s="7" t="s">
        <v>46</v>
      </c>
      <c r="E12518" s="7" t="n">
        <v>4</v>
      </c>
    </row>
    <row r="12519" spans="1:5">
      <c r="A12519" t="s">
        <v>4</v>
      </c>
      <c r="B12519" s="4" t="s">
        <v>5</v>
      </c>
      <c r="C12519" s="4" t="s">
        <v>16</v>
      </c>
      <c r="D12519" s="4" t="s">
        <v>6</v>
      </c>
      <c r="E12519" s="4" t="s">
        <v>10</v>
      </c>
    </row>
    <row r="12520" spans="1:5">
      <c r="A12520" t="n">
        <v>98436</v>
      </c>
      <c r="B12520" s="22" t="n">
        <v>94</v>
      </c>
      <c r="C12520" s="7" t="n">
        <v>1</v>
      </c>
      <c r="D12520" s="7" t="s">
        <v>47</v>
      </c>
      <c r="E12520" s="7" t="n">
        <v>1</v>
      </c>
    </row>
    <row r="12521" spans="1:5">
      <c r="A12521" t="s">
        <v>4</v>
      </c>
      <c r="B12521" s="4" t="s">
        <v>5</v>
      </c>
      <c r="C12521" s="4" t="s">
        <v>16</v>
      </c>
      <c r="D12521" s="4" t="s">
        <v>6</v>
      </c>
      <c r="E12521" s="4" t="s">
        <v>10</v>
      </c>
    </row>
    <row r="12522" spans="1:5">
      <c r="A12522" t="n">
        <v>98452</v>
      </c>
      <c r="B12522" s="22" t="n">
        <v>94</v>
      </c>
      <c r="C12522" s="7" t="n">
        <v>1</v>
      </c>
      <c r="D12522" s="7" t="s">
        <v>47</v>
      </c>
      <c r="E12522" s="7" t="n">
        <v>2</v>
      </c>
    </row>
    <row r="12523" spans="1:5">
      <c r="A12523" t="s">
        <v>4</v>
      </c>
      <c r="B12523" s="4" t="s">
        <v>5</v>
      </c>
      <c r="C12523" s="4" t="s">
        <v>16</v>
      </c>
      <c r="D12523" s="4" t="s">
        <v>6</v>
      </c>
      <c r="E12523" s="4" t="s">
        <v>10</v>
      </c>
    </row>
    <row r="12524" spans="1:5">
      <c r="A12524" t="n">
        <v>98468</v>
      </c>
      <c r="B12524" s="22" t="n">
        <v>94</v>
      </c>
      <c r="C12524" s="7" t="n">
        <v>0</v>
      </c>
      <c r="D12524" s="7" t="s">
        <v>47</v>
      </c>
      <c r="E12524" s="7" t="n">
        <v>4</v>
      </c>
    </row>
    <row r="12525" spans="1:5">
      <c r="A12525" t="s">
        <v>4</v>
      </c>
      <c r="B12525" s="4" t="s">
        <v>5</v>
      </c>
      <c r="C12525" s="4" t="s">
        <v>16</v>
      </c>
      <c r="D12525" s="4" t="s">
        <v>6</v>
      </c>
      <c r="E12525" s="4" t="s">
        <v>10</v>
      </c>
    </row>
    <row r="12526" spans="1:5">
      <c r="A12526" t="n">
        <v>98484</v>
      </c>
      <c r="B12526" s="22" t="n">
        <v>94</v>
      </c>
      <c r="C12526" s="7" t="n">
        <v>0</v>
      </c>
      <c r="D12526" s="7" t="s">
        <v>53</v>
      </c>
      <c r="E12526" s="7" t="n">
        <v>1</v>
      </c>
    </row>
    <row r="12527" spans="1:5">
      <c r="A12527" t="s">
        <v>4</v>
      </c>
      <c r="B12527" s="4" t="s">
        <v>5</v>
      </c>
      <c r="C12527" s="4" t="s">
        <v>16</v>
      </c>
      <c r="D12527" s="4" t="s">
        <v>6</v>
      </c>
      <c r="E12527" s="4" t="s">
        <v>10</v>
      </c>
    </row>
    <row r="12528" spans="1:5">
      <c r="A12528" t="n">
        <v>98499</v>
      </c>
      <c r="B12528" s="22" t="n">
        <v>94</v>
      </c>
      <c r="C12528" s="7" t="n">
        <v>0</v>
      </c>
      <c r="D12528" s="7" t="s">
        <v>53</v>
      </c>
      <c r="E12528" s="7" t="n">
        <v>2</v>
      </c>
    </row>
    <row r="12529" spans="1:5">
      <c r="A12529" t="s">
        <v>4</v>
      </c>
      <c r="B12529" s="4" t="s">
        <v>5</v>
      </c>
      <c r="C12529" s="4" t="s">
        <v>16</v>
      </c>
      <c r="D12529" s="4" t="s">
        <v>6</v>
      </c>
      <c r="E12529" s="4" t="s">
        <v>10</v>
      </c>
    </row>
    <row r="12530" spans="1:5">
      <c r="A12530" t="n">
        <v>98514</v>
      </c>
      <c r="B12530" s="22" t="n">
        <v>94</v>
      </c>
      <c r="C12530" s="7" t="n">
        <v>1</v>
      </c>
      <c r="D12530" s="7" t="s">
        <v>53</v>
      </c>
      <c r="E12530" s="7" t="n">
        <v>4</v>
      </c>
    </row>
    <row r="12531" spans="1:5">
      <c r="A12531" t="s">
        <v>4</v>
      </c>
      <c r="B12531" s="4" t="s">
        <v>5</v>
      </c>
      <c r="C12531" s="4" t="s">
        <v>16</v>
      </c>
      <c r="D12531" s="4" t="s">
        <v>6</v>
      </c>
    </row>
    <row r="12532" spans="1:5">
      <c r="A12532" t="n">
        <v>98529</v>
      </c>
      <c r="B12532" s="22" t="n">
        <v>94</v>
      </c>
      <c r="C12532" s="7" t="n">
        <v>5</v>
      </c>
      <c r="D12532" s="7" t="s">
        <v>53</v>
      </c>
    </row>
    <row r="12533" spans="1:5">
      <c r="A12533" t="s">
        <v>4</v>
      </c>
      <c r="B12533" s="4" t="s">
        <v>5</v>
      </c>
      <c r="C12533" s="4" t="s">
        <v>16</v>
      </c>
      <c r="D12533" s="4" t="s">
        <v>16</v>
      </c>
      <c r="E12533" s="4" t="s">
        <v>30</v>
      </c>
      <c r="F12533" s="4" t="s">
        <v>30</v>
      </c>
      <c r="G12533" s="4" t="s">
        <v>30</v>
      </c>
      <c r="H12533" s="4" t="s">
        <v>10</v>
      </c>
    </row>
    <row r="12534" spans="1:5">
      <c r="A12534" t="n">
        <v>98542</v>
      </c>
      <c r="B12534" s="38" t="n">
        <v>45</v>
      </c>
      <c r="C12534" s="7" t="n">
        <v>2</v>
      </c>
      <c r="D12534" s="7" t="n">
        <v>3</v>
      </c>
      <c r="E12534" s="7" t="n">
        <v>0.319999992847443</v>
      </c>
      <c r="F12534" s="7" t="n">
        <v>15.9300003051758</v>
      </c>
      <c r="G12534" s="7" t="n">
        <v>-2.36999988555908</v>
      </c>
      <c r="H12534" s="7" t="n">
        <v>0</v>
      </c>
    </row>
    <row r="12535" spans="1:5">
      <c r="A12535" t="s">
        <v>4</v>
      </c>
      <c r="B12535" s="4" t="s">
        <v>5</v>
      </c>
      <c r="C12535" s="4" t="s">
        <v>16</v>
      </c>
      <c r="D12535" s="4" t="s">
        <v>16</v>
      </c>
      <c r="E12535" s="4" t="s">
        <v>30</v>
      </c>
      <c r="F12535" s="4" t="s">
        <v>30</v>
      </c>
      <c r="G12535" s="4" t="s">
        <v>30</v>
      </c>
      <c r="H12535" s="4" t="s">
        <v>10</v>
      </c>
      <c r="I12535" s="4" t="s">
        <v>16</v>
      </c>
    </row>
    <row r="12536" spans="1:5">
      <c r="A12536" t="n">
        <v>98559</v>
      </c>
      <c r="B12536" s="38" t="n">
        <v>45</v>
      </c>
      <c r="C12536" s="7" t="n">
        <v>4</v>
      </c>
      <c r="D12536" s="7" t="n">
        <v>3</v>
      </c>
      <c r="E12536" s="7" t="n">
        <v>347.640014648438</v>
      </c>
      <c r="F12536" s="7" t="n">
        <v>358.929992675781</v>
      </c>
      <c r="G12536" s="7" t="n">
        <v>0</v>
      </c>
      <c r="H12536" s="7" t="n">
        <v>0</v>
      </c>
      <c r="I12536" s="7" t="n">
        <v>0</v>
      </c>
    </row>
    <row r="12537" spans="1:5">
      <c r="A12537" t="s">
        <v>4</v>
      </c>
      <c r="B12537" s="4" t="s">
        <v>5</v>
      </c>
      <c r="C12537" s="4" t="s">
        <v>16</v>
      </c>
      <c r="D12537" s="4" t="s">
        <v>16</v>
      </c>
      <c r="E12537" s="4" t="s">
        <v>30</v>
      </c>
      <c r="F12537" s="4" t="s">
        <v>10</v>
      </c>
    </row>
    <row r="12538" spans="1:5">
      <c r="A12538" t="n">
        <v>98577</v>
      </c>
      <c r="B12538" s="38" t="n">
        <v>45</v>
      </c>
      <c r="C12538" s="7" t="n">
        <v>5</v>
      </c>
      <c r="D12538" s="7" t="n">
        <v>3</v>
      </c>
      <c r="E12538" s="7" t="n">
        <v>28.2999992370605</v>
      </c>
      <c r="F12538" s="7" t="n">
        <v>0</v>
      </c>
    </row>
    <row r="12539" spans="1:5">
      <c r="A12539" t="s">
        <v>4</v>
      </c>
      <c r="B12539" s="4" t="s">
        <v>5</v>
      </c>
      <c r="C12539" s="4" t="s">
        <v>16</v>
      </c>
      <c r="D12539" s="4" t="s">
        <v>16</v>
      </c>
      <c r="E12539" s="4" t="s">
        <v>30</v>
      </c>
      <c r="F12539" s="4" t="s">
        <v>10</v>
      </c>
    </row>
    <row r="12540" spans="1:5">
      <c r="A12540" t="n">
        <v>98586</v>
      </c>
      <c r="B12540" s="38" t="n">
        <v>45</v>
      </c>
      <c r="C12540" s="7" t="n">
        <v>11</v>
      </c>
      <c r="D12540" s="7" t="n">
        <v>3</v>
      </c>
      <c r="E12540" s="7" t="n">
        <v>38</v>
      </c>
      <c r="F12540" s="7" t="n">
        <v>0</v>
      </c>
    </row>
    <row r="12541" spans="1:5">
      <c r="A12541" t="s">
        <v>4</v>
      </c>
      <c r="B12541" s="4" t="s">
        <v>5</v>
      </c>
      <c r="C12541" s="4" t="s">
        <v>16</v>
      </c>
      <c r="D12541" s="4" t="s">
        <v>16</v>
      </c>
      <c r="E12541" s="4" t="s">
        <v>30</v>
      </c>
      <c r="F12541" s="4" t="s">
        <v>30</v>
      </c>
      <c r="G12541" s="4" t="s">
        <v>30</v>
      </c>
      <c r="H12541" s="4" t="s">
        <v>10</v>
      </c>
    </row>
    <row r="12542" spans="1:5">
      <c r="A12542" t="n">
        <v>98595</v>
      </c>
      <c r="B12542" s="38" t="n">
        <v>45</v>
      </c>
      <c r="C12542" s="7" t="n">
        <v>2</v>
      </c>
      <c r="D12542" s="7" t="n">
        <v>3</v>
      </c>
      <c r="E12542" s="7" t="n">
        <v>0.319999992847443</v>
      </c>
      <c r="F12542" s="7" t="n">
        <v>3.45000004768372</v>
      </c>
      <c r="G12542" s="7" t="n">
        <v>-2.36999988555908</v>
      </c>
      <c r="H12542" s="7" t="n">
        <v>8000</v>
      </c>
    </row>
    <row r="12543" spans="1:5">
      <c r="A12543" t="s">
        <v>4</v>
      </c>
      <c r="B12543" s="4" t="s">
        <v>5</v>
      </c>
      <c r="C12543" s="4" t="s">
        <v>16</v>
      </c>
      <c r="D12543" s="4" t="s">
        <v>16</v>
      </c>
      <c r="E12543" s="4" t="s">
        <v>30</v>
      </c>
      <c r="F12543" s="4" t="s">
        <v>30</v>
      </c>
      <c r="G12543" s="4" t="s">
        <v>30</v>
      </c>
      <c r="H12543" s="4" t="s">
        <v>10</v>
      </c>
      <c r="I12543" s="4" t="s">
        <v>16</v>
      </c>
    </row>
    <row r="12544" spans="1:5">
      <c r="A12544" t="n">
        <v>98612</v>
      </c>
      <c r="B12544" s="38" t="n">
        <v>45</v>
      </c>
      <c r="C12544" s="7" t="n">
        <v>4</v>
      </c>
      <c r="D12544" s="7" t="n">
        <v>3</v>
      </c>
      <c r="E12544" s="7" t="n">
        <v>2.97000002861023</v>
      </c>
      <c r="F12544" s="7" t="n">
        <v>358.850006103516</v>
      </c>
      <c r="G12544" s="7" t="n">
        <v>0</v>
      </c>
      <c r="H12544" s="7" t="n">
        <v>8000</v>
      </c>
      <c r="I12544" s="7" t="n">
        <v>1</v>
      </c>
    </row>
    <row r="12545" spans="1:9">
      <c r="A12545" t="s">
        <v>4</v>
      </c>
      <c r="B12545" s="4" t="s">
        <v>5</v>
      </c>
      <c r="C12545" s="4" t="s">
        <v>16</v>
      </c>
      <c r="D12545" s="4" t="s">
        <v>16</v>
      </c>
      <c r="E12545" s="4" t="s">
        <v>30</v>
      </c>
      <c r="F12545" s="4" t="s">
        <v>10</v>
      </c>
    </row>
    <row r="12546" spans="1:9">
      <c r="A12546" t="n">
        <v>98630</v>
      </c>
      <c r="B12546" s="38" t="n">
        <v>45</v>
      </c>
      <c r="C12546" s="7" t="n">
        <v>5</v>
      </c>
      <c r="D12546" s="7" t="n">
        <v>3</v>
      </c>
      <c r="E12546" s="7" t="n">
        <v>28.2999992370605</v>
      </c>
      <c r="F12546" s="7" t="n">
        <v>8000</v>
      </c>
    </row>
    <row r="12547" spans="1:9">
      <c r="A12547" t="s">
        <v>4</v>
      </c>
      <c r="B12547" s="4" t="s">
        <v>5</v>
      </c>
      <c r="C12547" s="4" t="s">
        <v>16</v>
      </c>
      <c r="D12547" s="4" t="s">
        <v>16</v>
      </c>
      <c r="E12547" s="4" t="s">
        <v>30</v>
      </c>
      <c r="F12547" s="4" t="s">
        <v>10</v>
      </c>
    </row>
    <row r="12548" spans="1:9">
      <c r="A12548" t="n">
        <v>98639</v>
      </c>
      <c r="B12548" s="38" t="n">
        <v>45</v>
      </c>
      <c r="C12548" s="7" t="n">
        <v>11</v>
      </c>
      <c r="D12548" s="7" t="n">
        <v>3</v>
      </c>
      <c r="E12548" s="7" t="n">
        <v>38</v>
      </c>
      <c r="F12548" s="7" t="n">
        <v>8000</v>
      </c>
    </row>
    <row r="12549" spans="1:9">
      <c r="A12549" t="s">
        <v>4</v>
      </c>
      <c r="B12549" s="4" t="s">
        <v>5</v>
      </c>
      <c r="C12549" s="4" t="s">
        <v>16</v>
      </c>
      <c r="D12549" s="4" t="s">
        <v>10</v>
      </c>
      <c r="E12549" s="4" t="s">
        <v>30</v>
      </c>
    </row>
    <row r="12550" spans="1:9">
      <c r="A12550" t="n">
        <v>98648</v>
      </c>
      <c r="B12550" s="37" t="n">
        <v>58</v>
      </c>
      <c r="C12550" s="7" t="n">
        <v>100</v>
      </c>
      <c r="D12550" s="7" t="n">
        <v>1000</v>
      </c>
      <c r="E12550" s="7" t="n">
        <v>1</v>
      </c>
    </row>
    <row r="12551" spans="1:9">
      <c r="A12551" t="s">
        <v>4</v>
      </c>
      <c r="B12551" s="4" t="s">
        <v>5</v>
      </c>
      <c r="C12551" s="4" t="s">
        <v>16</v>
      </c>
      <c r="D12551" s="4" t="s">
        <v>10</v>
      </c>
    </row>
    <row r="12552" spans="1:9">
      <c r="A12552" t="n">
        <v>98656</v>
      </c>
      <c r="B12552" s="37" t="n">
        <v>58</v>
      </c>
      <c r="C12552" s="7" t="n">
        <v>255</v>
      </c>
      <c r="D12552" s="7" t="n">
        <v>0</v>
      </c>
    </row>
    <row r="12553" spans="1:9">
      <c r="A12553" t="s">
        <v>4</v>
      </c>
      <c r="B12553" s="4" t="s">
        <v>5</v>
      </c>
      <c r="C12553" s="4" t="s">
        <v>16</v>
      </c>
      <c r="D12553" s="4" t="s">
        <v>10</v>
      </c>
    </row>
    <row r="12554" spans="1:9">
      <c r="A12554" t="n">
        <v>98660</v>
      </c>
      <c r="B12554" s="38" t="n">
        <v>45</v>
      </c>
      <c r="C12554" s="7" t="n">
        <v>7</v>
      </c>
      <c r="D12554" s="7" t="n">
        <v>255</v>
      </c>
    </row>
    <row r="12555" spans="1:9">
      <c r="A12555" t="s">
        <v>4</v>
      </c>
      <c r="B12555" s="4" t="s">
        <v>5</v>
      </c>
      <c r="C12555" s="4" t="s">
        <v>10</v>
      </c>
    </row>
    <row r="12556" spans="1:9">
      <c r="A12556" t="n">
        <v>98664</v>
      </c>
      <c r="B12556" s="31" t="n">
        <v>16</v>
      </c>
      <c r="C12556" s="7" t="n">
        <v>500</v>
      </c>
    </row>
    <row r="12557" spans="1:9">
      <c r="A12557" t="s">
        <v>4</v>
      </c>
      <c r="B12557" s="4" t="s">
        <v>5</v>
      </c>
      <c r="C12557" s="4" t="s">
        <v>16</v>
      </c>
      <c r="D12557" s="4" t="s">
        <v>10</v>
      </c>
      <c r="E12557" s="4" t="s">
        <v>30</v>
      </c>
    </row>
    <row r="12558" spans="1:9">
      <c r="A12558" t="n">
        <v>98667</v>
      </c>
      <c r="B12558" s="37" t="n">
        <v>58</v>
      </c>
      <c r="C12558" s="7" t="n">
        <v>101</v>
      </c>
      <c r="D12558" s="7" t="n">
        <v>500</v>
      </c>
      <c r="E12558" s="7" t="n">
        <v>1</v>
      </c>
    </row>
    <row r="12559" spans="1:9">
      <c r="A12559" t="s">
        <v>4</v>
      </c>
      <c r="B12559" s="4" t="s">
        <v>5</v>
      </c>
      <c r="C12559" s="4" t="s">
        <v>16</v>
      </c>
      <c r="D12559" s="4" t="s">
        <v>10</v>
      </c>
    </row>
    <row r="12560" spans="1:9">
      <c r="A12560" t="n">
        <v>98675</v>
      </c>
      <c r="B12560" s="37" t="n">
        <v>58</v>
      </c>
      <c r="C12560" s="7" t="n">
        <v>254</v>
      </c>
      <c r="D12560" s="7" t="n">
        <v>0</v>
      </c>
    </row>
    <row r="12561" spans="1:6">
      <c r="A12561" t="s">
        <v>4</v>
      </c>
      <c r="B12561" s="4" t="s">
        <v>5</v>
      </c>
      <c r="C12561" s="4" t="s">
        <v>16</v>
      </c>
      <c r="D12561" s="4" t="s">
        <v>16</v>
      </c>
      <c r="E12561" s="4" t="s">
        <v>30</v>
      </c>
      <c r="F12561" s="4" t="s">
        <v>30</v>
      </c>
      <c r="G12561" s="4" t="s">
        <v>30</v>
      </c>
      <c r="H12561" s="4" t="s">
        <v>10</v>
      </c>
    </row>
    <row r="12562" spans="1:6">
      <c r="A12562" t="n">
        <v>98679</v>
      </c>
      <c r="B12562" s="38" t="n">
        <v>45</v>
      </c>
      <c r="C12562" s="7" t="n">
        <v>2</v>
      </c>
      <c r="D12562" s="7" t="n">
        <v>3</v>
      </c>
      <c r="E12562" s="7" t="n">
        <v>-97.6800003051758</v>
      </c>
      <c r="F12562" s="7" t="n">
        <v>10.0100002288818</v>
      </c>
      <c r="G12562" s="7" t="n">
        <v>-72.620002746582</v>
      </c>
      <c r="H12562" s="7" t="n">
        <v>0</v>
      </c>
    </row>
    <row r="12563" spans="1:6">
      <c r="A12563" t="s">
        <v>4</v>
      </c>
      <c r="B12563" s="4" t="s">
        <v>5</v>
      </c>
      <c r="C12563" s="4" t="s">
        <v>16</v>
      </c>
      <c r="D12563" s="4" t="s">
        <v>16</v>
      </c>
      <c r="E12563" s="4" t="s">
        <v>30</v>
      </c>
      <c r="F12563" s="4" t="s">
        <v>30</v>
      </c>
      <c r="G12563" s="4" t="s">
        <v>30</v>
      </c>
      <c r="H12563" s="4" t="s">
        <v>10</v>
      </c>
      <c r="I12563" s="4" t="s">
        <v>16</v>
      </c>
    </row>
    <row r="12564" spans="1:6">
      <c r="A12564" t="n">
        <v>98696</v>
      </c>
      <c r="B12564" s="38" t="n">
        <v>45</v>
      </c>
      <c r="C12564" s="7" t="n">
        <v>4</v>
      </c>
      <c r="D12564" s="7" t="n">
        <v>3</v>
      </c>
      <c r="E12564" s="7" t="n">
        <v>9.6899995803833</v>
      </c>
      <c r="F12564" s="7" t="n">
        <v>249.850006103516</v>
      </c>
      <c r="G12564" s="7" t="n">
        <v>0</v>
      </c>
      <c r="H12564" s="7" t="n">
        <v>0</v>
      </c>
      <c r="I12564" s="7" t="n">
        <v>0</v>
      </c>
    </row>
    <row r="12565" spans="1:6">
      <c r="A12565" t="s">
        <v>4</v>
      </c>
      <c r="B12565" s="4" t="s">
        <v>5</v>
      </c>
      <c r="C12565" s="4" t="s">
        <v>16</v>
      </c>
      <c r="D12565" s="4" t="s">
        <v>16</v>
      </c>
      <c r="E12565" s="4" t="s">
        <v>30</v>
      </c>
      <c r="F12565" s="4" t="s">
        <v>10</v>
      </c>
    </row>
    <row r="12566" spans="1:6">
      <c r="A12566" t="n">
        <v>98714</v>
      </c>
      <c r="B12566" s="38" t="n">
        <v>45</v>
      </c>
      <c r="C12566" s="7" t="n">
        <v>5</v>
      </c>
      <c r="D12566" s="7" t="n">
        <v>3</v>
      </c>
      <c r="E12566" s="7" t="n">
        <v>13.6999998092651</v>
      </c>
      <c r="F12566" s="7" t="n">
        <v>0</v>
      </c>
    </row>
    <row r="12567" spans="1:6">
      <c r="A12567" t="s">
        <v>4</v>
      </c>
      <c r="B12567" s="4" t="s">
        <v>5</v>
      </c>
      <c r="C12567" s="4" t="s">
        <v>16</v>
      </c>
      <c r="D12567" s="4" t="s">
        <v>16</v>
      </c>
      <c r="E12567" s="4" t="s">
        <v>30</v>
      </c>
      <c r="F12567" s="4" t="s">
        <v>10</v>
      </c>
    </row>
    <row r="12568" spans="1:6">
      <c r="A12568" t="n">
        <v>98723</v>
      </c>
      <c r="B12568" s="38" t="n">
        <v>45</v>
      </c>
      <c r="C12568" s="7" t="n">
        <v>11</v>
      </c>
      <c r="D12568" s="7" t="n">
        <v>3</v>
      </c>
      <c r="E12568" s="7" t="n">
        <v>38</v>
      </c>
      <c r="F12568" s="7" t="n">
        <v>0</v>
      </c>
    </row>
    <row r="12569" spans="1:6">
      <c r="A12569" t="s">
        <v>4</v>
      </c>
      <c r="B12569" s="4" t="s">
        <v>5</v>
      </c>
      <c r="C12569" s="4" t="s">
        <v>16</v>
      </c>
      <c r="D12569" s="4" t="s">
        <v>16</v>
      </c>
      <c r="E12569" s="4" t="s">
        <v>30</v>
      </c>
      <c r="F12569" s="4" t="s">
        <v>30</v>
      </c>
      <c r="G12569" s="4" t="s">
        <v>30</v>
      </c>
      <c r="H12569" s="4" t="s">
        <v>10</v>
      </c>
    </row>
    <row r="12570" spans="1:6">
      <c r="A12570" t="n">
        <v>98732</v>
      </c>
      <c r="B12570" s="38" t="n">
        <v>45</v>
      </c>
      <c r="C12570" s="7" t="n">
        <v>2</v>
      </c>
      <c r="D12570" s="7" t="n">
        <v>3</v>
      </c>
      <c r="E12570" s="7" t="n">
        <v>-97.6800003051758</v>
      </c>
      <c r="F12570" s="7" t="n">
        <v>7.53999996185303</v>
      </c>
      <c r="G12570" s="7" t="n">
        <v>-72.620002746582</v>
      </c>
      <c r="H12570" s="7" t="n">
        <v>6000</v>
      </c>
    </row>
    <row r="12571" spans="1:6">
      <c r="A12571" t="s">
        <v>4</v>
      </c>
      <c r="B12571" s="4" t="s">
        <v>5</v>
      </c>
      <c r="C12571" s="4" t="s">
        <v>16</v>
      </c>
      <c r="D12571" s="4" t="s">
        <v>16</v>
      </c>
      <c r="E12571" s="4" t="s">
        <v>30</v>
      </c>
      <c r="F12571" s="4" t="s">
        <v>30</v>
      </c>
      <c r="G12571" s="4" t="s">
        <v>30</v>
      </c>
      <c r="H12571" s="4" t="s">
        <v>10</v>
      </c>
      <c r="I12571" s="4" t="s">
        <v>16</v>
      </c>
    </row>
    <row r="12572" spans="1:6">
      <c r="A12572" t="n">
        <v>98749</v>
      </c>
      <c r="B12572" s="38" t="n">
        <v>45</v>
      </c>
      <c r="C12572" s="7" t="n">
        <v>4</v>
      </c>
      <c r="D12572" s="7" t="n">
        <v>3</v>
      </c>
      <c r="E12572" s="7" t="n">
        <v>9.6899995803833</v>
      </c>
      <c r="F12572" s="7" t="n">
        <v>249.850006103516</v>
      </c>
      <c r="G12572" s="7" t="n">
        <v>0</v>
      </c>
      <c r="H12572" s="7" t="n">
        <v>6000</v>
      </c>
      <c r="I12572" s="7" t="n">
        <v>0</v>
      </c>
    </row>
    <row r="12573" spans="1:6">
      <c r="A12573" t="s">
        <v>4</v>
      </c>
      <c r="B12573" s="4" t="s">
        <v>5</v>
      </c>
      <c r="C12573" s="4" t="s">
        <v>16</v>
      </c>
      <c r="D12573" s="4" t="s">
        <v>16</v>
      </c>
      <c r="E12573" s="4" t="s">
        <v>30</v>
      </c>
      <c r="F12573" s="4" t="s">
        <v>10</v>
      </c>
    </row>
    <row r="12574" spans="1:6">
      <c r="A12574" t="n">
        <v>98767</v>
      </c>
      <c r="B12574" s="38" t="n">
        <v>45</v>
      </c>
      <c r="C12574" s="7" t="n">
        <v>5</v>
      </c>
      <c r="D12574" s="7" t="n">
        <v>3</v>
      </c>
      <c r="E12574" s="7" t="n">
        <v>13.6999998092651</v>
      </c>
      <c r="F12574" s="7" t="n">
        <v>6000</v>
      </c>
    </row>
    <row r="12575" spans="1:6">
      <c r="A12575" t="s">
        <v>4</v>
      </c>
      <c r="B12575" s="4" t="s">
        <v>5</v>
      </c>
      <c r="C12575" s="4" t="s">
        <v>16</v>
      </c>
      <c r="D12575" s="4" t="s">
        <v>16</v>
      </c>
      <c r="E12575" s="4" t="s">
        <v>30</v>
      </c>
      <c r="F12575" s="4" t="s">
        <v>10</v>
      </c>
    </row>
    <row r="12576" spans="1:6">
      <c r="A12576" t="n">
        <v>98776</v>
      </c>
      <c r="B12576" s="38" t="n">
        <v>45</v>
      </c>
      <c r="C12576" s="7" t="n">
        <v>11</v>
      </c>
      <c r="D12576" s="7" t="n">
        <v>3</v>
      </c>
      <c r="E12576" s="7" t="n">
        <v>38</v>
      </c>
      <c r="F12576" s="7" t="n">
        <v>6000</v>
      </c>
    </row>
    <row r="12577" spans="1:9">
      <c r="A12577" t="s">
        <v>4</v>
      </c>
      <c r="B12577" s="4" t="s">
        <v>5</v>
      </c>
      <c r="C12577" s="4" t="s">
        <v>16</v>
      </c>
      <c r="D12577" s="4" t="s">
        <v>10</v>
      </c>
    </row>
    <row r="12578" spans="1:9">
      <c r="A12578" t="n">
        <v>98785</v>
      </c>
      <c r="B12578" s="37" t="n">
        <v>58</v>
      </c>
      <c r="C12578" s="7" t="n">
        <v>255</v>
      </c>
      <c r="D12578" s="7" t="n">
        <v>0</v>
      </c>
    </row>
    <row r="12579" spans="1:9">
      <c r="A12579" t="s">
        <v>4</v>
      </c>
      <c r="B12579" s="4" t="s">
        <v>5</v>
      </c>
      <c r="C12579" s="4" t="s">
        <v>10</v>
      </c>
    </row>
    <row r="12580" spans="1:9">
      <c r="A12580" t="n">
        <v>98789</v>
      </c>
      <c r="B12580" s="31" t="n">
        <v>16</v>
      </c>
      <c r="C12580" s="7" t="n">
        <v>1500</v>
      </c>
    </row>
    <row r="12581" spans="1:9">
      <c r="A12581" t="s">
        <v>4</v>
      </c>
      <c r="B12581" s="4" t="s">
        <v>5</v>
      </c>
      <c r="C12581" s="4" t="s">
        <v>10</v>
      </c>
      <c r="D12581" s="4" t="s">
        <v>16</v>
      </c>
      <c r="E12581" s="4" t="s">
        <v>30</v>
      </c>
      <c r="F12581" s="4" t="s">
        <v>10</v>
      </c>
    </row>
    <row r="12582" spans="1:9">
      <c r="A12582" t="n">
        <v>98792</v>
      </c>
      <c r="B12582" s="53" t="n">
        <v>59</v>
      </c>
      <c r="C12582" s="7" t="n">
        <v>108</v>
      </c>
      <c r="D12582" s="7" t="n">
        <v>12</v>
      </c>
      <c r="E12582" s="7" t="n">
        <v>0.150000005960464</v>
      </c>
      <c r="F12582" s="7" t="n">
        <v>0</v>
      </c>
    </row>
    <row r="12583" spans="1:9">
      <c r="A12583" t="s">
        <v>4</v>
      </c>
      <c r="B12583" s="4" t="s">
        <v>5</v>
      </c>
      <c r="C12583" s="4" t="s">
        <v>10</v>
      </c>
    </row>
    <row r="12584" spans="1:9">
      <c r="A12584" t="n">
        <v>98802</v>
      </c>
      <c r="B12584" s="31" t="n">
        <v>16</v>
      </c>
      <c r="C12584" s="7" t="n">
        <v>500</v>
      </c>
    </row>
    <row r="12585" spans="1:9">
      <c r="A12585" t="s">
        <v>4</v>
      </c>
      <c r="B12585" s="4" t="s">
        <v>5</v>
      </c>
      <c r="C12585" s="4" t="s">
        <v>10</v>
      </c>
      <c r="D12585" s="4" t="s">
        <v>16</v>
      </c>
      <c r="E12585" s="4" t="s">
        <v>30</v>
      </c>
      <c r="F12585" s="4" t="s">
        <v>10</v>
      </c>
    </row>
    <row r="12586" spans="1:9">
      <c r="A12586" t="n">
        <v>98805</v>
      </c>
      <c r="B12586" s="53" t="n">
        <v>59</v>
      </c>
      <c r="C12586" s="7" t="n">
        <v>107</v>
      </c>
      <c r="D12586" s="7" t="n">
        <v>12</v>
      </c>
      <c r="E12586" s="7" t="n">
        <v>0.150000005960464</v>
      </c>
      <c r="F12586" s="7" t="n">
        <v>0</v>
      </c>
    </row>
    <row r="12587" spans="1:9">
      <c r="A12587" t="s">
        <v>4</v>
      </c>
      <c r="B12587" s="4" t="s">
        <v>5</v>
      </c>
      <c r="C12587" s="4" t="s">
        <v>10</v>
      </c>
    </row>
    <row r="12588" spans="1:9">
      <c r="A12588" t="n">
        <v>98815</v>
      </c>
      <c r="B12588" s="31" t="n">
        <v>16</v>
      </c>
      <c r="C12588" s="7" t="n">
        <v>1300</v>
      </c>
    </row>
    <row r="12589" spans="1:9">
      <c r="A12589" t="s">
        <v>4</v>
      </c>
      <c r="B12589" s="4" t="s">
        <v>5</v>
      </c>
      <c r="C12589" s="4" t="s">
        <v>10</v>
      </c>
      <c r="D12589" s="4" t="s">
        <v>16</v>
      </c>
      <c r="E12589" s="4" t="s">
        <v>30</v>
      </c>
      <c r="F12589" s="4" t="s">
        <v>10</v>
      </c>
    </row>
    <row r="12590" spans="1:9">
      <c r="A12590" t="n">
        <v>98818</v>
      </c>
      <c r="B12590" s="53" t="n">
        <v>59</v>
      </c>
      <c r="C12590" s="7" t="n">
        <v>108</v>
      </c>
      <c r="D12590" s="7" t="n">
        <v>12</v>
      </c>
      <c r="E12590" s="7" t="n">
        <v>0.150000005960464</v>
      </c>
      <c r="F12590" s="7" t="n">
        <v>0</v>
      </c>
    </row>
    <row r="12591" spans="1:9">
      <c r="A12591" t="s">
        <v>4</v>
      </c>
      <c r="B12591" s="4" t="s">
        <v>5</v>
      </c>
      <c r="C12591" s="4" t="s">
        <v>16</v>
      </c>
      <c r="D12591" s="4" t="s">
        <v>10</v>
      </c>
    </row>
    <row r="12592" spans="1:9">
      <c r="A12592" t="n">
        <v>98828</v>
      </c>
      <c r="B12592" s="38" t="n">
        <v>45</v>
      </c>
      <c r="C12592" s="7" t="n">
        <v>7</v>
      </c>
      <c r="D12592" s="7" t="n">
        <v>255</v>
      </c>
    </row>
    <row r="12593" spans="1:6">
      <c r="A12593" t="s">
        <v>4</v>
      </c>
      <c r="B12593" s="4" t="s">
        <v>5</v>
      </c>
      <c r="C12593" s="4" t="s">
        <v>10</v>
      </c>
    </row>
    <row r="12594" spans="1:6">
      <c r="A12594" t="n">
        <v>98832</v>
      </c>
      <c r="B12594" s="31" t="n">
        <v>16</v>
      </c>
      <c r="C12594" s="7" t="n">
        <v>500</v>
      </c>
    </row>
    <row r="12595" spans="1:6">
      <c r="A12595" t="s">
        <v>4</v>
      </c>
      <c r="B12595" s="4" t="s">
        <v>5</v>
      </c>
      <c r="C12595" s="4" t="s">
        <v>16</v>
      </c>
      <c r="D12595" s="4" t="s">
        <v>10</v>
      </c>
      <c r="E12595" s="4" t="s">
        <v>30</v>
      </c>
    </row>
    <row r="12596" spans="1:6">
      <c r="A12596" t="n">
        <v>98835</v>
      </c>
      <c r="B12596" s="37" t="n">
        <v>58</v>
      </c>
      <c r="C12596" s="7" t="n">
        <v>101</v>
      </c>
      <c r="D12596" s="7" t="n">
        <v>500</v>
      </c>
      <c r="E12596" s="7" t="n">
        <v>1</v>
      </c>
    </row>
    <row r="12597" spans="1:6">
      <c r="A12597" t="s">
        <v>4</v>
      </c>
      <c r="B12597" s="4" t="s">
        <v>5</v>
      </c>
      <c r="C12597" s="4" t="s">
        <v>16</v>
      </c>
      <c r="D12597" s="4" t="s">
        <v>10</v>
      </c>
    </row>
    <row r="12598" spans="1:6">
      <c r="A12598" t="n">
        <v>98843</v>
      </c>
      <c r="B12598" s="37" t="n">
        <v>58</v>
      </c>
      <c r="C12598" s="7" t="n">
        <v>254</v>
      </c>
      <c r="D12598" s="7" t="n">
        <v>0</v>
      </c>
    </row>
    <row r="12599" spans="1:6">
      <c r="A12599" t="s">
        <v>4</v>
      </c>
      <c r="B12599" s="4" t="s">
        <v>5</v>
      </c>
      <c r="C12599" s="4" t="s">
        <v>10</v>
      </c>
      <c r="D12599" s="4" t="s">
        <v>9</v>
      </c>
    </row>
    <row r="12600" spans="1:6">
      <c r="A12600" t="n">
        <v>98847</v>
      </c>
      <c r="B12600" s="46" t="n">
        <v>43</v>
      </c>
      <c r="C12600" s="7" t="n">
        <v>6456</v>
      </c>
      <c r="D12600" s="7" t="n">
        <v>128</v>
      </c>
    </row>
    <row r="12601" spans="1:6">
      <c r="A12601" t="s">
        <v>4</v>
      </c>
      <c r="B12601" s="4" t="s">
        <v>5</v>
      </c>
      <c r="C12601" s="4" t="s">
        <v>10</v>
      </c>
      <c r="D12601" s="4" t="s">
        <v>9</v>
      </c>
    </row>
    <row r="12602" spans="1:6">
      <c r="A12602" t="n">
        <v>98854</v>
      </c>
      <c r="B12602" s="46" t="n">
        <v>43</v>
      </c>
      <c r="C12602" s="7" t="n">
        <v>6456</v>
      </c>
      <c r="D12602" s="7" t="n">
        <v>32</v>
      </c>
    </row>
    <row r="12603" spans="1:6">
      <c r="A12603" t="s">
        <v>4</v>
      </c>
      <c r="B12603" s="4" t="s">
        <v>5</v>
      </c>
      <c r="C12603" s="4" t="s">
        <v>10</v>
      </c>
      <c r="D12603" s="4" t="s">
        <v>9</v>
      </c>
    </row>
    <row r="12604" spans="1:6">
      <c r="A12604" t="n">
        <v>98861</v>
      </c>
      <c r="B12604" s="46" t="n">
        <v>43</v>
      </c>
      <c r="C12604" s="7" t="n">
        <v>107</v>
      </c>
      <c r="D12604" s="7" t="n">
        <v>128</v>
      </c>
    </row>
    <row r="12605" spans="1:6">
      <c r="A12605" t="s">
        <v>4</v>
      </c>
      <c r="B12605" s="4" t="s">
        <v>5</v>
      </c>
      <c r="C12605" s="4" t="s">
        <v>10</v>
      </c>
      <c r="D12605" s="4" t="s">
        <v>9</v>
      </c>
    </row>
    <row r="12606" spans="1:6">
      <c r="A12606" t="n">
        <v>98868</v>
      </c>
      <c r="B12606" s="46" t="n">
        <v>43</v>
      </c>
      <c r="C12606" s="7" t="n">
        <v>107</v>
      </c>
      <c r="D12606" s="7" t="n">
        <v>32</v>
      </c>
    </row>
    <row r="12607" spans="1:6">
      <c r="A12607" t="s">
        <v>4</v>
      </c>
      <c r="B12607" s="4" t="s">
        <v>5</v>
      </c>
      <c r="C12607" s="4" t="s">
        <v>10</v>
      </c>
      <c r="D12607" s="4" t="s">
        <v>9</v>
      </c>
    </row>
    <row r="12608" spans="1:6">
      <c r="A12608" t="n">
        <v>98875</v>
      </c>
      <c r="B12608" s="46" t="n">
        <v>43</v>
      </c>
      <c r="C12608" s="7" t="n">
        <v>108</v>
      </c>
      <c r="D12608" s="7" t="n">
        <v>128</v>
      </c>
    </row>
    <row r="12609" spans="1:5">
      <c r="A12609" t="s">
        <v>4</v>
      </c>
      <c r="B12609" s="4" t="s">
        <v>5</v>
      </c>
      <c r="C12609" s="4" t="s">
        <v>10</v>
      </c>
      <c r="D12609" s="4" t="s">
        <v>9</v>
      </c>
    </row>
    <row r="12610" spans="1:5">
      <c r="A12610" t="n">
        <v>98882</v>
      </c>
      <c r="B12610" s="46" t="n">
        <v>43</v>
      </c>
      <c r="C12610" s="7" t="n">
        <v>108</v>
      </c>
      <c r="D12610" s="7" t="n">
        <v>32</v>
      </c>
    </row>
    <row r="12611" spans="1:5">
      <c r="A12611" t="s">
        <v>4</v>
      </c>
      <c r="B12611" s="4" t="s">
        <v>5</v>
      </c>
      <c r="C12611" s="4" t="s">
        <v>16</v>
      </c>
      <c r="D12611" s="4" t="s">
        <v>16</v>
      </c>
      <c r="E12611" s="4" t="s">
        <v>30</v>
      </c>
      <c r="F12611" s="4" t="s">
        <v>30</v>
      </c>
      <c r="G12611" s="4" t="s">
        <v>30</v>
      </c>
      <c r="H12611" s="4" t="s">
        <v>10</v>
      </c>
    </row>
    <row r="12612" spans="1:5">
      <c r="A12612" t="n">
        <v>98889</v>
      </c>
      <c r="B12612" s="38" t="n">
        <v>45</v>
      </c>
      <c r="C12612" s="7" t="n">
        <v>2</v>
      </c>
      <c r="D12612" s="7" t="n">
        <v>3</v>
      </c>
      <c r="E12612" s="7" t="n">
        <v>-104.699996948242</v>
      </c>
      <c r="F12612" s="7" t="n">
        <v>2.5</v>
      </c>
      <c r="G12612" s="7" t="n">
        <v>-17.1499996185303</v>
      </c>
      <c r="H12612" s="7" t="n">
        <v>0</v>
      </c>
    </row>
    <row r="12613" spans="1:5">
      <c r="A12613" t="s">
        <v>4</v>
      </c>
      <c r="B12613" s="4" t="s">
        <v>5</v>
      </c>
      <c r="C12613" s="4" t="s">
        <v>16</v>
      </c>
      <c r="D12613" s="4" t="s">
        <v>16</v>
      </c>
      <c r="E12613" s="4" t="s">
        <v>30</v>
      </c>
      <c r="F12613" s="4" t="s">
        <v>30</v>
      </c>
      <c r="G12613" s="4" t="s">
        <v>30</v>
      </c>
      <c r="H12613" s="4" t="s">
        <v>10</v>
      </c>
      <c r="I12613" s="4" t="s">
        <v>16</v>
      </c>
    </row>
    <row r="12614" spans="1:5">
      <c r="A12614" t="n">
        <v>98906</v>
      </c>
      <c r="B12614" s="38" t="n">
        <v>45</v>
      </c>
      <c r="C12614" s="7" t="n">
        <v>4</v>
      </c>
      <c r="D12614" s="7" t="n">
        <v>3</v>
      </c>
      <c r="E12614" s="7" t="n">
        <v>2.74000000953674</v>
      </c>
      <c r="F12614" s="7" t="n">
        <v>225.029998779297</v>
      </c>
      <c r="G12614" s="7" t="n">
        <v>0</v>
      </c>
      <c r="H12614" s="7" t="n">
        <v>0</v>
      </c>
      <c r="I12614" s="7" t="n">
        <v>0</v>
      </c>
    </row>
    <row r="12615" spans="1:5">
      <c r="A12615" t="s">
        <v>4</v>
      </c>
      <c r="B12615" s="4" t="s">
        <v>5</v>
      </c>
      <c r="C12615" s="4" t="s">
        <v>16</v>
      </c>
      <c r="D12615" s="4" t="s">
        <v>16</v>
      </c>
      <c r="E12615" s="4" t="s">
        <v>30</v>
      </c>
      <c r="F12615" s="4" t="s">
        <v>10</v>
      </c>
    </row>
    <row r="12616" spans="1:5">
      <c r="A12616" t="n">
        <v>98924</v>
      </c>
      <c r="B12616" s="38" t="n">
        <v>45</v>
      </c>
      <c r="C12616" s="7" t="n">
        <v>5</v>
      </c>
      <c r="D12616" s="7" t="n">
        <v>3</v>
      </c>
      <c r="E12616" s="7" t="n">
        <v>10</v>
      </c>
      <c r="F12616" s="7" t="n">
        <v>0</v>
      </c>
    </row>
    <row r="12617" spans="1:5">
      <c r="A12617" t="s">
        <v>4</v>
      </c>
      <c r="B12617" s="4" t="s">
        <v>5</v>
      </c>
      <c r="C12617" s="4" t="s">
        <v>16</v>
      </c>
      <c r="D12617" s="4" t="s">
        <v>16</v>
      </c>
      <c r="E12617" s="4" t="s">
        <v>30</v>
      </c>
      <c r="F12617" s="4" t="s">
        <v>10</v>
      </c>
    </row>
    <row r="12618" spans="1:5">
      <c r="A12618" t="n">
        <v>98933</v>
      </c>
      <c r="B12618" s="38" t="n">
        <v>45</v>
      </c>
      <c r="C12618" s="7" t="n">
        <v>11</v>
      </c>
      <c r="D12618" s="7" t="n">
        <v>3</v>
      </c>
      <c r="E12618" s="7" t="n">
        <v>38</v>
      </c>
      <c r="F12618" s="7" t="n">
        <v>0</v>
      </c>
    </row>
    <row r="12619" spans="1:5">
      <c r="A12619" t="s">
        <v>4</v>
      </c>
      <c r="B12619" s="4" t="s">
        <v>5</v>
      </c>
      <c r="C12619" s="4" t="s">
        <v>16</v>
      </c>
      <c r="D12619" s="4" t="s">
        <v>16</v>
      </c>
      <c r="E12619" s="4" t="s">
        <v>30</v>
      </c>
      <c r="F12619" s="4" t="s">
        <v>30</v>
      </c>
      <c r="G12619" s="4" t="s">
        <v>30</v>
      </c>
      <c r="H12619" s="4" t="s">
        <v>10</v>
      </c>
    </row>
    <row r="12620" spans="1:5">
      <c r="A12620" t="n">
        <v>98942</v>
      </c>
      <c r="B12620" s="38" t="n">
        <v>45</v>
      </c>
      <c r="C12620" s="7" t="n">
        <v>2</v>
      </c>
      <c r="D12620" s="7" t="n">
        <v>3</v>
      </c>
      <c r="E12620" s="7" t="n">
        <v>-104.699996948242</v>
      </c>
      <c r="F12620" s="7" t="n">
        <v>-0.5</v>
      </c>
      <c r="G12620" s="7" t="n">
        <v>-17.1499996185303</v>
      </c>
      <c r="H12620" s="7" t="n">
        <v>5000</v>
      </c>
    </row>
    <row r="12621" spans="1:5">
      <c r="A12621" t="s">
        <v>4</v>
      </c>
      <c r="B12621" s="4" t="s">
        <v>5</v>
      </c>
      <c r="C12621" s="4" t="s">
        <v>16</v>
      </c>
      <c r="D12621" s="4" t="s">
        <v>10</v>
      </c>
    </row>
    <row r="12622" spans="1:5">
      <c r="A12622" t="n">
        <v>98959</v>
      </c>
      <c r="B12622" s="38" t="n">
        <v>45</v>
      </c>
      <c r="C12622" s="7" t="n">
        <v>7</v>
      </c>
      <c r="D12622" s="7" t="n">
        <v>255</v>
      </c>
    </row>
    <row r="12623" spans="1:5">
      <c r="A12623" t="s">
        <v>4</v>
      </c>
      <c r="B12623" s="4" t="s">
        <v>5</v>
      </c>
      <c r="C12623" s="4" t="s">
        <v>16</v>
      </c>
      <c r="D12623" s="4" t="s">
        <v>10</v>
      </c>
      <c r="E12623" s="4" t="s">
        <v>30</v>
      </c>
    </row>
    <row r="12624" spans="1:5">
      <c r="A12624" t="n">
        <v>98963</v>
      </c>
      <c r="B12624" s="37" t="n">
        <v>58</v>
      </c>
      <c r="C12624" s="7" t="n">
        <v>101</v>
      </c>
      <c r="D12624" s="7" t="n">
        <v>500</v>
      </c>
      <c r="E12624" s="7" t="n">
        <v>1</v>
      </c>
    </row>
    <row r="12625" spans="1:9">
      <c r="A12625" t="s">
        <v>4</v>
      </c>
      <c r="B12625" s="4" t="s">
        <v>5</v>
      </c>
      <c r="C12625" s="4" t="s">
        <v>16</v>
      </c>
      <c r="D12625" s="4" t="s">
        <v>10</v>
      </c>
    </row>
    <row r="12626" spans="1:9">
      <c r="A12626" t="n">
        <v>98971</v>
      </c>
      <c r="B12626" s="37" t="n">
        <v>58</v>
      </c>
      <c r="C12626" s="7" t="n">
        <v>254</v>
      </c>
      <c r="D12626" s="7" t="n">
        <v>0</v>
      </c>
    </row>
    <row r="12627" spans="1:9">
      <c r="A12627" t="s">
        <v>4</v>
      </c>
      <c r="B12627" s="4" t="s">
        <v>5</v>
      </c>
      <c r="C12627" s="4" t="s">
        <v>16</v>
      </c>
      <c r="D12627" s="4" t="s">
        <v>16</v>
      </c>
      <c r="E12627" s="4" t="s">
        <v>30</v>
      </c>
      <c r="F12627" s="4" t="s">
        <v>30</v>
      </c>
      <c r="G12627" s="4" t="s">
        <v>30</v>
      </c>
      <c r="H12627" s="4" t="s">
        <v>10</v>
      </c>
    </row>
    <row r="12628" spans="1:9">
      <c r="A12628" t="n">
        <v>98975</v>
      </c>
      <c r="B12628" s="38" t="n">
        <v>45</v>
      </c>
      <c r="C12628" s="7" t="n">
        <v>2</v>
      </c>
      <c r="D12628" s="7" t="n">
        <v>3</v>
      </c>
      <c r="E12628" s="7" t="n">
        <v>-100.879997253418</v>
      </c>
      <c r="F12628" s="7" t="n">
        <v>-1.97000002861023</v>
      </c>
      <c r="G12628" s="7" t="n">
        <v>-15.7600002288818</v>
      </c>
      <c r="H12628" s="7" t="n">
        <v>0</v>
      </c>
    </row>
    <row r="12629" spans="1:9">
      <c r="A12629" t="s">
        <v>4</v>
      </c>
      <c r="B12629" s="4" t="s">
        <v>5</v>
      </c>
      <c r="C12629" s="4" t="s">
        <v>16</v>
      </c>
      <c r="D12629" s="4" t="s">
        <v>16</v>
      </c>
      <c r="E12629" s="4" t="s">
        <v>30</v>
      </c>
      <c r="F12629" s="4" t="s">
        <v>30</v>
      </c>
      <c r="G12629" s="4" t="s">
        <v>30</v>
      </c>
      <c r="H12629" s="4" t="s">
        <v>10</v>
      </c>
      <c r="I12629" s="4" t="s">
        <v>16</v>
      </c>
    </row>
    <row r="12630" spans="1:9">
      <c r="A12630" t="n">
        <v>98992</v>
      </c>
      <c r="B12630" s="38" t="n">
        <v>45</v>
      </c>
      <c r="C12630" s="7" t="n">
        <v>4</v>
      </c>
      <c r="D12630" s="7" t="n">
        <v>3</v>
      </c>
      <c r="E12630" s="7" t="n">
        <v>28.1800003051758</v>
      </c>
      <c r="F12630" s="7" t="n">
        <v>41.8400001525879</v>
      </c>
      <c r="G12630" s="7" t="n">
        <v>0</v>
      </c>
      <c r="H12630" s="7" t="n">
        <v>0</v>
      </c>
      <c r="I12630" s="7" t="n">
        <v>0</v>
      </c>
    </row>
    <row r="12631" spans="1:9">
      <c r="A12631" t="s">
        <v>4</v>
      </c>
      <c r="B12631" s="4" t="s">
        <v>5</v>
      </c>
      <c r="C12631" s="4" t="s">
        <v>16</v>
      </c>
      <c r="D12631" s="4" t="s">
        <v>16</v>
      </c>
      <c r="E12631" s="4" t="s">
        <v>30</v>
      </c>
      <c r="F12631" s="4" t="s">
        <v>10</v>
      </c>
    </row>
    <row r="12632" spans="1:9">
      <c r="A12632" t="n">
        <v>99010</v>
      </c>
      <c r="B12632" s="38" t="n">
        <v>45</v>
      </c>
      <c r="C12632" s="7" t="n">
        <v>5</v>
      </c>
      <c r="D12632" s="7" t="n">
        <v>3</v>
      </c>
      <c r="E12632" s="7" t="n">
        <v>6.59999990463257</v>
      </c>
      <c r="F12632" s="7" t="n">
        <v>0</v>
      </c>
    </row>
    <row r="12633" spans="1:9">
      <c r="A12633" t="s">
        <v>4</v>
      </c>
      <c r="B12633" s="4" t="s">
        <v>5</v>
      </c>
      <c r="C12633" s="4" t="s">
        <v>16</v>
      </c>
      <c r="D12633" s="4" t="s">
        <v>16</v>
      </c>
      <c r="E12633" s="4" t="s">
        <v>30</v>
      </c>
      <c r="F12633" s="4" t="s">
        <v>10</v>
      </c>
    </row>
    <row r="12634" spans="1:9">
      <c r="A12634" t="n">
        <v>99019</v>
      </c>
      <c r="B12634" s="38" t="n">
        <v>45</v>
      </c>
      <c r="C12634" s="7" t="n">
        <v>11</v>
      </c>
      <c r="D12634" s="7" t="n">
        <v>3</v>
      </c>
      <c r="E12634" s="7" t="n">
        <v>38</v>
      </c>
      <c r="F12634" s="7" t="n">
        <v>0</v>
      </c>
    </row>
    <row r="12635" spans="1:9">
      <c r="A12635" t="s">
        <v>4</v>
      </c>
      <c r="B12635" s="4" t="s">
        <v>5</v>
      </c>
      <c r="C12635" s="4" t="s">
        <v>16</v>
      </c>
      <c r="D12635" s="4" t="s">
        <v>16</v>
      </c>
      <c r="E12635" s="4" t="s">
        <v>30</v>
      </c>
      <c r="F12635" s="4" t="s">
        <v>30</v>
      </c>
      <c r="G12635" s="4" t="s">
        <v>30</v>
      </c>
      <c r="H12635" s="4" t="s">
        <v>10</v>
      </c>
    </row>
    <row r="12636" spans="1:9">
      <c r="A12636" t="n">
        <v>99028</v>
      </c>
      <c r="B12636" s="38" t="n">
        <v>45</v>
      </c>
      <c r="C12636" s="7" t="n">
        <v>2</v>
      </c>
      <c r="D12636" s="7" t="n">
        <v>3</v>
      </c>
      <c r="E12636" s="7" t="n">
        <v>-100.879997253418</v>
      </c>
      <c r="F12636" s="7" t="n">
        <v>-1.97000002861023</v>
      </c>
      <c r="G12636" s="7" t="n">
        <v>-15.7600002288818</v>
      </c>
      <c r="H12636" s="7" t="n">
        <v>3000</v>
      </c>
    </row>
    <row r="12637" spans="1:9">
      <c r="A12637" t="s">
        <v>4</v>
      </c>
      <c r="B12637" s="4" t="s">
        <v>5</v>
      </c>
      <c r="C12637" s="4" t="s">
        <v>16</v>
      </c>
      <c r="D12637" s="4" t="s">
        <v>16</v>
      </c>
      <c r="E12637" s="4" t="s">
        <v>30</v>
      </c>
      <c r="F12637" s="4" t="s">
        <v>30</v>
      </c>
      <c r="G12637" s="4" t="s">
        <v>30</v>
      </c>
      <c r="H12637" s="4" t="s">
        <v>10</v>
      </c>
      <c r="I12637" s="4" t="s">
        <v>16</v>
      </c>
    </row>
    <row r="12638" spans="1:9">
      <c r="A12638" t="n">
        <v>99045</v>
      </c>
      <c r="B12638" s="38" t="n">
        <v>45</v>
      </c>
      <c r="C12638" s="7" t="n">
        <v>4</v>
      </c>
      <c r="D12638" s="7" t="n">
        <v>3</v>
      </c>
      <c r="E12638" s="7" t="n">
        <v>48.1800003051758</v>
      </c>
      <c r="F12638" s="7" t="n">
        <v>41.8400001525879</v>
      </c>
      <c r="G12638" s="7" t="n">
        <v>0</v>
      </c>
      <c r="H12638" s="7" t="n">
        <v>3000</v>
      </c>
      <c r="I12638" s="7" t="n">
        <v>0</v>
      </c>
    </row>
    <row r="12639" spans="1:9">
      <c r="A12639" t="s">
        <v>4</v>
      </c>
      <c r="B12639" s="4" t="s">
        <v>5</v>
      </c>
      <c r="C12639" s="4" t="s">
        <v>16</v>
      </c>
      <c r="D12639" s="4" t="s">
        <v>16</v>
      </c>
      <c r="E12639" s="4" t="s">
        <v>30</v>
      </c>
      <c r="F12639" s="4" t="s">
        <v>10</v>
      </c>
    </row>
    <row r="12640" spans="1:9">
      <c r="A12640" t="n">
        <v>99063</v>
      </c>
      <c r="B12640" s="38" t="n">
        <v>45</v>
      </c>
      <c r="C12640" s="7" t="n">
        <v>5</v>
      </c>
      <c r="D12640" s="7" t="n">
        <v>3</v>
      </c>
      <c r="E12640" s="7" t="n">
        <v>8.19999980926514</v>
      </c>
      <c r="F12640" s="7" t="n">
        <v>3000</v>
      </c>
    </row>
    <row r="12641" spans="1:9">
      <c r="A12641" t="s">
        <v>4</v>
      </c>
      <c r="B12641" s="4" t="s">
        <v>5</v>
      </c>
      <c r="C12641" s="4" t="s">
        <v>16</v>
      </c>
      <c r="D12641" s="4" t="s">
        <v>16</v>
      </c>
      <c r="E12641" s="4" t="s">
        <v>30</v>
      </c>
      <c r="F12641" s="4" t="s">
        <v>10</v>
      </c>
    </row>
    <row r="12642" spans="1:9">
      <c r="A12642" t="n">
        <v>99072</v>
      </c>
      <c r="B12642" s="38" t="n">
        <v>45</v>
      </c>
      <c r="C12642" s="7" t="n">
        <v>11</v>
      </c>
      <c r="D12642" s="7" t="n">
        <v>3</v>
      </c>
      <c r="E12642" s="7" t="n">
        <v>38</v>
      </c>
      <c r="F12642" s="7" t="n">
        <v>3000</v>
      </c>
    </row>
    <row r="12643" spans="1:9">
      <c r="A12643" t="s">
        <v>4</v>
      </c>
      <c r="B12643" s="4" t="s">
        <v>5</v>
      </c>
      <c r="C12643" s="4" t="s">
        <v>16</v>
      </c>
      <c r="D12643" s="4" t="s">
        <v>10</v>
      </c>
    </row>
    <row r="12644" spans="1:9">
      <c r="A12644" t="n">
        <v>99081</v>
      </c>
      <c r="B12644" s="37" t="n">
        <v>58</v>
      </c>
      <c r="C12644" s="7" t="n">
        <v>255</v>
      </c>
      <c r="D12644" s="7" t="n">
        <v>0</v>
      </c>
    </row>
    <row r="12645" spans="1:9">
      <c r="A12645" t="s">
        <v>4</v>
      </c>
      <c r="B12645" s="4" t="s">
        <v>5</v>
      </c>
      <c r="C12645" s="4" t="s">
        <v>16</v>
      </c>
      <c r="D12645" s="4" t="s">
        <v>10</v>
      </c>
    </row>
    <row r="12646" spans="1:9">
      <c r="A12646" t="n">
        <v>99085</v>
      </c>
      <c r="B12646" s="38" t="n">
        <v>45</v>
      </c>
      <c r="C12646" s="7" t="n">
        <v>7</v>
      </c>
      <c r="D12646" s="7" t="n">
        <v>255</v>
      </c>
    </row>
    <row r="12647" spans="1:9">
      <c r="A12647" t="s">
        <v>4</v>
      </c>
      <c r="B12647" s="4" t="s">
        <v>5</v>
      </c>
      <c r="C12647" s="4" t="s">
        <v>10</v>
      </c>
    </row>
    <row r="12648" spans="1:9">
      <c r="A12648" t="n">
        <v>99089</v>
      </c>
      <c r="B12648" s="31" t="n">
        <v>16</v>
      </c>
      <c r="C12648" s="7" t="n">
        <v>500</v>
      </c>
    </row>
    <row r="12649" spans="1:9">
      <c r="A12649" t="s">
        <v>4</v>
      </c>
      <c r="B12649" s="4" t="s">
        <v>5</v>
      </c>
      <c r="C12649" s="4" t="s">
        <v>16</v>
      </c>
      <c r="D12649" s="4" t="s">
        <v>16</v>
      </c>
      <c r="E12649" s="4" t="s">
        <v>16</v>
      </c>
      <c r="F12649" s="4" t="s">
        <v>16</v>
      </c>
    </row>
    <row r="12650" spans="1:9">
      <c r="A12650" t="n">
        <v>99092</v>
      </c>
      <c r="B12650" s="15" t="n">
        <v>14</v>
      </c>
      <c r="C12650" s="7" t="n">
        <v>0</v>
      </c>
      <c r="D12650" s="7" t="n">
        <v>128</v>
      </c>
      <c r="E12650" s="7" t="n">
        <v>0</v>
      </c>
      <c r="F12650" s="7" t="n">
        <v>0</v>
      </c>
    </row>
    <row r="12651" spans="1:9">
      <c r="A12651" t="s">
        <v>4</v>
      </c>
      <c r="B12651" s="4" t="s">
        <v>5</v>
      </c>
      <c r="C12651" s="4" t="s">
        <v>16</v>
      </c>
      <c r="D12651" s="4" t="s">
        <v>10</v>
      </c>
      <c r="E12651" s="4" t="s">
        <v>10</v>
      </c>
      <c r="F12651" s="4" t="s">
        <v>16</v>
      </c>
    </row>
    <row r="12652" spans="1:9">
      <c r="A12652" t="n">
        <v>99097</v>
      </c>
      <c r="B12652" s="27" t="n">
        <v>25</v>
      </c>
      <c r="C12652" s="7" t="n">
        <v>1</v>
      </c>
      <c r="D12652" s="7" t="n">
        <v>750</v>
      </c>
      <c r="E12652" s="7" t="n">
        <v>300</v>
      </c>
      <c r="F12652" s="7" t="n">
        <v>0</v>
      </c>
    </row>
    <row r="12653" spans="1:9">
      <c r="A12653" t="s">
        <v>4</v>
      </c>
      <c r="B12653" s="4" t="s">
        <v>5</v>
      </c>
      <c r="C12653" s="4" t="s">
        <v>6</v>
      </c>
      <c r="D12653" s="4" t="s">
        <v>10</v>
      </c>
    </row>
    <row r="12654" spans="1:9">
      <c r="A12654" t="n">
        <v>99104</v>
      </c>
      <c r="B12654" s="65" t="n">
        <v>29</v>
      </c>
      <c r="C12654" s="7" t="s">
        <v>717</v>
      </c>
      <c r="D12654" s="7" t="n">
        <v>65533</v>
      </c>
    </row>
    <row r="12655" spans="1:9">
      <c r="A12655" t="s">
        <v>4</v>
      </c>
      <c r="B12655" s="4" t="s">
        <v>5</v>
      </c>
      <c r="C12655" s="4" t="s">
        <v>16</v>
      </c>
      <c r="D12655" s="4" t="s">
        <v>10</v>
      </c>
      <c r="E12655" s="4" t="s">
        <v>6</v>
      </c>
    </row>
    <row r="12656" spans="1:9">
      <c r="A12656" t="n">
        <v>99120</v>
      </c>
      <c r="B12656" s="54" t="n">
        <v>51</v>
      </c>
      <c r="C12656" s="7" t="n">
        <v>4</v>
      </c>
      <c r="D12656" s="7" t="n">
        <v>7033</v>
      </c>
      <c r="E12656" s="7" t="s">
        <v>129</v>
      </c>
    </row>
    <row r="12657" spans="1:6">
      <c r="A12657" t="s">
        <v>4</v>
      </c>
      <c r="B12657" s="4" t="s">
        <v>5</v>
      </c>
      <c r="C12657" s="4" t="s">
        <v>10</v>
      </c>
    </row>
    <row r="12658" spans="1:6">
      <c r="A12658" t="n">
        <v>99133</v>
      </c>
      <c r="B12658" s="31" t="n">
        <v>16</v>
      </c>
      <c r="C12658" s="7" t="n">
        <v>0</v>
      </c>
    </row>
    <row r="12659" spans="1:6">
      <c r="A12659" t="s">
        <v>4</v>
      </c>
      <c r="B12659" s="4" t="s">
        <v>5</v>
      </c>
      <c r="C12659" s="4" t="s">
        <v>10</v>
      </c>
      <c r="D12659" s="4" t="s">
        <v>69</v>
      </c>
      <c r="E12659" s="4" t="s">
        <v>16</v>
      </c>
      <c r="F12659" s="4" t="s">
        <v>16</v>
      </c>
      <c r="G12659" s="4" t="s">
        <v>69</v>
      </c>
      <c r="H12659" s="4" t="s">
        <v>16</v>
      </c>
      <c r="I12659" s="4" t="s">
        <v>16</v>
      </c>
    </row>
    <row r="12660" spans="1:6">
      <c r="A12660" t="n">
        <v>99136</v>
      </c>
      <c r="B12660" s="55" t="n">
        <v>26</v>
      </c>
      <c r="C12660" s="7" t="n">
        <v>7033</v>
      </c>
      <c r="D12660" s="7" t="s">
        <v>718</v>
      </c>
      <c r="E12660" s="7" t="n">
        <v>2</v>
      </c>
      <c r="F12660" s="7" t="n">
        <v>3</v>
      </c>
      <c r="G12660" s="7" t="s">
        <v>719</v>
      </c>
      <c r="H12660" s="7" t="n">
        <v>2</v>
      </c>
      <c r="I12660" s="7" t="n">
        <v>0</v>
      </c>
    </row>
    <row r="12661" spans="1:6">
      <c r="A12661" t="s">
        <v>4</v>
      </c>
      <c r="B12661" s="4" t="s">
        <v>5</v>
      </c>
    </row>
    <row r="12662" spans="1:6">
      <c r="A12662" t="n">
        <v>99232</v>
      </c>
      <c r="B12662" s="29" t="n">
        <v>28</v>
      </c>
    </row>
    <row r="12663" spans="1:6">
      <c r="A12663" t="s">
        <v>4</v>
      </c>
      <c r="B12663" s="4" t="s">
        <v>5</v>
      </c>
      <c r="C12663" s="4" t="s">
        <v>6</v>
      </c>
      <c r="D12663" s="4" t="s">
        <v>10</v>
      </c>
    </row>
    <row r="12664" spans="1:6">
      <c r="A12664" t="n">
        <v>99233</v>
      </c>
      <c r="B12664" s="65" t="n">
        <v>29</v>
      </c>
      <c r="C12664" s="7" t="s">
        <v>15</v>
      </c>
      <c r="D12664" s="7" t="n">
        <v>65533</v>
      </c>
    </row>
    <row r="12665" spans="1:6">
      <c r="A12665" t="s">
        <v>4</v>
      </c>
      <c r="B12665" s="4" t="s">
        <v>5</v>
      </c>
      <c r="C12665" s="4" t="s">
        <v>16</v>
      </c>
      <c r="D12665" s="4" t="s">
        <v>10</v>
      </c>
      <c r="E12665" s="4" t="s">
        <v>10</v>
      </c>
      <c r="F12665" s="4" t="s">
        <v>16</v>
      </c>
    </row>
    <row r="12666" spans="1:6">
      <c r="A12666" t="n">
        <v>99237</v>
      </c>
      <c r="B12666" s="27" t="n">
        <v>25</v>
      </c>
      <c r="C12666" s="7" t="n">
        <v>1</v>
      </c>
      <c r="D12666" s="7" t="n">
        <v>65535</v>
      </c>
      <c r="E12666" s="7" t="n">
        <v>65535</v>
      </c>
      <c r="F12666" s="7" t="n">
        <v>0</v>
      </c>
    </row>
    <row r="12667" spans="1:6">
      <c r="A12667" t="s">
        <v>4</v>
      </c>
      <c r="B12667" s="4" t="s">
        <v>5</v>
      </c>
      <c r="C12667" s="4" t="s">
        <v>10</v>
      </c>
      <c r="D12667" s="4" t="s">
        <v>16</v>
      </c>
    </row>
    <row r="12668" spans="1:6">
      <c r="A12668" t="n">
        <v>99244</v>
      </c>
      <c r="B12668" s="66" t="n">
        <v>89</v>
      </c>
      <c r="C12668" s="7" t="n">
        <v>65533</v>
      </c>
      <c r="D12668" s="7" t="n">
        <v>1</v>
      </c>
    </row>
    <row r="12669" spans="1:6">
      <c r="A12669" t="s">
        <v>4</v>
      </c>
      <c r="B12669" s="4" t="s">
        <v>5</v>
      </c>
      <c r="C12669" s="4" t="s">
        <v>9</v>
      </c>
    </row>
    <row r="12670" spans="1:6">
      <c r="A12670" t="n">
        <v>99248</v>
      </c>
      <c r="B12670" s="69" t="n">
        <v>15</v>
      </c>
      <c r="C12670" s="7" t="n">
        <v>32768</v>
      </c>
    </row>
    <row r="12671" spans="1:6">
      <c r="A12671" t="s">
        <v>4</v>
      </c>
      <c r="B12671" s="4" t="s">
        <v>5</v>
      </c>
      <c r="C12671" s="4" t="s">
        <v>16</v>
      </c>
      <c r="D12671" s="4" t="s">
        <v>10</v>
      </c>
      <c r="E12671" s="4" t="s">
        <v>30</v>
      </c>
    </row>
    <row r="12672" spans="1:6">
      <c r="A12672" t="n">
        <v>99253</v>
      </c>
      <c r="B12672" s="37" t="n">
        <v>58</v>
      </c>
      <c r="C12672" s="7" t="n">
        <v>101</v>
      </c>
      <c r="D12672" s="7" t="n">
        <v>500</v>
      </c>
      <c r="E12672" s="7" t="n">
        <v>1</v>
      </c>
    </row>
    <row r="12673" spans="1:9">
      <c r="A12673" t="s">
        <v>4</v>
      </c>
      <c r="B12673" s="4" t="s">
        <v>5</v>
      </c>
      <c r="C12673" s="4" t="s">
        <v>16</v>
      </c>
      <c r="D12673" s="4" t="s">
        <v>10</v>
      </c>
    </row>
    <row r="12674" spans="1:9">
      <c r="A12674" t="n">
        <v>99261</v>
      </c>
      <c r="B12674" s="37" t="n">
        <v>58</v>
      </c>
      <c r="C12674" s="7" t="n">
        <v>254</v>
      </c>
      <c r="D12674" s="7" t="n">
        <v>0</v>
      </c>
    </row>
    <row r="12675" spans="1:9">
      <c r="A12675" t="s">
        <v>4</v>
      </c>
      <c r="B12675" s="4" t="s">
        <v>5</v>
      </c>
      <c r="C12675" s="4" t="s">
        <v>16</v>
      </c>
      <c r="D12675" s="4" t="s">
        <v>16</v>
      </c>
      <c r="E12675" s="4" t="s">
        <v>30</v>
      </c>
      <c r="F12675" s="4" t="s">
        <v>30</v>
      </c>
      <c r="G12675" s="4" t="s">
        <v>30</v>
      </c>
      <c r="H12675" s="4" t="s">
        <v>10</v>
      </c>
    </row>
    <row r="12676" spans="1:9">
      <c r="A12676" t="n">
        <v>99265</v>
      </c>
      <c r="B12676" s="38" t="n">
        <v>45</v>
      </c>
      <c r="C12676" s="7" t="n">
        <v>2</v>
      </c>
      <c r="D12676" s="7" t="n">
        <v>3</v>
      </c>
      <c r="E12676" s="7" t="n">
        <v>-99.1999969482422</v>
      </c>
      <c r="F12676" s="7" t="n">
        <v>-1.67999994754791</v>
      </c>
      <c r="G12676" s="7" t="n">
        <v>-11.25</v>
      </c>
      <c r="H12676" s="7" t="n">
        <v>0</v>
      </c>
    </row>
    <row r="12677" spans="1:9">
      <c r="A12677" t="s">
        <v>4</v>
      </c>
      <c r="B12677" s="4" t="s">
        <v>5</v>
      </c>
      <c r="C12677" s="4" t="s">
        <v>16</v>
      </c>
      <c r="D12677" s="4" t="s">
        <v>16</v>
      </c>
      <c r="E12677" s="4" t="s">
        <v>30</v>
      </c>
      <c r="F12677" s="4" t="s">
        <v>30</v>
      </c>
      <c r="G12677" s="4" t="s">
        <v>30</v>
      </c>
      <c r="H12677" s="4" t="s">
        <v>10</v>
      </c>
      <c r="I12677" s="4" t="s">
        <v>16</v>
      </c>
    </row>
    <row r="12678" spans="1:9">
      <c r="A12678" t="n">
        <v>99282</v>
      </c>
      <c r="B12678" s="38" t="n">
        <v>45</v>
      </c>
      <c r="C12678" s="7" t="n">
        <v>4</v>
      </c>
      <c r="D12678" s="7" t="n">
        <v>3</v>
      </c>
      <c r="E12678" s="7" t="n">
        <v>4.82999992370605</v>
      </c>
      <c r="F12678" s="7" t="n">
        <v>121.870002746582</v>
      </c>
      <c r="G12678" s="7" t="n">
        <v>0</v>
      </c>
      <c r="H12678" s="7" t="n">
        <v>0</v>
      </c>
      <c r="I12678" s="7" t="n">
        <v>1</v>
      </c>
    </row>
    <row r="12679" spans="1:9">
      <c r="A12679" t="s">
        <v>4</v>
      </c>
      <c r="B12679" s="4" t="s">
        <v>5</v>
      </c>
      <c r="C12679" s="4" t="s">
        <v>16</v>
      </c>
      <c r="D12679" s="4" t="s">
        <v>16</v>
      </c>
      <c r="E12679" s="4" t="s">
        <v>30</v>
      </c>
      <c r="F12679" s="4" t="s">
        <v>10</v>
      </c>
    </row>
    <row r="12680" spans="1:9">
      <c r="A12680" t="n">
        <v>99300</v>
      </c>
      <c r="B12680" s="38" t="n">
        <v>45</v>
      </c>
      <c r="C12680" s="7" t="n">
        <v>5</v>
      </c>
      <c r="D12680" s="7" t="n">
        <v>3</v>
      </c>
      <c r="E12680" s="7" t="n">
        <v>2.29999995231628</v>
      </c>
      <c r="F12680" s="7" t="n">
        <v>0</v>
      </c>
    </row>
    <row r="12681" spans="1:9">
      <c r="A12681" t="s">
        <v>4</v>
      </c>
      <c r="B12681" s="4" t="s">
        <v>5</v>
      </c>
      <c r="C12681" s="4" t="s">
        <v>16</v>
      </c>
      <c r="D12681" s="4" t="s">
        <v>16</v>
      </c>
      <c r="E12681" s="4" t="s">
        <v>30</v>
      </c>
      <c r="F12681" s="4" t="s">
        <v>10</v>
      </c>
    </row>
    <row r="12682" spans="1:9">
      <c r="A12682" t="n">
        <v>99309</v>
      </c>
      <c r="B12682" s="38" t="n">
        <v>45</v>
      </c>
      <c r="C12682" s="7" t="n">
        <v>11</v>
      </c>
      <c r="D12682" s="7" t="n">
        <v>3</v>
      </c>
      <c r="E12682" s="7" t="n">
        <v>38</v>
      </c>
      <c r="F12682" s="7" t="n">
        <v>0</v>
      </c>
    </row>
    <row r="12683" spans="1:9">
      <c r="A12683" t="s">
        <v>4</v>
      </c>
      <c r="B12683" s="4" t="s">
        <v>5</v>
      </c>
      <c r="C12683" s="4" t="s">
        <v>16</v>
      </c>
      <c r="D12683" s="4" t="s">
        <v>16</v>
      </c>
      <c r="E12683" s="4" t="s">
        <v>30</v>
      </c>
      <c r="F12683" s="4" t="s">
        <v>30</v>
      </c>
      <c r="G12683" s="4" t="s">
        <v>30</v>
      </c>
      <c r="H12683" s="4" t="s">
        <v>10</v>
      </c>
    </row>
    <row r="12684" spans="1:9">
      <c r="A12684" t="n">
        <v>99318</v>
      </c>
      <c r="B12684" s="38" t="n">
        <v>45</v>
      </c>
      <c r="C12684" s="7" t="n">
        <v>2</v>
      </c>
      <c r="D12684" s="7" t="n">
        <v>3</v>
      </c>
      <c r="E12684" s="7" t="n">
        <v>-99.1999969482422</v>
      </c>
      <c r="F12684" s="7" t="n">
        <v>-1.67999994754791</v>
      </c>
      <c r="G12684" s="7" t="n">
        <v>-11.25</v>
      </c>
      <c r="H12684" s="7" t="n">
        <v>20000</v>
      </c>
    </row>
    <row r="12685" spans="1:9">
      <c r="A12685" t="s">
        <v>4</v>
      </c>
      <c r="B12685" s="4" t="s">
        <v>5</v>
      </c>
      <c r="C12685" s="4" t="s">
        <v>16</v>
      </c>
      <c r="D12685" s="4" t="s">
        <v>16</v>
      </c>
      <c r="E12685" s="4" t="s">
        <v>30</v>
      </c>
      <c r="F12685" s="4" t="s">
        <v>30</v>
      </c>
      <c r="G12685" s="4" t="s">
        <v>30</v>
      </c>
      <c r="H12685" s="4" t="s">
        <v>10</v>
      </c>
      <c r="I12685" s="4" t="s">
        <v>16</v>
      </c>
    </row>
    <row r="12686" spans="1:9">
      <c r="A12686" t="n">
        <v>99335</v>
      </c>
      <c r="B12686" s="38" t="n">
        <v>45</v>
      </c>
      <c r="C12686" s="7" t="n">
        <v>4</v>
      </c>
      <c r="D12686" s="7" t="n">
        <v>3</v>
      </c>
      <c r="E12686" s="7" t="n">
        <v>4.82999992370605</v>
      </c>
      <c r="F12686" s="7" t="n">
        <v>137.979995727539</v>
      </c>
      <c r="G12686" s="7" t="n">
        <v>0</v>
      </c>
      <c r="H12686" s="7" t="n">
        <v>20000</v>
      </c>
      <c r="I12686" s="7" t="n">
        <v>0</v>
      </c>
    </row>
    <row r="12687" spans="1:9">
      <c r="A12687" t="s">
        <v>4</v>
      </c>
      <c r="B12687" s="4" t="s">
        <v>5</v>
      </c>
      <c r="C12687" s="4" t="s">
        <v>16</v>
      </c>
      <c r="D12687" s="4" t="s">
        <v>16</v>
      </c>
      <c r="E12687" s="4" t="s">
        <v>30</v>
      </c>
      <c r="F12687" s="4" t="s">
        <v>10</v>
      </c>
    </row>
    <row r="12688" spans="1:9">
      <c r="A12688" t="n">
        <v>99353</v>
      </c>
      <c r="B12688" s="38" t="n">
        <v>45</v>
      </c>
      <c r="C12688" s="7" t="n">
        <v>5</v>
      </c>
      <c r="D12688" s="7" t="n">
        <v>3</v>
      </c>
      <c r="E12688" s="7" t="n">
        <v>2.29999995231628</v>
      </c>
      <c r="F12688" s="7" t="n">
        <v>20000</v>
      </c>
    </row>
    <row r="12689" spans="1:9">
      <c r="A12689" t="s">
        <v>4</v>
      </c>
      <c r="B12689" s="4" t="s">
        <v>5</v>
      </c>
      <c r="C12689" s="4" t="s">
        <v>16</v>
      </c>
      <c r="D12689" s="4" t="s">
        <v>16</v>
      </c>
      <c r="E12689" s="4" t="s">
        <v>30</v>
      </c>
      <c r="F12689" s="4" t="s">
        <v>10</v>
      </c>
    </row>
    <row r="12690" spans="1:9">
      <c r="A12690" t="n">
        <v>99362</v>
      </c>
      <c r="B12690" s="38" t="n">
        <v>45</v>
      </c>
      <c r="C12690" s="7" t="n">
        <v>11</v>
      </c>
      <c r="D12690" s="7" t="n">
        <v>3</v>
      </c>
      <c r="E12690" s="7" t="n">
        <v>38</v>
      </c>
      <c r="F12690" s="7" t="n">
        <v>20000</v>
      </c>
    </row>
    <row r="12691" spans="1:9">
      <c r="A12691" t="s">
        <v>4</v>
      </c>
      <c r="B12691" s="4" t="s">
        <v>5</v>
      </c>
      <c r="C12691" s="4" t="s">
        <v>10</v>
      </c>
      <c r="D12691" s="4" t="s">
        <v>16</v>
      </c>
      <c r="E12691" s="4" t="s">
        <v>6</v>
      </c>
      <c r="F12691" s="4" t="s">
        <v>30</v>
      </c>
      <c r="G12691" s="4" t="s">
        <v>30</v>
      </c>
      <c r="H12691" s="4" t="s">
        <v>30</v>
      </c>
    </row>
    <row r="12692" spans="1:9">
      <c r="A12692" t="n">
        <v>99371</v>
      </c>
      <c r="B12692" s="45" t="n">
        <v>48</v>
      </c>
      <c r="C12692" s="7" t="n">
        <v>6466</v>
      </c>
      <c r="D12692" s="7" t="n">
        <v>0</v>
      </c>
      <c r="E12692" s="7" t="s">
        <v>113</v>
      </c>
      <c r="F12692" s="7" t="n">
        <v>-1</v>
      </c>
      <c r="G12692" s="7" t="n">
        <v>1</v>
      </c>
      <c r="H12692" s="7" t="n">
        <v>0</v>
      </c>
    </row>
    <row r="12693" spans="1:9">
      <c r="A12693" t="s">
        <v>4</v>
      </c>
      <c r="B12693" s="4" t="s">
        <v>5</v>
      </c>
      <c r="C12693" s="4" t="s">
        <v>16</v>
      </c>
      <c r="D12693" s="4" t="s">
        <v>10</v>
      </c>
    </row>
    <row r="12694" spans="1:9">
      <c r="A12694" t="n">
        <v>99400</v>
      </c>
      <c r="B12694" s="37" t="n">
        <v>58</v>
      </c>
      <c r="C12694" s="7" t="n">
        <v>255</v>
      </c>
      <c r="D12694" s="7" t="n">
        <v>0</v>
      </c>
    </row>
    <row r="12695" spans="1:9">
      <c r="A12695" t="s">
        <v>4</v>
      </c>
      <c r="B12695" s="4" t="s">
        <v>5</v>
      </c>
      <c r="C12695" s="4" t="s">
        <v>10</v>
      </c>
    </row>
    <row r="12696" spans="1:9">
      <c r="A12696" t="n">
        <v>99404</v>
      </c>
      <c r="B12696" s="31" t="n">
        <v>16</v>
      </c>
      <c r="C12696" s="7" t="n">
        <v>300</v>
      </c>
    </row>
    <row r="12697" spans="1:9">
      <c r="A12697" t="s">
        <v>4</v>
      </c>
      <c r="B12697" s="4" t="s">
        <v>5</v>
      </c>
      <c r="C12697" s="4" t="s">
        <v>16</v>
      </c>
      <c r="D12697" s="4" t="s">
        <v>10</v>
      </c>
      <c r="E12697" s="4" t="s">
        <v>6</v>
      </c>
    </row>
    <row r="12698" spans="1:9">
      <c r="A12698" t="n">
        <v>99407</v>
      </c>
      <c r="B12698" s="54" t="n">
        <v>51</v>
      </c>
      <c r="C12698" s="7" t="n">
        <v>4</v>
      </c>
      <c r="D12698" s="7" t="n">
        <v>6466</v>
      </c>
      <c r="E12698" s="7" t="s">
        <v>250</v>
      </c>
    </row>
    <row r="12699" spans="1:9">
      <c r="A12699" t="s">
        <v>4</v>
      </c>
      <c r="B12699" s="4" t="s">
        <v>5</v>
      </c>
      <c r="C12699" s="4" t="s">
        <v>10</v>
      </c>
    </row>
    <row r="12700" spans="1:9">
      <c r="A12700" t="n">
        <v>99421</v>
      </c>
      <c r="B12700" s="31" t="n">
        <v>16</v>
      </c>
      <c r="C12700" s="7" t="n">
        <v>0</v>
      </c>
    </row>
    <row r="12701" spans="1:9">
      <c r="A12701" t="s">
        <v>4</v>
      </c>
      <c r="B12701" s="4" t="s">
        <v>5</v>
      </c>
      <c r="C12701" s="4" t="s">
        <v>10</v>
      </c>
      <c r="D12701" s="4" t="s">
        <v>69</v>
      </c>
      <c r="E12701" s="4" t="s">
        <v>16</v>
      </c>
      <c r="F12701" s="4" t="s">
        <v>16</v>
      </c>
      <c r="G12701" s="4" t="s">
        <v>69</v>
      </c>
      <c r="H12701" s="4" t="s">
        <v>16</v>
      </c>
      <c r="I12701" s="4" t="s">
        <v>16</v>
      </c>
      <c r="J12701" s="4" t="s">
        <v>69</v>
      </c>
      <c r="K12701" s="4" t="s">
        <v>16</v>
      </c>
      <c r="L12701" s="4" t="s">
        <v>16</v>
      </c>
    </row>
    <row r="12702" spans="1:9">
      <c r="A12702" t="n">
        <v>99424</v>
      </c>
      <c r="B12702" s="55" t="n">
        <v>26</v>
      </c>
      <c r="C12702" s="7" t="n">
        <v>6466</v>
      </c>
      <c r="D12702" s="7" t="s">
        <v>720</v>
      </c>
      <c r="E12702" s="7" t="n">
        <v>2</v>
      </c>
      <c r="F12702" s="7" t="n">
        <v>3</v>
      </c>
      <c r="G12702" s="7" t="s">
        <v>721</v>
      </c>
      <c r="H12702" s="7" t="n">
        <v>2</v>
      </c>
      <c r="I12702" s="7" t="n">
        <v>3</v>
      </c>
      <c r="J12702" s="7" t="s">
        <v>722</v>
      </c>
      <c r="K12702" s="7" t="n">
        <v>2</v>
      </c>
      <c r="L12702" s="7" t="n">
        <v>0</v>
      </c>
    </row>
    <row r="12703" spans="1:9">
      <c r="A12703" t="s">
        <v>4</v>
      </c>
      <c r="B12703" s="4" t="s">
        <v>5</v>
      </c>
    </row>
    <row r="12704" spans="1:9">
      <c r="A12704" t="n">
        <v>99644</v>
      </c>
      <c r="B12704" s="29" t="n">
        <v>28</v>
      </c>
    </row>
    <row r="12705" spans="1:12">
      <c r="A12705" t="s">
        <v>4</v>
      </c>
      <c r="B12705" s="4" t="s">
        <v>5</v>
      </c>
      <c r="C12705" s="4" t="s">
        <v>10</v>
      </c>
      <c r="D12705" s="4" t="s">
        <v>10</v>
      </c>
      <c r="E12705" s="4" t="s">
        <v>10</v>
      </c>
    </row>
    <row r="12706" spans="1:12">
      <c r="A12706" t="n">
        <v>99645</v>
      </c>
      <c r="B12706" s="34" t="n">
        <v>61</v>
      </c>
      <c r="C12706" s="7" t="n">
        <v>6466</v>
      </c>
      <c r="D12706" s="7" t="n">
        <v>86</v>
      </c>
      <c r="E12706" s="7" t="n">
        <v>1000</v>
      </c>
    </row>
    <row r="12707" spans="1:12">
      <c r="A12707" t="s">
        <v>4</v>
      </c>
      <c r="B12707" s="4" t="s">
        <v>5</v>
      </c>
      <c r="C12707" s="4" t="s">
        <v>10</v>
      </c>
    </row>
    <row r="12708" spans="1:12">
      <c r="A12708" t="n">
        <v>99652</v>
      </c>
      <c r="B12708" s="31" t="n">
        <v>16</v>
      </c>
      <c r="C12708" s="7" t="n">
        <v>300</v>
      </c>
    </row>
    <row r="12709" spans="1:12">
      <c r="A12709" t="s">
        <v>4</v>
      </c>
      <c r="B12709" s="4" t="s">
        <v>5</v>
      </c>
      <c r="C12709" s="4" t="s">
        <v>16</v>
      </c>
      <c r="D12709" s="4" t="s">
        <v>10</v>
      </c>
      <c r="E12709" s="4" t="s">
        <v>6</v>
      </c>
    </row>
    <row r="12710" spans="1:12">
      <c r="A12710" t="n">
        <v>99655</v>
      </c>
      <c r="B12710" s="54" t="n">
        <v>51</v>
      </c>
      <c r="C12710" s="7" t="n">
        <v>4</v>
      </c>
      <c r="D12710" s="7" t="n">
        <v>6466</v>
      </c>
      <c r="E12710" s="7" t="s">
        <v>330</v>
      </c>
    </row>
    <row r="12711" spans="1:12">
      <c r="A12711" t="s">
        <v>4</v>
      </c>
      <c r="B12711" s="4" t="s">
        <v>5</v>
      </c>
      <c r="C12711" s="4" t="s">
        <v>10</v>
      </c>
    </row>
    <row r="12712" spans="1:12">
      <c r="A12712" t="n">
        <v>99668</v>
      </c>
      <c r="B12712" s="31" t="n">
        <v>16</v>
      </c>
      <c r="C12712" s="7" t="n">
        <v>0</v>
      </c>
    </row>
    <row r="12713" spans="1:12">
      <c r="A12713" t="s">
        <v>4</v>
      </c>
      <c r="B12713" s="4" t="s">
        <v>5</v>
      </c>
      <c r="C12713" s="4" t="s">
        <v>10</v>
      </c>
      <c r="D12713" s="4" t="s">
        <v>69</v>
      </c>
      <c r="E12713" s="4" t="s">
        <v>16</v>
      </c>
      <c r="F12713" s="4" t="s">
        <v>16</v>
      </c>
    </row>
    <row r="12714" spans="1:12">
      <c r="A12714" t="n">
        <v>99671</v>
      </c>
      <c r="B12714" s="55" t="n">
        <v>26</v>
      </c>
      <c r="C12714" s="7" t="n">
        <v>6466</v>
      </c>
      <c r="D12714" s="7" t="s">
        <v>723</v>
      </c>
      <c r="E12714" s="7" t="n">
        <v>2</v>
      </c>
      <c r="F12714" s="7" t="n">
        <v>0</v>
      </c>
    </row>
    <row r="12715" spans="1:12">
      <c r="A12715" t="s">
        <v>4</v>
      </c>
      <c r="B12715" s="4" t="s">
        <v>5</v>
      </c>
    </row>
    <row r="12716" spans="1:12">
      <c r="A12716" t="n">
        <v>99787</v>
      </c>
      <c r="B12716" s="29" t="n">
        <v>28</v>
      </c>
    </row>
    <row r="12717" spans="1:12">
      <c r="A12717" t="s">
        <v>4</v>
      </c>
      <c r="B12717" s="4" t="s">
        <v>5</v>
      </c>
      <c r="C12717" s="4" t="s">
        <v>10</v>
      </c>
      <c r="D12717" s="4" t="s">
        <v>16</v>
      </c>
      <c r="E12717" s="4" t="s">
        <v>6</v>
      </c>
      <c r="F12717" s="4" t="s">
        <v>30</v>
      </c>
      <c r="G12717" s="4" t="s">
        <v>30</v>
      </c>
      <c r="H12717" s="4" t="s">
        <v>30</v>
      </c>
    </row>
    <row r="12718" spans="1:12">
      <c r="A12718" t="n">
        <v>99788</v>
      </c>
      <c r="B12718" s="45" t="n">
        <v>48</v>
      </c>
      <c r="C12718" s="7" t="n">
        <v>86</v>
      </c>
      <c r="D12718" s="7" t="n">
        <v>0</v>
      </c>
      <c r="E12718" s="7" t="s">
        <v>456</v>
      </c>
      <c r="F12718" s="7" t="n">
        <v>-1</v>
      </c>
      <c r="G12718" s="7" t="n">
        <v>1</v>
      </c>
      <c r="H12718" s="7" t="n">
        <v>0</v>
      </c>
    </row>
    <row r="12719" spans="1:12">
      <c r="A12719" t="s">
        <v>4</v>
      </c>
      <c r="B12719" s="4" t="s">
        <v>5</v>
      </c>
      <c r="C12719" s="4" t="s">
        <v>16</v>
      </c>
      <c r="D12719" s="4" t="s">
        <v>10</v>
      </c>
      <c r="E12719" s="4" t="s">
        <v>6</v>
      </c>
      <c r="F12719" s="4" t="s">
        <v>6</v>
      </c>
      <c r="G12719" s="4" t="s">
        <v>6</v>
      </c>
      <c r="H12719" s="4" t="s">
        <v>6</v>
      </c>
    </row>
    <row r="12720" spans="1:12">
      <c r="A12720" t="n">
        <v>99819</v>
      </c>
      <c r="B12720" s="54" t="n">
        <v>51</v>
      </c>
      <c r="C12720" s="7" t="n">
        <v>3</v>
      </c>
      <c r="D12720" s="7" t="n">
        <v>86</v>
      </c>
      <c r="E12720" s="7" t="s">
        <v>462</v>
      </c>
      <c r="F12720" s="7" t="s">
        <v>226</v>
      </c>
      <c r="G12720" s="7" t="s">
        <v>225</v>
      </c>
      <c r="H12720" s="7" t="s">
        <v>226</v>
      </c>
    </row>
    <row r="12721" spans="1:8">
      <c r="A12721" t="s">
        <v>4</v>
      </c>
      <c r="B12721" s="4" t="s">
        <v>5</v>
      </c>
      <c r="C12721" s="4" t="s">
        <v>10</v>
      </c>
    </row>
    <row r="12722" spans="1:8">
      <c r="A12722" t="n">
        <v>99832</v>
      </c>
      <c r="B12722" s="31" t="n">
        <v>16</v>
      </c>
      <c r="C12722" s="7" t="n">
        <v>500</v>
      </c>
    </row>
    <row r="12723" spans="1:8">
      <c r="A12723" t="s">
        <v>4</v>
      </c>
      <c r="B12723" s="4" t="s">
        <v>5</v>
      </c>
      <c r="C12723" s="4" t="s">
        <v>10</v>
      </c>
      <c r="D12723" s="4" t="s">
        <v>10</v>
      </c>
      <c r="E12723" s="4" t="s">
        <v>10</v>
      </c>
    </row>
    <row r="12724" spans="1:8">
      <c r="A12724" t="n">
        <v>99835</v>
      </c>
      <c r="B12724" s="34" t="n">
        <v>61</v>
      </c>
      <c r="C12724" s="7" t="n">
        <v>86</v>
      </c>
      <c r="D12724" s="7" t="n">
        <v>6466</v>
      </c>
      <c r="E12724" s="7" t="n">
        <v>1000</v>
      </c>
    </row>
    <row r="12725" spans="1:8">
      <c r="A12725" t="s">
        <v>4</v>
      </c>
      <c r="B12725" s="4" t="s">
        <v>5</v>
      </c>
      <c r="C12725" s="4" t="s">
        <v>10</v>
      </c>
    </row>
    <row r="12726" spans="1:8">
      <c r="A12726" t="n">
        <v>99842</v>
      </c>
      <c r="B12726" s="31" t="n">
        <v>16</v>
      </c>
      <c r="C12726" s="7" t="n">
        <v>300</v>
      </c>
    </row>
    <row r="12727" spans="1:8">
      <c r="A12727" t="s">
        <v>4</v>
      </c>
      <c r="B12727" s="4" t="s">
        <v>5</v>
      </c>
      <c r="C12727" s="4" t="s">
        <v>16</v>
      </c>
      <c r="D12727" s="4" t="s">
        <v>10</v>
      </c>
      <c r="E12727" s="4" t="s">
        <v>6</v>
      </c>
    </row>
    <row r="12728" spans="1:8">
      <c r="A12728" t="n">
        <v>99845</v>
      </c>
      <c r="B12728" s="54" t="n">
        <v>51</v>
      </c>
      <c r="C12728" s="7" t="n">
        <v>4</v>
      </c>
      <c r="D12728" s="7" t="n">
        <v>86</v>
      </c>
      <c r="E12728" s="7" t="s">
        <v>724</v>
      </c>
    </row>
    <row r="12729" spans="1:8">
      <c r="A12729" t="s">
        <v>4</v>
      </c>
      <c r="B12729" s="4" t="s">
        <v>5</v>
      </c>
      <c r="C12729" s="4" t="s">
        <v>10</v>
      </c>
    </row>
    <row r="12730" spans="1:8">
      <c r="A12730" t="n">
        <v>99859</v>
      </c>
      <c r="B12730" s="31" t="n">
        <v>16</v>
      </c>
      <c r="C12730" s="7" t="n">
        <v>0</v>
      </c>
    </row>
    <row r="12731" spans="1:8">
      <c r="A12731" t="s">
        <v>4</v>
      </c>
      <c r="B12731" s="4" t="s">
        <v>5</v>
      </c>
      <c r="C12731" s="4" t="s">
        <v>10</v>
      </c>
      <c r="D12731" s="4" t="s">
        <v>69</v>
      </c>
      <c r="E12731" s="4" t="s">
        <v>16</v>
      </c>
      <c r="F12731" s="4" t="s">
        <v>16</v>
      </c>
    </row>
    <row r="12732" spans="1:8">
      <c r="A12732" t="n">
        <v>99862</v>
      </c>
      <c r="B12732" s="55" t="n">
        <v>26</v>
      </c>
      <c r="C12732" s="7" t="n">
        <v>86</v>
      </c>
      <c r="D12732" s="7" t="s">
        <v>725</v>
      </c>
      <c r="E12732" s="7" t="n">
        <v>2</v>
      </c>
      <c r="F12732" s="7" t="n">
        <v>0</v>
      </c>
    </row>
    <row r="12733" spans="1:8">
      <c r="A12733" t="s">
        <v>4</v>
      </c>
      <c r="B12733" s="4" t="s">
        <v>5</v>
      </c>
    </row>
    <row r="12734" spans="1:8">
      <c r="A12734" t="n">
        <v>99957</v>
      </c>
      <c r="B12734" s="29" t="n">
        <v>28</v>
      </c>
    </row>
    <row r="12735" spans="1:8">
      <c r="A12735" t="s">
        <v>4</v>
      </c>
      <c r="B12735" s="4" t="s">
        <v>5</v>
      </c>
      <c r="C12735" s="4" t="s">
        <v>16</v>
      </c>
      <c r="D12735" s="4" t="s">
        <v>10</v>
      </c>
      <c r="E12735" s="4" t="s">
        <v>6</v>
      </c>
    </row>
    <row r="12736" spans="1:8">
      <c r="A12736" t="n">
        <v>99958</v>
      </c>
      <c r="B12736" s="54" t="n">
        <v>51</v>
      </c>
      <c r="C12736" s="7" t="n">
        <v>4</v>
      </c>
      <c r="D12736" s="7" t="n">
        <v>80</v>
      </c>
      <c r="E12736" s="7" t="s">
        <v>295</v>
      </c>
    </row>
    <row r="12737" spans="1:6">
      <c r="A12737" t="s">
        <v>4</v>
      </c>
      <c r="B12737" s="4" t="s">
        <v>5</v>
      </c>
      <c r="C12737" s="4" t="s">
        <v>10</v>
      </c>
    </row>
    <row r="12738" spans="1:6">
      <c r="A12738" t="n">
        <v>99972</v>
      </c>
      <c r="B12738" s="31" t="n">
        <v>16</v>
      </c>
      <c r="C12738" s="7" t="n">
        <v>0</v>
      </c>
    </row>
    <row r="12739" spans="1:6">
      <c r="A12739" t="s">
        <v>4</v>
      </c>
      <c r="B12739" s="4" t="s">
        <v>5</v>
      </c>
      <c r="C12739" s="4" t="s">
        <v>10</v>
      </c>
      <c r="D12739" s="4" t="s">
        <v>69</v>
      </c>
      <c r="E12739" s="4" t="s">
        <v>16</v>
      </c>
      <c r="F12739" s="4" t="s">
        <v>16</v>
      </c>
    </row>
    <row r="12740" spans="1:6">
      <c r="A12740" t="n">
        <v>99975</v>
      </c>
      <c r="B12740" s="55" t="n">
        <v>26</v>
      </c>
      <c r="C12740" s="7" t="n">
        <v>80</v>
      </c>
      <c r="D12740" s="7" t="s">
        <v>726</v>
      </c>
      <c r="E12740" s="7" t="n">
        <v>2</v>
      </c>
      <c r="F12740" s="7" t="n">
        <v>0</v>
      </c>
    </row>
    <row r="12741" spans="1:6">
      <c r="A12741" t="s">
        <v>4</v>
      </c>
      <c r="B12741" s="4" t="s">
        <v>5</v>
      </c>
    </row>
    <row r="12742" spans="1:6">
      <c r="A12742" t="n">
        <v>100020</v>
      </c>
      <c r="B12742" s="29" t="n">
        <v>28</v>
      </c>
    </row>
    <row r="12743" spans="1:6">
      <c r="A12743" t="s">
        <v>4</v>
      </c>
      <c r="B12743" s="4" t="s">
        <v>5</v>
      </c>
      <c r="C12743" s="4" t="s">
        <v>16</v>
      </c>
      <c r="D12743" s="4" t="s">
        <v>10</v>
      </c>
      <c r="E12743" s="4" t="s">
        <v>10</v>
      </c>
      <c r="F12743" s="4" t="s">
        <v>16</v>
      </c>
    </row>
    <row r="12744" spans="1:6">
      <c r="A12744" t="n">
        <v>100021</v>
      </c>
      <c r="B12744" s="27" t="n">
        <v>25</v>
      </c>
      <c r="C12744" s="7" t="n">
        <v>1</v>
      </c>
      <c r="D12744" s="7" t="n">
        <v>60</v>
      </c>
      <c r="E12744" s="7" t="n">
        <v>640</v>
      </c>
      <c r="F12744" s="7" t="n">
        <v>2</v>
      </c>
    </row>
    <row r="12745" spans="1:6">
      <c r="A12745" t="s">
        <v>4</v>
      </c>
      <c r="B12745" s="4" t="s">
        <v>5</v>
      </c>
      <c r="C12745" s="4" t="s">
        <v>16</v>
      </c>
      <c r="D12745" s="4" t="s">
        <v>10</v>
      </c>
      <c r="E12745" s="4" t="s">
        <v>6</v>
      </c>
    </row>
    <row r="12746" spans="1:6">
      <c r="A12746" t="n">
        <v>100028</v>
      </c>
      <c r="B12746" s="54" t="n">
        <v>51</v>
      </c>
      <c r="C12746" s="7" t="n">
        <v>4</v>
      </c>
      <c r="D12746" s="7" t="n">
        <v>1</v>
      </c>
      <c r="E12746" s="7" t="s">
        <v>255</v>
      </c>
    </row>
    <row r="12747" spans="1:6">
      <c r="A12747" t="s">
        <v>4</v>
      </c>
      <c r="B12747" s="4" t="s">
        <v>5</v>
      </c>
      <c r="C12747" s="4" t="s">
        <v>10</v>
      </c>
    </row>
    <row r="12748" spans="1:6">
      <c r="A12748" t="n">
        <v>100041</v>
      </c>
      <c r="B12748" s="31" t="n">
        <v>16</v>
      </c>
      <c r="C12748" s="7" t="n">
        <v>0</v>
      </c>
    </row>
    <row r="12749" spans="1:6">
      <c r="A12749" t="s">
        <v>4</v>
      </c>
      <c r="B12749" s="4" t="s">
        <v>5</v>
      </c>
      <c r="C12749" s="4" t="s">
        <v>10</v>
      </c>
      <c r="D12749" s="4" t="s">
        <v>69</v>
      </c>
      <c r="E12749" s="4" t="s">
        <v>16</v>
      </c>
      <c r="F12749" s="4" t="s">
        <v>16</v>
      </c>
    </row>
    <row r="12750" spans="1:6">
      <c r="A12750" t="n">
        <v>100044</v>
      </c>
      <c r="B12750" s="55" t="n">
        <v>26</v>
      </c>
      <c r="C12750" s="7" t="n">
        <v>1</v>
      </c>
      <c r="D12750" s="7" t="s">
        <v>727</v>
      </c>
      <c r="E12750" s="7" t="n">
        <v>2</v>
      </c>
      <c r="F12750" s="7" t="n">
        <v>0</v>
      </c>
    </row>
    <row r="12751" spans="1:6">
      <c r="A12751" t="s">
        <v>4</v>
      </c>
      <c r="B12751" s="4" t="s">
        <v>5</v>
      </c>
    </row>
    <row r="12752" spans="1:6">
      <c r="A12752" t="n">
        <v>100158</v>
      </c>
      <c r="B12752" s="29" t="n">
        <v>28</v>
      </c>
    </row>
    <row r="12753" spans="1:6">
      <c r="A12753" t="s">
        <v>4</v>
      </c>
      <c r="B12753" s="4" t="s">
        <v>5</v>
      </c>
      <c r="C12753" s="4" t="s">
        <v>16</v>
      </c>
      <c r="D12753" s="4" t="s">
        <v>10</v>
      </c>
      <c r="E12753" s="4" t="s">
        <v>10</v>
      </c>
      <c r="F12753" s="4" t="s">
        <v>16</v>
      </c>
    </row>
    <row r="12754" spans="1:6">
      <c r="A12754" t="n">
        <v>100159</v>
      </c>
      <c r="B12754" s="27" t="n">
        <v>25</v>
      </c>
      <c r="C12754" s="7" t="n">
        <v>1</v>
      </c>
      <c r="D12754" s="7" t="n">
        <v>65535</v>
      </c>
      <c r="E12754" s="7" t="n">
        <v>65535</v>
      </c>
      <c r="F12754" s="7" t="n">
        <v>0</v>
      </c>
    </row>
    <row r="12755" spans="1:6">
      <c r="A12755" t="s">
        <v>4</v>
      </c>
      <c r="B12755" s="4" t="s">
        <v>5</v>
      </c>
      <c r="C12755" s="4" t="s">
        <v>16</v>
      </c>
      <c r="D12755" s="4" t="s">
        <v>10</v>
      </c>
      <c r="E12755" s="4" t="s">
        <v>10</v>
      </c>
      <c r="F12755" s="4" t="s">
        <v>16</v>
      </c>
    </row>
    <row r="12756" spans="1:6">
      <c r="A12756" t="n">
        <v>100166</v>
      </c>
      <c r="B12756" s="27" t="n">
        <v>25</v>
      </c>
      <c r="C12756" s="7" t="n">
        <v>1</v>
      </c>
      <c r="D12756" s="7" t="n">
        <v>260</v>
      </c>
      <c r="E12756" s="7" t="n">
        <v>640</v>
      </c>
      <c r="F12756" s="7" t="n">
        <v>2</v>
      </c>
    </row>
    <row r="12757" spans="1:6">
      <c r="A12757" t="s">
        <v>4</v>
      </c>
      <c r="B12757" s="4" t="s">
        <v>5</v>
      </c>
      <c r="C12757" s="4" t="s">
        <v>16</v>
      </c>
      <c r="D12757" s="4" t="s">
        <v>10</v>
      </c>
      <c r="E12757" s="4" t="s">
        <v>6</v>
      </c>
    </row>
    <row r="12758" spans="1:6">
      <c r="A12758" t="n">
        <v>100173</v>
      </c>
      <c r="B12758" s="54" t="n">
        <v>51</v>
      </c>
      <c r="C12758" s="7" t="n">
        <v>4</v>
      </c>
      <c r="D12758" s="7" t="n">
        <v>11</v>
      </c>
      <c r="E12758" s="7" t="s">
        <v>129</v>
      </c>
    </row>
    <row r="12759" spans="1:6">
      <c r="A12759" t="s">
        <v>4</v>
      </c>
      <c r="B12759" s="4" t="s">
        <v>5</v>
      </c>
      <c r="C12759" s="4" t="s">
        <v>10</v>
      </c>
    </row>
    <row r="12760" spans="1:6">
      <c r="A12760" t="n">
        <v>100186</v>
      </c>
      <c r="B12760" s="31" t="n">
        <v>16</v>
      </c>
      <c r="C12760" s="7" t="n">
        <v>0</v>
      </c>
    </row>
    <row r="12761" spans="1:6">
      <c r="A12761" t="s">
        <v>4</v>
      </c>
      <c r="B12761" s="4" t="s">
        <v>5</v>
      </c>
      <c r="C12761" s="4" t="s">
        <v>10</v>
      </c>
      <c r="D12761" s="4" t="s">
        <v>69</v>
      </c>
      <c r="E12761" s="4" t="s">
        <v>16</v>
      </c>
      <c r="F12761" s="4" t="s">
        <v>16</v>
      </c>
    </row>
    <row r="12762" spans="1:6">
      <c r="A12762" t="n">
        <v>100189</v>
      </c>
      <c r="B12762" s="55" t="n">
        <v>26</v>
      </c>
      <c r="C12762" s="7" t="n">
        <v>11</v>
      </c>
      <c r="D12762" s="7" t="s">
        <v>728</v>
      </c>
      <c r="E12762" s="7" t="n">
        <v>2</v>
      </c>
      <c r="F12762" s="7" t="n">
        <v>0</v>
      </c>
    </row>
    <row r="12763" spans="1:6">
      <c r="A12763" t="s">
        <v>4</v>
      </c>
      <c r="B12763" s="4" t="s">
        <v>5</v>
      </c>
    </row>
    <row r="12764" spans="1:6">
      <c r="A12764" t="n">
        <v>100303</v>
      </c>
      <c r="B12764" s="29" t="n">
        <v>28</v>
      </c>
    </row>
    <row r="12765" spans="1:6">
      <c r="A12765" t="s">
        <v>4</v>
      </c>
      <c r="B12765" s="4" t="s">
        <v>5</v>
      </c>
      <c r="C12765" s="4" t="s">
        <v>16</v>
      </c>
      <c r="D12765" s="4" t="s">
        <v>10</v>
      </c>
      <c r="E12765" s="4" t="s">
        <v>10</v>
      </c>
      <c r="F12765" s="4" t="s">
        <v>16</v>
      </c>
    </row>
    <row r="12766" spans="1:6">
      <c r="A12766" t="n">
        <v>100304</v>
      </c>
      <c r="B12766" s="27" t="n">
        <v>25</v>
      </c>
      <c r="C12766" s="7" t="n">
        <v>1</v>
      </c>
      <c r="D12766" s="7" t="n">
        <v>65535</v>
      </c>
      <c r="E12766" s="7" t="n">
        <v>65535</v>
      </c>
      <c r="F12766" s="7" t="n">
        <v>0</v>
      </c>
    </row>
    <row r="12767" spans="1:6">
      <c r="A12767" t="s">
        <v>4</v>
      </c>
      <c r="B12767" s="4" t="s">
        <v>5</v>
      </c>
      <c r="C12767" s="4" t="s">
        <v>10</v>
      </c>
      <c r="D12767" s="4" t="s">
        <v>10</v>
      </c>
      <c r="E12767" s="4" t="s">
        <v>10</v>
      </c>
    </row>
    <row r="12768" spans="1:6">
      <c r="A12768" t="n">
        <v>100311</v>
      </c>
      <c r="B12768" s="34" t="n">
        <v>61</v>
      </c>
      <c r="C12768" s="7" t="n">
        <v>86</v>
      </c>
      <c r="D12768" s="7" t="n">
        <v>11</v>
      </c>
      <c r="E12768" s="7" t="n">
        <v>1000</v>
      </c>
    </row>
    <row r="12769" spans="1:6">
      <c r="A12769" t="s">
        <v>4</v>
      </c>
      <c r="B12769" s="4" t="s">
        <v>5</v>
      </c>
      <c r="C12769" s="4" t="s">
        <v>16</v>
      </c>
      <c r="D12769" s="4" t="s">
        <v>10</v>
      </c>
      <c r="E12769" s="4" t="s">
        <v>6</v>
      </c>
    </row>
    <row r="12770" spans="1:6">
      <c r="A12770" t="n">
        <v>100318</v>
      </c>
      <c r="B12770" s="54" t="n">
        <v>51</v>
      </c>
      <c r="C12770" s="7" t="n">
        <v>4</v>
      </c>
      <c r="D12770" s="7" t="n">
        <v>86</v>
      </c>
      <c r="E12770" s="7" t="s">
        <v>507</v>
      </c>
    </row>
    <row r="12771" spans="1:6">
      <c r="A12771" t="s">
        <v>4</v>
      </c>
      <c r="B12771" s="4" t="s">
        <v>5</v>
      </c>
      <c r="C12771" s="4" t="s">
        <v>10</v>
      </c>
    </row>
    <row r="12772" spans="1:6">
      <c r="A12772" t="n">
        <v>100331</v>
      </c>
      <c r="B12772" s="31" t="n">
        <v>16</v>
      </c>
      <c r="C12772" s="7" t="n">
        <v>0</v>
      </c>
    </row>
    <row r="12773" spans="1:6">
      <c r="A12773" t="s">
        <v>4</v>
      </c>
      <c r="B12773" s="4" t="s">
        <v>5</v>
      </c>
      <c r="C12773" s="4" t="s">
        <v>10</v>
      </c>
      <c r="D12773" s="4" t="s">
        <v>69</v>
      </c>
      <c r="E12773" s="4" t="s">
        <v>16</v>
      </c>
      <c r="F12773" s="4" t="s">
        <v>16</v>
      </c>
    </row>
    <row r="12774" spans="1:6">
      <c r="A12774" t="n">
        <v>100334</v>
      </c>
      <c r="B12774" s="55" t="n">
        <v>26</v>
      </c>
      <c r="C12774" s="7" t="n">
        <v>86</v>
      </c>
      <c r="D12774" s="7" t="s">
        <v>729</v>
      </c>
      <c r="E12774" s="7" t="n">
        <v>2</v>
      </c>
      <c r="F12774" s="7" t="n">
        <v>0</v>
      </c>
    </row>
    <row r="12775" spans="1:6">
      <c r="A12775" t="s">
        <v>4</v>
      </c>
      <c r="B12775" s="4" t="s">
        <v>5</v>
      </c>
    </row>
    <row r="12776" spans="1:6">
      <c r="A12776" t="n">
        <v>100410</v>
      </c>
      <c r="B12776" s="29" t="n">
        <v>28</v>
      </c>
    </row>
    <row r="12777" spans="1:6">
      <c r="A12777" t="s">
        <v>4</v>
      </c>
      <c r="B12777" s="4" t="s">
        <v>5</v>
      </c>
      <c r="C12777" s="4" t="s">
        <v>16</v>
      </c>
      <c r="D12777" s="4" t="s">
        <v>10</v>
      </c>
      <c r="E12777" s="4" t="s">
        <v>6</v>
      </c>
    </row>
    <row r="12778" spans="1:6">
      <c r="A12778" t="n">
        <v>100411</v>
      </c>
      <c r="B12778" s="54" t="n">
        <v>51</v>
      </c>
      <c r="C12778" s="7" t="n">
        <v>4</v>
      </c>
      <c r="D12778" s="7" t="n">
        <v>6466</v>
      </c>
      <c r="E12778" s="7" t="s">
        <v>136</v>
      </c>
    </row>
    <row r="12779" spans="1:6">
      <c r="A12779" t="s">
        <v>4</v>
      </c>
      <c r="B12779" s="4" t="s">
        <v>5</v>
      </c>
      <c r="C12779" s="4" t="s">
        <v>10</v>
      </c>
    </row>
    <row r="12780" spans="1:6">
      <c r="A12780" t="n">
        <v>100425</v>
      </c>
      <c r="B12780" s="31" t="n">
        <v>16</v>
      </c>
      <c r="C12780" s="7" t="n">
        <v>0</v>
      </c>
    </row>
    <row r="12781" spans="1:6">
      <c r="A12781" t="s">
        <v>4</v>
      </c>
      <c r="B12781" s="4" t="s">
        <v>5</v>
      </c>
      <c r="C12781" s="4" t="s">
        <v>10</v>
      </c>
      <c r="D12781" s="4" t="s">
        <v>69</v>
      </c>
      <c r="E12781" s="4" t="s">
        <v>16</v>
      </c>
      <c r="F12781" s="4" t="s">
        <v>16</v>
      </c>
      <c r="G12781" s="4" t="s">
        <v>69</v>
      </c>
      <c r="H12781" s="4" t="s">
        <v>16</v>
      </c>
      <c r="I12781" s="4" t="s">
        <v>16</v>
      </c>
    </row>
    <row r="12782" spans="1:6">
      <c r="A12782" t="n">
        <v>100428</v>
      </c>
      <c r="B12782" s="55" t="n">
        <v>26</v>
      </c>
      <c r="C12782" s="7" t="n">
        <v>6466</v>
      </c>
      <c r="D12782" s="7" t="s">
        <v>730</v>
      </c>
      <c r="E12782" s="7" t="n">
        <v>2</v>
      </c>
      <c r="F12782" s="7" t="n">
        <v>3</v>
      </c>
      <c r="G12782" s="7" t="s">
        <v>731</v>
      </c>
      <c r="H12782" s="7" t="n">
        <v>2</v>
      </c>
      <c r="I12782" s="7" t="n">
        <v>0</v>
      </c>
    </row>
    <row r="12783" spans="1:6">
      <c r="A12783" t="s">
        <v>4</v>
      </c>
      <c r="B12783" s="4" t="s">
        <v>5</v>
      </c>
    </row>
    <row r="12784" spans="1:6">
      <c r="A12784" t="n">
        <v>100594</v>
      </c>
      <c r="B12784" s="29" t="n">
        <v>28</v>
      </c>
    </row>
    <row r="12785" spans="1:9">
      <c r="A12785" t="s">
        <v>4</v>
      </c>
      <c r="B12785" s="4" t="s">
        <v>5</v>
      </c>
      <c r="C12785" s="4" t="s">
        <v>10</v>
      </c>
      <c r="D12785" s="4" t="s">
        <v>10</v>
      </c>
      <c r="E12785" s="4" t="s">
        <v>10</v>
      </c>
    </row>
    <row r="12786" spans="1:9">
      <c r="A12786" t="n">
        <v>100595</v>
      </c>
      <c r="B12786" s="34" t="n">
        <v>61</v>
      </c>
      <c r="C12786" s="7" t="n">
        <v>80</v>
      </c>
      <c r="D12786" s="7" t="n">
        <v>6466</v>
      </c>
      <c r="E12786" s="7" t="n">
        <v>1000</v>
      </c>
    </row>
    <row r="12787" spans="1:9">
      <c r="A12787" t="s">
        <v>4</v>
      </c>
      <c r="B12787" s="4" t="s">
        <v>5</v>
      </c>
      <c r="C12787" s="4" t="s">
        <v>16</v>
      </c>
      <c r="D12787" s="4" t="s">
        <v>10</v>
      </c>
      <c r="E12787" s="4" t="s">
        <v>6</v>
      </c>
    </row>
    <row r="12788" spans="1:9">
      <c r="A12788" t="n">
        <v>100602</v>
      </c>
      <c r="B12788" s="54" t="n">
        <v>51</v>
      </c>
      <c r="C12788" s="7" t="n">
        <v>4</v>
      </c>
      <c r="D12788" s="7" t="n">
        <v>80</v>
      </c>
      <c r="E12788" s="7" t="s">
        <v>732</v>
      </c>
    </row>
    <row r="12789" spans="1:9">
      <c r="A12789" t="s">
        <v>4</v>
      </c>
      <c r="B12789" s="4" t="s">
        <v>5</v>
      </c>
      <c r="C12789" s="4" t="s">
        <v>10</v>
      </c>
    </row>
    <row r="12790" spans="1:9">
      <c r="A12790" t="n">
        <v>100616</v>
      </c>
      <c r="B12790" s="31" t="n">
        <v>16</v>
      </c>
      <c r="C12790" s="7" t="n">
        <v>0</v>
      </c>
    </row>
    <row r="12791" spans="1:9">
      <c r="A12791" t="s">
        <v>4</v>
      </c>
      <c r="B12791" s="4" t="s">
        <v>5</v>
      </c>
      <c r="C12791" s="4" t="s">
        <v>10</v>
      </c>
      <c r="D12791" s="4" t="s">
        <v>69</v>
      </c>
      <c r="E12791" s="4" t="s">
        <v>16</v>
      </c>
      <c r="F12791" s="4" t="s">
        <v>16</v>
      </c>
    </row>
    <row r="12792" spans="1:9">
      <c r="A12792" t="n">
        <v>100619</v>
      </c>
      <c r="B12792" s="55" t="n">
        <v>26</v>
      </c>
      <c r="C12792" s="7" t="n">
        <v>80</v>
      </c>
      <c r="D12792" s="7" t="s">
        <v>733</v>
      </c>
      <c r="E12792" s="7" t="n">
        <v>2</v>
      </c>
      <c r="F12792" s="7" t="n">
        <v>0</v>
      </c>
    </row>
    <row r="12793" spans="1:9">
      <c r="A12793" t="s">
        <v>4</v>
      </c>
      <c r="B12793" s="4" t="s">
        <v>5</v>
      </c>
    </row>
    <row r="12794" spans="1:9">
      <c r="A12794" t="n">
        <v>100706</v>
      </c>
      <c r="B12794" s="29" t="n">
        <v>28</v>
      </c>
    </row>
    <row r="12795" spans="1:9">
      <c r="A12795" t="s">
        <v>4</v>
      </c>
      <c r="B12795" s="4" t="s">
        <v>5</v>
      </c>
      <c r="C12795" s="4" t="s">
        <v>16</v>
      </c>
      <c r="D12795" s="4" t="s">
        <v>10</v>
      </c>
      <c r="E12795" s="4" t="s">
        <v>6</v>
      </c>
      <c r="F12795" s="4" t="s">
        <v>6</v>
      </c>
      <c r="G12795" s="4" t="s">
        <v>6</v>
      </c>
      <c r="H12795" s="4" t="s">
        <v>6</v>
      </c>
    </row>
    <row r="12796" spans="1:9">
      <c r="A12796" t="n">
        <v>100707</v>
      </c>
      <c r="B12796" s="54" t="n">
        <v>51</v>
      </c>
      <c r="C12796" s="7" t="n">
        <v>3</v>
      </c>
      <c r="D12796" s="7" t="n">
        <v>86</v>
      </c>
      <c r="E12796" s="7" t="s">
        <v>281</v>
      </c>
      <c r="F12796" s="7" t="s">
        <v>226</v>
      </c>
      <c r="G12796" s="7" t="s">
        <v>225</v>
      </c>
      <c r="H12796" s="7" t="s">
        <v>226</v>
      </c>
    </row>
    <row r="12797" spans="1:9">
      <c r="A12797" t="s">
        <v>4</v>
      </c>
      <c r="B12797" s="4" t="s">
        <v>5</v>
      </c>
      <c r="C12797" s="4" t="s">
        <v>10</v>
      </c>
      <c r="D12797" s="4" t="s">
        <v>10</v>
      </c>
      <c r="E12797" s="4" t="s">
        <v>10</v>
      </c>
    </row>
    <row r="12798" spans="1:9">
      <c r="A12798" t="n">
        <v>100720</v>
      </c>
      <c r="B12798" s="34" t="n">
        <v>61</v>
      </c>
      <c r="C12798" s="7" t="n">
        <v>86</v>
      </c>
      <c r="D12798" s="7" t="n">
        <v>80</v>
      </c>
      <c r="E12798" s="7" t="n">
        <v>1000</v>
      </c>
    </row>
    <row r="12799" spans="1:9">
      <c r="A12799" t="s">
        <v>4</v>
      </c>
      <c r="B12799" s="4" t="s">
        <v>5</v>
      </c>
      <c r="C12799" s="4" t="s">
        <v>10</v>
      </c>
      <c r="D12799" s="4" t="s">
        <v>16</v>
      </c>
      <c r="E12799" s="4" t="s">
        <v>6</v>
      </c>
      <c r="F12799" s="4" t="s">
        <v>30</v>
      </c>
      <c r="G12799" s="4" t="s">
        <v>30</v>
      </c>
      <c r="H12799" s="4" t="s">
        <v>30</v>
      </c>
    </row>
    <row r="12800" spans="1:9">
      <c r="A12800" t="n">
        <v>100727</v>
      </c>
      <c r="B12800" s="45" t="n">
        <v>48</v>
      </c>
      <c r="C12800" s="7" t="n">
        <v>86</v>
      </c>
      <c r="D12800" s="7" t="n">
        <v>0</v>
      </c>
      <c r="E12800" s="7" t="s">
        <v>625</v>
      </c>
      <c r="F12800" s="7" t="n">
        <v>-1</v>
      </c>
      <c r="G12800" s="7" t="n">
        <v>1</v>
      </c>
      <c r="H12800" s="7" t="n">
        <v>0</v>
      </c>
    </row>
    <row r="12801" spans="1:8">
      <c r="A12801" t="s">
        <v>4</v>
      </c>
      <c r="B12801" s="4" t="s">
        <v>5</v>
      </c>
      <c r="C12801" s="4" t="s">
        <v>10</v>
      </c>
    </row>
    <row r="12802" spans="1:8">
      <c r="A12802" t="n">
        <v>100758</v>
      </c>
      <c r="B12802" s="31" t="n">
        <v>16</v>
      </c>
      <c r="C12802" s="7" t="n">
        <v>300</v>
      </c>
    </row>
    <row r="12803" spans="1:8">
      <c r="A12803" t="s">
        <v>4</v>
      </c>
      <c r="B12803" s="4" t="s">
        <v>5</v>
      </c>
      <c r="C12803" s="4" t="s">
        <v>16</v>
      </c>
      <c r="D12803" s="4" t="s">
        <v>10</v>
      </c>
      <c r="E12803" s="4" t="s">
        <v>6</v>
      </c>
    </row>
    <row r="12804" spans="1:8">
      <c r="A12804" t="n">
        <v>100761</v>
      </c>
      <c r="B12804" s="54" t="n">
        <v>51</v>
      </c>
      <c r="C12804" s="7" t="n">
        <v>4</v>
      </c>
      <c r="D12804" s="7" t="n">
        <v>86</v>
      </c>
      <c r="E12804" s="7" t="s">
        <v>136</v>
      </c>
    </row>
    <row r="12805" spans="1:8">
      <c r="A12805" t="s">
        <v>4</v>
      </c>
      <c r="B12805" s="4" t="s">
        <v>5</v>
      </c>
      <c r="C12805" s="4" t="s">
        <v>10</v>
      </c>
    </row>
    <row r="12806" spans="1:8">
      <c r="A12806" t="n">
        <v>100775</v>
      </c>
      <c r="B12806" s="31" t="n">
        <v>16</v>
      </c>
      <c r="C12806" s="7" t="n">
        <v>0</v>
      </c>
    </row>
    <row r="12807" spans="1:8">
      <c r="A12807" t="s">
        <v>4</v>
      </c>
      <c r="B12807" s="4" t="s">
        <v>5</v>
      </c>
      <c r="C12807" s="4" t="s">
        <v>10</v>
      </c>
      <c r="D12807" s="4" t="s">
        <v>69</v>
      </c>
      <c r="E12807" s="4" t="s">
        <v>16</v>
      </c>
      <c r="F12807" s="4" t="s">
        <v>16</v>
      </c>
      <c r="G12807" s="4" t="s">
        <v>69</v>
      </c>
      <c r="H12807" s="4" t="s">
        <v>16</v>
      </c>
      <c r="I12807" s="4" t="s">
        <v>16</v>
      </c>
    </row>
    <row r="12808" spans="1:8">
      <c r="A12808" t="n">
        <v>100778</v>
      </c>
      <c r="B12808" s="55" t="n">
        <v>26</v>
      </c>
      <c r="C12808" s="7" t="n">
        <v>86</v>
      </c>
      <c r="D12808" s="7" t="s">
        <v>734</v>
      </c>
      <c r="E12808" s="7" t="n">
        <v>2</v>
      </c>
      <c r="F12808" s="7" t="n">
        <v>3</v>
      </c>
      <c r="G12808" s="7" t="s">
        <v>735</v>
      </c>
      <c r="H12808" s="7" t="n">
        <v>2</v>
      </c>
      <c r="I12808" s="7" t="n">
        <v>0</v>
      </c>
    </row>
    <row r="12809" spans="1:8">
      <c r="A12809" t="s">
        <v>4</v>
      </c>
      <c r="B12809" s="4" t="s">
        <v>5</v>
      </c>
    </row>
    <row r="12810" spans="1:8">
      <c r="A12810" t="n">
        <v>100997</v>
      </c>
      <c r="B12810" s="29" t="n">
        <v>28</v>
      </c>
    </row>
    <row r="12811" spans="1:8">
      <c r="A12811" t="s">
        <v>4</v>
      </c>
      <c r="B12811" s="4" t="s">
        <v>5</v>
      </c>
      <c r="C12811" s="4" t="s">
        <v>10</v>
      </c>
      <c r="D12811" s="4" t="s">
        <v>16</v>
      </c>
    </row>
    <row r="12812" spans="1:8">
      <c r="A12812" t="n">
        <v>100998</v>
      </c>
      <c r="B12812" s="66" t="n">
        <v>89</v>
      </c>
      <c r="C12812" s="7" t="n">
        <v>65533</v>
      </c>
      <c r="D12812" s="7" t="n">
        <v>1</v>
      </c>
    </row>
    <row r="12813" spans="1:8">
      <c r="A12813" t="s">
        <v>4</v>
      </c>
      <c r="B12813" s="4" t="s">
        <v>5</v>
      </c>
      <c r="C12813" s="4" t="s">
        <v>16</v>
      </c>
      <c r="D12813" s="4" t="s">
        <v>10</v>
      </c>
      <c r="E12813" s="4" t="s">
        <v>30</v>
      </c>
    </row>
    <row r="12814" spans="1:8">
      <c r="A12814" t="n">
        <v>101002</v>
      </c>
      <c r="B12814" s="37" t="n">
        <v>58</v>
      </c>
      <c r="C12814" s="7" t="n">
        <v>101</v>
      </c>
      <c r="D12814" s="7" t="n">
        <v>500</v>
      </c>
      <c r="E12814" s="7" t="n">
        <v>1</v>
      </c>
    </row>
    <row r="12815" spans="1:8">
      <c r="A12815" t="s">
        <v>4</v>
      </c>
      <c r="B12815" s="4" t="s">
        <v>5</v>
      </c>
      <c r="C12815" s="4" t="s">
        <v>16</v>
      </c>
      <c r="D12815" s="4" t="s">
        <v>10</v>
      </c>
    </row>
    <row r="12816" spans="1:8">
      <c r="A12816" t="n">
        <v>101010</v>
      </c>
      <c r="B12816" s="37" t="n">
        <v>58</v>
      </c>
      <c r="C12816" s="7" t="n">
        <v>254</v>
      </c>
      <c r="D12816" s="7" t="n">
        <v>0</v>
      </c>
    </row>
    <row r="12817" spans="1:9">
      <c r="A12817" t="s">
        <v>4</v>
      </c>
      <c r="B12817" s="4" t="s">
        <v>5</v>
      </c>
      <c r="C12817" s="4" t="s">
        <v>16</v>
      </c>
      <c r="D12817" s="4" t="s">
        <v>16</v>
      </c>
      <c r="E12817" s="4" t="s">
        <v>30</v>
      </c>
      <c r="F12817" s="4" t="s">
        <v>30</v>
      </c>
      <c r="G12817" s="4" t="s">
        <v>30</v>
      </c>
      <c r="H12817" s="4" t="s">
        <v>10</v>
      </c>
    </row>
    <row r="12818" spans="1:9">
      <c r="A12818" t="n">
        <v>101014</v>
      </c>
      <c r="B12818" s="38" t="n">
        <v>45</v>
      </c>
      <c r="C12818" s="7" t="n">
        <v>2</v>
      </c>
      <c r="D12818" s="7" t="n">
        <v>3</v>
      </c>
      <c r="E12818" s="7" t="n">
        <v>-104.419998168945</v>
      </c>
      <c r="F12818" s="7" t="n">
        <v>-1.77999997138977</v>
      </c>
      <c r="G12818" s="7" t="n">
        <v>-14.8500003814697</v>
      </c>
      <c r="H12818" s="7" t="n">
        <v>0</v>
      </c>
    </row>
    <row r="12819" spans="1:9">
      <c r="A12819" t="s">
        <v>4</v>
      </c>
      <c r="B12819" s="4" t="s">
        <v>5</v>
      </c>
      <c r="C12819" s="4" t="s">
        <v>16</v>
      </c>
      <c r="D12819" s="4" t="s">
        <v>16</v>
      </c>
      <c r="E12819" s="4" t="s">
        <v>30</v>
      </c>
      <c r="F12819" s="4" t="s">
        <v>30</v>
      </c>
      <c r="G12819" s="4" t="s">
        <v>30</v>
      </c>
      <c r="H12819" s="4" t="s">
        <v>10</v>
      </c>
      <c r="I12819" s="4" t="s">
        <v>16</v>
      </c>
    </row>
    <row r="12820" spans="1:9">
      <c r="A12820" t="n">
        <v>101031</v>
      </c>
      <c r="B12820" s="38" t="n">
        <v>45</v>
      </c>
      <c r="C12820" s="7" t="n">
        <v>4</v>
      </c>
      <c r="D12820" s="7" t="n">
        <v>3</v>
      </c>
      <c r="E12820" s="7" t="n">
        <v>1.35000002384186</v>
      </c>
      <c r="F12820" s="7" t="n">
        <v>108.339996337891</v>
      </c>
      <c r="G12820" s="7" t="n">
        <v>0</v>
      </c>
      <c r="H12820" s="7" t="n">
        <v>0</v>
      </c>
      <c r="I12820" s="7" t="n">
        <v>0</v>
      </c>
    </row>
    <row r="12821" spans="1:9">
      <c r="A12821" t="s">
        <v>4</v>
      </c>
      <c r="B12821" s="4" t="s">
        <v>5</v>
      </c>
      <c r="C12821" s="4" t="s">
        <v>16</v>
      </c>
      <c r="D12821" s="4" t="s">
        <v>16</v>
      </c>
      <c r="E12821" s="4" t="s">
        <v>30</v>
      </c>
      <c r="F12821" s="4" t="s">
        <v>10</v>
      </c>
    </row>
    <row r="12822" spans="1:9">
      <c r="A12822" t="n">
        <v>101049</v>
      </c>
      <c r="B12822" s="38" t="n">
        <v>45</v>
      </c>
      <c r="C12822" s="7" t="n">
        <v>5</v>
      </c>
      <c r="D12822" s="7" t="n">
        <v>3</v>
      </c>
      <c r="E12822" s="7" t="n">
        <v>2.20000004768372</v>
      </c>
      <c r="F12822" s="7" t="n">
        <v>0</v>
      </c>
    </row>
    <row r="12823" spans="1:9">
      <c r="A12823" t="s">
        <v>4</v>
      </c>
      <c r="B12823" s="4" t="s">
        <v>5</v>
      </c>
      <c r="C12823" s="4" t="s">
        <v>16</v>
      </c>
      <c r="D12823" s="4" t="s">
        <v>16</v>
      </c>
      <c r="E12823" s="4" t="s">
        <v>30</v>
      </c>
      <c r="F12823" s="4" t="s">
        <v>10</v>
      </c>
    </row>
    <row r="12824" spans="1:9">
      <c r="A12824" t="n">
        <v>101058</v>
      </c>
      <c r="B12824" s="38" t="n">
        <v>45</v>
      </c>
      <c r="C12824" s="7" t="n">
        <v>11</v>
      </c>
      <c r="D12824" s="7" t="n">
        <v>3</v>
      </c>
      <c r="E12824" s="7" t="n">
        <v>38</v>
      </c>
      <c r="F12824" s="7" t="n">
        <v>0</v>
      </c>
    </row>
    <row r="12825" spans="1:9">
      <c r="A12825" t="s">
        <v>4</v>
      </c>
      <c r="B12825" s="4" t="s">
        <v>5</v>
      </c>
      <c r="C12825" s="4" t="s">
        <v>16</v>
      </c>
      <c r="D12825" s="4" t="s">
        <v>16</v>
      </c>
      <c r="E12825" s="4" t="s">
        <v>30</v>
      </c>
      <c r="F12825" s="4" t="s">
        <v>30</v>
      </c>
      <c r="G12825" s="4" t="s">
        <v>30</v>
      </c>
      <c r="H12825" s="4" t="s">
        <v>10</v>
      </c>
    </row>
    <row r="12826" spans="1:9">
      <c r="A12826" t="n">
        <v>101067</v>
      </c>
      <c r="B12826" s="38" t="n">
        <v>45</v>
      </c>
      <c r="C12826" s="7" t="n">
        <v>2</v>
      </c>
      <c r="D12826" s="7" t="n">
        <v>3</v>
      </c>
      <c r="E12826" s="7" t="n">
        <v>-104.419998168945</v>
      </c>
      <c r="F12826" s="7" t="n">
        <v>-1.77999997138977</v>
      </c>
      <c r="G12826" s="7" t="n">
        <v>-14.8500003814697</v>
      </c>
      <c r="H12826" s="7" t="n">
        <v>6000</v>
      </c>
    </row>
    <row r="12827" spans="1:9">
      <c r="A12827" t="s">
        <v>4</v>
      </c>
      <c r="B12827" s="4" t="s">
        <v>5</v>
      </c>
      <c r="C12827" s="4" t="s">
        <v>16</v>
      </c>
      <c r="D12827" s="4" t="s">
        <v>16</v>
      </c>
      <c r="E12827" s="4" t="s">
        <v>30</v>
      </c>
      <c r="F12827" s="4" t="s">
        <v>30</v>
      </c>
      <c r="G12827" s="4" t="s">
        <v>30</v>
      </c>
      <c r="H12827" s="4" t="s">
        <v>10</v>
      </c>
      <c r="I12827" s="4" t="s">
        <v>16</v>
      </c>
    </row>
    <row r="12828" spans="1:9">
      <c r="A12828" t="n">
        <v>101084</v>
      </c>
      <c r="B12828" s="38" t="n">
        <v>45</v>
      </c>
      <c r="C12828" s="7" t="n">
        <v>4</v>
      </c>
      <c r="D12828" s="7" t="n">
        <v>3</v>
      </c>
      <c r="E12828" s="7" t="n">
        <v>1.35000002384186</v>
      </c>
      <c r="F12828" s="7" t="n">
        <v>108.339996337891</v>
      </c>
      <c r="G12828" s="7" t="n">
        <v>0</v>
      </c>
      <c r="H12828" s="7" t="n">
        <v>6000</v>
      </c>
      <c r="I12828" s="7" t="n">
        <v>0</v>
      </c>
    </row>
    <row r="12829" spans="1:9">
      <c r="A12829" t="s">
        <v>4</v>
      </c>
      <c r="B12829" s="4" t="s">
        <v>5</v>
      </c>
      <c r="C12829" s="4" t="s">
        <v>16</v>
      </c>
      <c r="D12829" s="4" t="s">
        <v>16</v>
      </c>
      <c r="E12829" s="4" t="s">
        <v>30</v>
      </c>
      <c r="F12829" s="4" t="s">
        <v>10</v>
      </c>
    </row>
    <row r="12830" spans="1:9">
      <c r="A12830" t="n">
        <v>101102</v>
      </c>
      <c r="B12830" s="38" t="n">
        <v>45</v>
      </c>
      <c r="C12830" s="7" t="n">
        <v>5</v>
      </c>
      <c r="D12830" s="7" t="n">
        <v>3</v>
      </c>
      <c r="E12830" s="7" t="n">
        <v>1.5</v>
      </c>
      <c r="F12830" s="7" t="n">
        <v>6000</v>
      </c>
    </row>
    <row r="12831" spans="1:9">
      <c r="A12831" t="s">
        <v>4</v>
      </c>
      <c r="B12831" s="4" t="s">
        <v>5</v>
      </c>
      <c r="C12831" s="4" t="s">
        <v>16</v>
      </c>
      <c r="D12831" s="4" t="s">
        <v>16</v>
      </c>
      <c r="E12831" s="4" t="s">
        <v>30</v>
      </c>
      <c r="F12831" s="4" t="s">
        <v>10</v>
      </c>
    </row>
    <row r="12832" spans="1:9">
      <c r="A12832" t="n">
        <v>101111</v>
      </c>
      <c r="B12832" s="38" t="n">
        <v>45</v>
      </c>
      <c r="C12832" s="7" t="n">
        <v>11</v>
      </c>
      <c r="D12832" s="7" t="n">
        <v>3</v>
      </c>
      <c r="E12832" s="7" t="n">
        <v>38</v>
      </c>
      <c r="F12832" s="7" t="n">
        <v>6000</v>
      </c>
    </row>
    <row r="12833" spans="1:9">
      <c r="A12833" t="s">
        <v>4</v>
      </c>
      <c r="B12833" s="4" t="s">
        <v>5</v>
      </c>
      <c r="C12833" s="4" t="s">
        <v>10</v>
      </c>
      <c r="D12833" s="4" t="s">
        <v>10</v>
      </c>
      <c r="E12833" s="4" t="s">
        <v>10</v>
      </c>
    </row>
    <row r="12834" spans="1:9">
      <c r="A12834" t="n">
        <v>101120</v>
      </c>
      <c r="B12834" s="34" t="n">
        <v>61</v>
      </c>
      <c r="C12834" s="7" t="n">
        <v>1</v>
      </c>
      <c r="D12834" s="7" t="n">
        <v>86</v>
      </c>
      <c r="E12834" s="7" t="n">
        <v>0</v>
      </c>
    </row>
    <row r="12835" spans="1:9">
      <c r="A12835" t="s">
        <v>4</v>
      </c>
      <c r="B12835" s="4" t="s">
        <v>5</v>
      </c>
      <c r="C12835" s="4" t="s">
        <v>10</v>
      </c>
      <c r="D12835" s="4" t="s">
        <v>10</v>
      </c>
      <c r="E12835" s="4" t="s">
        <v>10</v>
      </c>
    </row>
    <row r="12836" spans="1:9">
      <c r="A12836" t="n">
        <v>101127</v>
      </c>
      <c r="B12836" s="34" t="n">
        <v>61</v>
      </c>
      <c r="C12836" s="7" t="n">
        <v>2</v>
      </c>
      <c r="D12836" s="7" t="n">
        <v>86</v>
      </c>
      <c r="E12836" s="7" t="n">
        <v>0</v>
      </c>
    </row>
    <row r="12837" spans="1:9">
      <c r="A12837" t="s">
        <v>4</v>
      </c>
      <c r="B12837" s="4" t="s">
        <v>5</v>
      </c>
      <c r="C12837" s="4" t="s">
        <v>10</v>
      </c>
      <c r="D12837" s="4" t="s">
        <v>10</v>
      </c>
      <c r="E12837" s="4" t="s">
        <v>10</v>
      </c>
    </row>
    <row r="12838" spans="1:9">
      <c r="A12838" t="n">
        <v>101134</v>
      </c>
      <c r="B12838" s="34" t="n">
        <v>61</v>
      </c>
      <c r="C12838" s="7" t="n">
        <v>9</v>
      </c>
      <c r="D12838" s="7" t="n">
        <v>86</v>
      </c>
      <c r="E12838" s="7" t="n">
        <v>0</v>
      </c>
    </row>
    <row r="12839" spans="1:9">
      <c r="A12839" t="s">
        <v>4</v>
      </c>
      <c r="B12839" s="4" t="s">
        <v>5</v>
      </c>
      <c r="C12839" s="4" t="s">
        <v>10</v>
      </c>
      <c r="D12839" s="4" t="s">
        <v>10</v>
      </c>
      <c r="E12839" s="4" t="s">
        <v>10</v>
      </c>
    </row>
    <row r="12840" spans="1:9">
      <c r="A12840" t="n">
        <v>101141</v>
      </c>
      <c r="B12840" s="34" t="n">
        <v>61</v>
      </c>
      <c r="C12840" s="7" t="n">
        <v>3</v>
      </c>
      <c r="D12840" s="7" t="n">
        <v>86</v>
      </c>
      <c r="E12840" s="7" t="n">
        <v>0</v>
      </c>
    </row>
    <row r="12841" spans="1:9">
      <c r="A12841" t="s">
        <v>4</v>
      </c>
      <c r="B12841" s="4" t="s">
        <v>5</v>
      </c>
      <c r="C12841" s="4" t="s">
        <v>10</v>
      </c>
      <c r="D12841" s="4" t="s">
        <v>10</v>
      </c>
      <c r="E12841" s="4" t="s">
        <v>10</v>
      </c>
    </row>
    <row r="12842" spans="1:9">
      <c r="A12842" t="n">
        <v>101148</v>
      </c>
      <c r="B12842" s="34" t="n">
        <v>61</v>
      </c>
      <c r="C12842" s="7" t="n">
        <v>8</v>
      </c>
      <c r="D12842" s="7" t="n">
        <v>86</v>
      </c>
      <c r="E12842" s="7" t="n">
        <v>0</v>
      </c>
    </row>
    <row r="12843" spans="1:9">
      <c r="A12843" t="s">
        <v>4</v>
      </c>
      <c r="B12843" s="4" t="s">
        <v>5</v>
      </c>
      <c r="C12843" s="4" t="s">
        <v>10</v>
      </c>
      <c r="D12843" s="4" t="s">
        <v>10</v>
      </c>
      <c r="E12843" s="4" t="s">
        <v>10</v>
      </c>
    </row>
    <row r="12844" spans="1:9">
      <c r="A12844" t="n">
        <v>101155</v>
      </c>
      <c r="B12844" s="34" t="n">
        <v>61</v>
      </c>
      <c r="C12844" s="7" t="n">
        <v>5</v>
      </c>
      <c r="D12844" s="7" t="n">
        <v>86</v>
      </c>
      <c r="E12844" s="7" t="n">
        <v>0</v>
      </c>
    </row>
    <row r="12845" spans="1:9">
      <c r="A12845" t="s">
        <v>4</v>
      </c>
      <c r="B12845" s="4" t="s">
        <v>5</v>
      </c>
      <c r="C12845" s="4" t="s">
        <v>10</v>
      </c>
      <c r="D12845" s="4" t="s">
        <v>10</v>
      </c>
      <c r="E12845" s="4" t="s">
        <v>10</v>
      </c>
    </row>
    <row r="12846" spans="1:9">
      <c r="A12846" t="n">
        <v>101162</v>
      </c>
      <c r="B12846" s="34" t="n">
        <v>61</v>
      </c>
      <c r="C12846" s="7" t="n">
        <v>7032</v>
      </c>
      <c r="D12846" s="7" t="n">
        <v>86</v>
      </c>
      <c r="E12846" s="7" t="n">
        <v>0</v>
      </c>
    </row>
    <row r="12847" spans="1:9">
      <c r="A12847" t="s">
        <v>4</v>
      </c>
      <c r="B12847" s="4" t="s">
        <v>5</v>
      </c>
      <c r="C12847" s="4" t="s">
        <v>10</v>
      </c>
      <c r="D12847" s="4" t="s">
        <v>10</v>
      </c>
      <c r="E12847" s="4" t="s">
        <v>10</v>
      </c>
    </row>
    <row r="12848" spans="1:9">
      <c r="A12848" t="n">
        <v>101169</v>
      </c>
      <c r="B12848" s="34" t="n">
        <v>61</v>
      </c>
      <c r="C12848" s="7" t="n">
        <v>7</v>
      </c>
      <c r="D12848" s="7" t="n">
        <v>86</v>
      </c>
      <c r="E12848" s="7" t="n">
        <v>0</v>
      </c>
    </row>
    <row r="12849" spans="1:5">
      <c r="A12849" t="s">
        <v>4</v>
      </c>
      <c r="B12849" s="4" t="s">
        <v>5</v>
      </c>
      <c r="C12849" s="4" t="s">
        <v>10</v>
      </c>
      <c r="D12849" s="4" t="s">
        <v>10</v>
      </c>
      <c r="E12849" s="4" t="s">
        <v>10</v>
      </c>
    </row>
    <row r="12850" spans="1:5">
      <c r="A12850" t="n">
        <v>101176</v>
      </c>
      <c r="B12850" s="34" t="n">
        <v>61</v>
      </c>
      <c r="C12850" s="7" t="n">
        <v>4</v>
      </c>
      <c r="D12850" s="7" t="n">
        <v>86</v>
      </c>
      <c r="E12850" s="7" t="n">
        <v>0</v>
      </c>
    </row>
    <row r="12851" spans="1:5">
      <c r="A12851" t="s">
        <v>4</v>
      </c>
      <c r="B12851" s="4" t="s">
        <v>5</v>
      </c>
      <c r="C12851" s="4" t="s">
        <v>10</v>
      </c>
      <c r="D12851" s="4" t="s">
        <v>10</v>
      </c>
      <c r="E12851" s="4" t="s">
        <v>10</v>
      </c>
    </row>
    <row r="12852" spans="1:5">
      <c r="A12852" t="n">
        <v>101183</v>
      </c>
      <c r="B12852" s="34" t="n">
        <v>61</v>
      </c>
      <c r="C12852" s="7" t="n">
        <v>6</v>
      </c>
      <c r="D12852" s="7" t="n">
        <v>86</v>
      </c>
      <c r="E12852" s="7" t="n">
        <v>0</v>
      </c>
    </row>
    <row r="12853" spans="1:5">
      <c r="A12853" t="s">
        <v>4</v>
      </c>
      <c r="B12853" s="4" t="s">
        <v>5</v>
      </c>
      <c r="C12853" s="4" t="s">
        <v>10</v>
      </c>
      <c r="D12853" s="4" t="s">
        <v>10</v>
      </c>
      <c r="E12853" s="4" t="s">
        <v>10</v>
      </c>
    </row>
    <row r="12854" spans="1:5">
      <c r="A12854" t="n">
        <v>101190</v>
      </c>
      <c r="B12854" s="34" t="n">
        <v>61</v>
      </c>
      <c r="C12854" s="7" t="n">
        <v>11</v>
      </c>
      <c r="D12854" s="7" t="n">
        <v>86</v>
      </c>
      <c r="E12854" s="7" t="n">
        <v>0</v>
      </c>
    </row>
    <row r="12855" spans="1:5">
      <c r="A12855" t="s">
        <v>4</v>
      </c>
      <c r="B12855" s="4" t="s">
        <v>5</v>
      </c>
      <c r="C12855" s="4" t="s">
        <v>10</v>
      </c>
      <c r="D12855" s="4" t="s">
        <v>10</v>
      </c>
      <c r="E12855" s="4" t="s">
        <v>10</v>
      </c>
    </row>
    <row r="12856" spans="1:5">
      <c r="A12856" t="n">
        <v>101197</v>
      </c>
      <c r="B12856" s="34" t="n">
        <v>61</v>
      </c>
      <c r="C12856" s="7" t="n">
        <v>13</v>
      </c>
      <c r="D12856" s="7" t="n">
        <v>86</v>
      </c>
      <c r="E12856" s="7" t="n">
        <v>0</v>
      </c>
    </row>
    <row r="12857" spans="1:5">
      <c r="A12857" t="s">
        <v>4</v>
      </c>
      <c r="B12857" s="4" t="s">
        <v>5</v>
      </c>
      <c r="C12857" s="4" t="s">
        <v>10</v>
      </c>
      <c r="D12857" s="4" t="s">
        <v>10</v>
      </c>
      <c r="E12857" s="4" t="s">
        <v>10</v>
      </c>
    </row>
    <row r="12858" spans="1:5">
      <c r="A12858" t="n">
        <v>101204</v>
      </c>
      <c r="B12858" s="34" t="n">
        <v>61</v>
      </c>
      <c r="C12858" s="7" t="n">
        <v>12</v>
      </c>
      <c r="D12858" s="7" t="n">
        <v>86</v>
      </c>
      <c r="E12858" s="7" t="n">
        <v>0</v>
      </c>
    </row>
    <row r="12859" spans="1:5">
      <c r="A12859" t="s">
        <v>4</v>
      </c>
      <c r="B12859" s="4" t="s">
        <v>5</v>
      </c>
      <c r="C12859" s="4" t="s">
        <v>10</v>
      </c>
      <c r="D12859" s="4" t="s">
        <v>10</v>
      </c>
      <c r="E12859" s="4" t="s">
        <v>10</v>
      </c>
    </row>
    <row r="12860" spans="1:5">
      <c r="A12860" t="n">
        <v>101211</v>
      </c>
      <c r="B12860" s="34" t="n">
        <v>61</v>
      </c>
      <c r="C12860" s="7" t="n">
        <v>18</v>
      </c>
      <c r="D12860" s="7" t="n">
        <v>86</v>
      </c>
      <c r="E12860" s="7" t="n">
        <v>0</v>
      </c>
    </row>
    <row r="12861" spans="1:5">
      <c r="A12861" t="s">
        <v>4</v>
      </c>
      <c r="B12861" s="4" t="s">
        <v>5</v>
      </c>
      <c r="C12861" s="4" t="s">
        <v>10</v>
      </c>
      <c r="D12861" s="4" t="s">
        <v>10</v>
      </c>
      <c r="E12861" s="4" t="s">
        <v>10</v>
      </c>
    </row>
    <row r="12862" spans="1:5">
      <c r="A12862" t="n">
        <v>101218</v>
      </c>
      <c r="B12862" s="34" t="n">
        <v>61</v>
      </c>
      <c r="C12862" s="7" t="n">
        <v>81</v>
      </c>
      <c r="D12862" s="7" t="n">
        <v>86</v>
      </c>
      <c r="E12862" s="7" t="n">
        <v>0</v>
      </c>
    </row>
    <row r="12863" spans="1:5">
      <c r="A12863" t="s">
        <v>4</v>
      </c>
      <c r="B12863" s="4" t="s">
        <v>5</v>
      </c>
      <c r="C12863" s="4" t="s">
        <v>10</v>
      </c>
      <c r="D12863" s="4" t="s">
        <v>10</v>
      </c>
      <c r="E12863" s="4" t="s">
        <v>10</v>
      </c>
    </row>
    <row r="12864" spans="1:5">
      <c r="A12864" t="n">
        <v>101225</v>
      </c>
      <c r="B12864" s="34" t="n">
        <v>61</v>
      </c>
      <c r="C12864" s="7" t="n">
        <v>83</v>
      </c>
      <c r="D12864" s="7" t="n">
        <v>86</v>
      </c>
      <c r="E12864" s="7" t="n">
        <v>0</v>
      </c>
    </row>
    <row r="12865" spans="1:5">
      <c r="A12865" t="s">
        <v>4</v>
      </c>
      <c r="B12865" s="4" t="s">
        <v>5</v>
      </c>
      <c r="C12865" s="4" t="s">
        <v>16</v>
      </c>
      <c r="D12865" s="4" t="s">
        <v>10</v>
      </c>
      <c r="E12865" s="4" t="s">
        <v>6</v>
      </c>
      <c r="F12865" s="4" t="s">
        <v>6</v>
      </c>
      <c r="G12865" s="4" t="s">
        <v>6</v>
      </c>
      <c r="H12865" s="4" t="s">
        <v>6</v>
      </c>
    </row>
    <row r="12866" spans="1:5">
      <c r="A12866" t="n">
        <v>101232</v>
      </c>
      <c r="B12866" s="54" t="n">
        <v>51</v>
      </c>
      <c r="C12866" s="7" t="n">
        <v>3</v>
      </c>
      <c r="D12866" s="7" t="n">
        <v>1</v>
      </c>
      <c r="E12866" s="7" t="s">
        <v>345</v>
      </c>
      <c r="F12866" s="7" t="s">
        <v>226</v>
      </c>
      <c r="G12866" s="7" t="s">
        <v>225</v>
      </c>
      <c r="H12866" s="7" t="s">
        <v>226</v>
      </c>
    </row>
    <row r="12867" spans="1:5">
      <c r="A12867" t="s">
        <v>4</v>
      </c>
      <c r="B12867" s="4" t="s">
        <v>5</v>
      </c>
      <c r="C12867" s="4" t="s">
        <v>16</v>
      </c>
      <c r="D12867" s="4" t="s">
        <v>10</v>
      </c>
      <c r="E12867" s="4" t="s">
        <v>6</v>
      </c>
      <c r="F12867" s="4" t="s">
        <v>6</v>
      </c>
      <c r="G12867" s="4" t="s">
        <v>6</v>
      </c>
      <c r="H12867" s="4" t="s">
        <v>6</v>
      </c>
    </row>
    <row r="12868" spans="1:5">
      <c r="A12868" t="n">
        <v>101245</v>
      </c>
      <c r="B12868" s="54" t="n">
        <v>51</v>
      </c>
      <c r="C12868" s="7" t="n">
        <v>3</v>
      </c>
      <c r="D12868" s="7" t="n">
        <v>2</v>
      </c>
      <c r="E12868" s="7" t="s">
        <v>345</v>
      </c>
      <c r="F12868" s="7" t="s">
        <v>226</v>
      </c>
      <c r="G12868" s="7" t="s">
        <v>225</v>
      </c>
      <c r="H12868" s="7" t="s">
        <v>226</v>
      </c>
    </row>
    <row r="12869" spans="1:5">
      <c r="A12869" t="s">
        <v>4</v>
      </c>
      <c r="B12869" s="4" t="s">
        <v>5</v>
      </c>
      <c r="C12869" s="4" t="s">
        <v>16</v>
      </c>
      <c r="D12869" s="4" t="s">
        <v>10</v>
      </c>
      <c r="E12869" s="4" t="s">
        <v>6</v>
      </c>
      <c r="F12869" s="4" t="s">
        <v>6</v>
      </c>
      <c r="G12869" s="4" t="s">
        <v>6</v>
      </c>
      <c r="H12869" s="4" t="s">
        <v>6</v>
      </c>
    </row>
    <row r="12870" spans="1:5">
      <c r="A12870" t="n">
        <v>101258</v>
      </c>
      <c r="B12870" s="54" t="n">
        <v>51</v>
      </c>
      <c r="C12870" s="7" t="n">
        <v>3</v>
      </c>
      <c r="D12870" s="7" t="n">
        <v>9</v>
      </c>
      <c r="E12870" s="7" t="s">
        <v>230</v>
      </c>
      <c r="F12870" s="7" t="s">
        <v>227</v>
      </c>
      <c r="G12870" s="7" t="s">
        <v>225</v>
      </c>
      <c r="H12870" s="7" t="s">
        <v>226</v>
      </c>
    </row>
    <row r="12871" spans="1:5">
      <c r="A12871" t="s">
        <v>4</v>
      </c>
      <c r="B12871" s="4" t="s">
        <v>5</v>
      </c>
      <c r="C12871" s="4" t="s">
        <v>16</v>
      </c>
      <c r="D12871" s="4" t="s">
        <v>10</v>
      </c>
      <c r="E12871" s="4" t="s">
        <v>6</v>
      </c>
      <c r="F12871" s="4" t="s">
        <v>6</v>
      </c>
      <c r="G12871" s="4" t="s">
        <v>6</v>
      </c>
      <c r="H12871" s="4" t="s">
        <v>6</v>
      </c>
    </row>
    <row r="12872" spans="1:5">
      <c r="A12872" t="n">
        <v>101271</v>
      </c>
      <c r="B12872" s="54" t="n">
        <v>51</v>
      </c>
      <c r="C12872" s="7" t="n">
        <v>3</v>
      </c>
      <c r="D12872" s="7" t="n">
        <v>3</v>
      </c>
      <c r="E12872" s="7" t="s">
        <v>345</v>
      </c>
      <c r="F12872" s="7" t="s">
        <v>226</v>
      </c>
      <c r="G12872" s="7" t="s">
        <v>225</v>
      </c>
      <c r="H12872" s="7" t="s">
        <v>226</v>
      </c>
    </row>
    <row r="12873" spans="1:5">
      <c r="A12873" t="s">
        <v>4</v>
      </c>
      <c r="B12873" s="4" t="s">
        <v>5</v>
      </c>
      <c r="C12873" s="4" t="s">
        <v>16</v>
      </c>
      <c r="D12873" s="4" t="s">
        <v>10</v>
      </c>
      <c r="E12873" s="4" t="s">
        <v>6</v>
      </c>
      <c r="F12873" s="4" t="s">
        <v>6</v>
      </c>
      <c r="G12873" s="4" t="s">
        <v>6</v>
      </c>
      <c r="H12873" s="4" t="s">
        <v>6</v>
      </c>
    </row>
    <row r="12874" spans="1:5">
      <c r="A12874" t="n">
        <v>101284</v>
      </c>
      <c r="B12874" s="54" t="n">
        <v>51</v>
      </c>
      <c r="C12874" s="7" t="n">
        <v>3</v>
      </c>
      <c r="D12874" s="7" t="n">
        <v>8</v>
      </c>
      <c r="E12874" s="7" t="s">
        <v>236</v>
      </c>
      <c r="F12874" s="7" t="s">
        <v>226</v>
      </c>
      <c r="G12874" s="7" t="s">
        <v>225</v>
      </c>
      <c r="H12874" s="7" t="s">
        <v>226</v>
      </c>
    </row>
    <row r="12875" spans="1:5">
      <c r="A12875" t="s">
        <v>4</v>
      </c>
      <c r="B12875" s="4" t="s">
        <v>5</v>
      </c>
      <c r="C12875" s="4" t="s">
        <v>16</v>
      </c>
      <c r="D12875" s="4" t="s">
        <v>10</v>
      </c>
      <c r="E12875" s="4" t="s">
        <v>6</v>
      </c>
      <c r="F12875" s="4" t="s">
        <v>6</v>
      </c>
      <c r="G12875" s="4" t="s">
        <v>6</v>
      </c>
      <c r="H12875" s="4" t="s">
        <v>6</v>
      </c>
    </row>
    <row r="12876" spans="1:5">
      <c r="A12876" t="n">
        <v>101297</v>
      </c>
      <c r="B12876" s="54" t="n">
        <v>51</v>
      </c>
      <c r="C12876" s="7" t="n">
        <v>3</v>
      </c>
      <c r="D12876" s="7" t="n">
        <v>5</v>
      </c>
      <c r="E12876" s="7" t="s">
        <v>345</v>
      </c>
      <c r="F12876" s="7" t="s">
        <v>226</v>
      </c>
      <c r="G12876" s="7" t="s">
        <v>225</v>
      </c>
      <c r="H12876" s="7" t="s">
        <v>226</v>
      </c>
    </row>
    <row r="12877" spans="1:5">
      <c r="A12877" t="s">
        <v>4</v>
      </c>
      <c r="B12877" s="4" t="s">
        <v>5</v>
      </c>
      <c r="C12877" s="4" t="s">
        <v>16</v>
      </c>
      <c r="D12877" s="4" t="s">
        <v>10</v>
      </c>
      <c r="E12877" s="4" t="s">
        <v>6</v>
      </c>
      <c r="F12877" s="4" t="s">
        <v>6</v>
      </c>
      <c r="G12877" s="4" t="s">
        <v>6</v>
      </c>
      <c r="H12877" s="4" t="s">
        <v>6</v>
      </c>
    </row>
    <row r="12878" spans="1:5">
      <c r="A12878" t="n">
        <v>101310</v>
      </c>
      <c r="B12878" s="54" t="n">
        <v>51</v>
      </c>
      <c r="C12878" s="7" t="n">
        <v>3</v>
      </c>
      <c r="D12878" s="7" t="n">
        <v>7032</v>
      </c>
      <c r="E12878" s="7" t="s">
        <v>345</v>
      </c>
      <c r="F12878" s="7" t="s">
        <v>226</v>
      </c>
      <c r="G12878" s="7" t="s">
        <v>225</v>
      </c>
      <c r="H12878" s="7" t="s">
        <v>226</v>
      </c>
    </row>
    <row r="12879" spans="1:5">
      <c r="A12879" t="s">
        <v>4</v>
      </c>
      <c r="B12879" s="4" t="s">
        <v>5</v>
      </c>
      <c r="C12879" s="4" t="s">
        <v>16</v>
      </c>
      <c r="D12879" s="4" t="s">
        <v>10</v>
      </c>
      <c r="E12879" s="4" t="s">
        <v>6</v>
      </c>
      <c r="F12879" s="4" t="s">
        <v>6</v>
      </c>
      <c r="G12879" s="4" t="s">
        <v>6</v>
      </c>
      <c r="H12879" s="4" t="s">
        <v>6</v>
      </c>
    </row>
    <row r="12880" spans="1:5">
      <c r="A12880" t="n">
        <v>101323</v>
      </c>
      <c r="B12880" s="54" t="n">
        <v>51</v>
      </c>
      <c r="C12880" s="7" t="n">
        <v>3</v>
      </c>
      <c r="D12880" s="7" t="n">
        <v>7</v>
      </c>
      <c r="E12880" s="7" t="s">
        <v>345</v>
      </c>
      <c r="F12880" s="7" t="s">
        <v>226</v>
      </c>
      <c r="G12880" s="7" t="s">
        <v>225</v>
      </c>
      <c r="H12880" s="7" t="s">
        <v>226</v>
      </c>
    </row>
    <row r="12881" spans="1:8">
      <c r="A12881" t="s">
        <v>4</v>
      </c>
      <c r="B12881" s="4" t="s">
        <v>5</v>
      </c>
      <c r="C12881" s="4" t="s">
        <v>16</v>
      </c>
      <c r="D12881" s="4" t="s">
        <v>10</v>
      </c>
      <c r="E12881" s="4" t="s">
        <v>6</v>
      </c>
      <c r="F12881" s="4" t="s">
        <v>6</v>
      </c>
      <c r="G12881" s="4" t="s">
        <v>6</v>
      </c>
      <c r="H12881" s="4" t="s">
        <v>6</v>
      </c>
    </row>
    <row r="12882" spans="1:8">
      <c r="A12882" t="n">
        <v>101336</v>
      </c>
      <c r="B12882" s="54" t="n">
        <v>51</v>
      </c>
      <c r="C12882" s="7" t="n">
        <v>3</v>
      </c>
      <c r="D12882" s="7" t="n">
        <v>4</v>
      </c>
      <c r="E12882" s="7" t="s">
        <v>345</v>
      </c>
      <c r="F12882" s="7" t="s">
        <v>226</v>
      </c>
      <c r="G12882" s="7" t="s">
        <v>225</v>
      </c>
      <c r="H12882" s="7" t="s">
        <v>226</v>
      </c>
    </row>
    <row r="12883" spans="1:8">
      <c r="A12883" t="s">
        <v>4</v>
      </c>
      <c r="B12883" s="4" t="s">
        <v>5</v>
      </c>
      <c r="C12883" s="4" t="s">
        <v>16</v>
      </c>
      <c r="D12883" s="4" t="s">
        <v>10</v>
      </c>
      <c r="E12883" s="4" t="s">
        <v>6</v>
      </c>
      <c r="F12883" s="4" t="s">
        <v>6</v>
      </c>
      <c r="G12883" s="4" t="s">
        <v>6</v>
      </c>
      <c r="H12883" s="4" t="s">
        <v>6</v>
      </c>
    </row>
    <row r="12884" spans="1:8">
      <c r="A12884" t="n">
        <v>101349</v>
      </c>
      <c r="B12884" s="54" t="n">
        <v>51</v>
      </c>
      <c r="C12884" s="7" t="n">
        <v>3</v>
      </c>
      <c r="D12884" s="7" t="n">
        <v>6</v>
      </c>
      <c r="E12884" s="7" t="s">
        <v>345</v>
      </c>
      <c r="F12884" s="7" t="s">
        <v>226</v>
      </c>
      <c r="G12884" s="7" t="s">
        <v>225</v>
      </c>
      <c r="H12884" s="7" t="s">
        <v>226</v>
      </c>
    </row>
    <row r="12885" spans="1:8">
      <c r="A12885" t="s">
        <v>4</v>
      </c>
      <c r="B12885" s="4" t="s">
        <v>5</v>
      </c>
      <c r="C12885" s="4" t="s">
        <v>16</v>
      </c>
      <c r="D12885" s="4" t="s">
        <v>10</v>
      </c>
      <c r="E12885" s="4" t="s">
        <v>6</v>
      </c>
      <c r="F12885" s="4" t="s">
        <v>6</v>
      </c>
      <c r="G12885" s="4" t="s">
        <v>6</v>
      </c>
      <c r="H12885" s="4" t="s">
        <v>6</v>
      </c>
    </row>
    <row r="12886" spans="1:8">
      <c r="A12886" t="n">
        <v>101362</v>
      </c>
      <c r="B12886" s="54" t="n">
        <v>51</v>
      </c>
      <c r="C12886" s="7" t="n">
        <v>3</v>
      </c>
      <c r="D12886" s="7" t="n">
        <v>11</v>
      </c>
      <c r="E12886" s="7" t="s">
        <v>345</v>
      </c>
      <c r="F12886" s="7" t="s">
        <v>226</v>
      </c>
      <c r="G12886" s="7" t="s">
        <v>225</v>
      </c>
      <c r="H12886" s="7" t="s">
        <v>226</v>
      </c>
    </row>
    <row r="12887" spans="1:8">
      <c r="A12887" t="s">
        <v>4</v>
      </c>
      <c r="B12887" s="4" t="s">
        <v>5</v>
      </c>
      <c r="C12887" s="4" t="s">
        <v>16</v>
      </c>
      <c r="D12887" s="4" t="s">
        <v>10</v>
      </c>
      <c r="E12887" s="4" t="s">
        <v>6</v>
      </c>
      <c r="F12887" s="4" t="s">
        <v>6</v>
      </c>
      <c r="G12887" s="4" t="s">
        <v>6</v>
      </c>
      <c r="H12887" s="4" t="s">
        <v>6</v>
      </c>
    </row>
    <row r="12888" spans="1:8">
      <c r="A12888" t="n">
        <v>101375</v>
      </c>
      <c r="B12888" s="54" t="n">
        <v>51</v>
      </c>
      <c r="C12888" s="7" t="n">
        <v>3</v>
      </c>
      <c r="D12888" s="7" t="n">
        <v>13</v>
      </c>
      <c r="E12888" s="7" t="s">
        <v>345</v>
      </c>
      <c r="F12888" s="7" t="s">
        <v>226</v>
      </c>
      <c r="G12888" s="7" t="s">
        <v>225</v>
      </c>
      <c r="H12888" s="7" t="s">
        <v>226</v>
      </c>
    </row>
    <row r="12889" spans="1:8">
      <c r="A12889" t="s">
        <v>4</v>
      </c>
      <c r="B12889" s="4" t="s">
        <v>5</v>
      </c>
      <c r="C12889" s="4" t="s">
        <v>16</v>
      </c>
      <c r="D12889" s="4" t="s">
        <v>10</v>
      </c>
      <c r="E12889" s="4" t="s">
        <v>6</v>
      </c>
      <c r="F12889" s="4" t="s">
        <v>6</v>
      </c>
      <c r="G12889" s="4" t="s">
        <v>6</v>
      </c>
      <c r="H12889" s="4" t="s">
        <v>6</v>
      </c>
    </row>
    <row r="12890" spans="1:8">
      <c r="A12890" t="n">
        <v>101388</v>
      </c>
      <c r="B12890" s="54" t="n">
        <v>51</v>
      </c>
      <c r="C12890" s="7" t="n">
        <v>3</v>
      </c>
      <c r="D12890" s="7" t="n">
        <v>12</v>
      </c>
      <c r="E12890" s="7" t="s">
        <v>345</v>
      </c>
      <c r="F12890" s="7" t="s">
        <v>226</v>
      </c>
      <c r="G12890" s="7" t="s">
        <v>225</v>
      </c>
      <c r="H12890" s="7" t="s">
        <v>226</v>
      </c>
    </row>
    <row r="12891" spans="1:8">
      <c r="A12891" t="s">
        <v>4</v>
      </c>
      <c r="B12891" s="4" t="s">
        <v>5</v>
      </c>
      <c r="C12891" s="4" t="s">
        <v>16</v>
      </c>
      <c r="D12891" s="4" t="s">
        <v>10</v>
      </c>
      <c r="E12891" s="4" t="s">
        <v>6</v>
      </c>
      <c r="F12891" s="4" t="s">
        <v>6</v>
      </c>
      <c r="G12891" s="4" t="s">
        <v>6</v>
      </c>
      <c r="H12891" s="4" t="s">
        <v>6</v>
      </c>
    </row>
    <row r="12892" spans="1:8">
      <c r="A12892" t="n">
        <v>101401</v>
      </c>
      <c r="B12892" s="54" t="n">
        <v>51</v>
      </c>
      <c r="C12892" s="7" t="n">
        <v>3</v>
      </c>
      <c r="D12892" s="7" t="n">
        <v>18</v>
      </c>
      <c r="E12892" s="7" t="s">
        <v>345</v>
      </c>
      <c r="F12892" s="7" t="s">
        <v>226</v>
      </c>
      <c r="G12892" s="7" t="s">
        <v>225</v>
      </c>
      <c r="H12892" s="7" t="s">
        <v>226</v>
      </c>
    </row>
    <row r="12893" spans="1:8">
      <c r="A12893" t="s">
        <v>4</v>
      </c>
      <c r="B12893" s="4" t="s">
        <v>5</v>
      </c>
      <c r="C12893" s="4" t="s">
        <v>16</v>
      </c>
      <c r="D12893" s="4" t="s">
        <v>10</v>
      </c>
      <c r="E12893" s="4" t="s">
        <v>6</v>
      </c>
      <c r="F12893" s="4" t="s">
        <v>6</v>
      </c>
      <c r="G12893" s="4" t="s">
        <v>6</v>
      </c>
      <c r="H12893" s="4" t="s">
        <v>6</v>
      </c>
    </row>
    <row r="12894" spans="1:8">
      <c r="A12894" t="n">
        <v>101414</v>
      </c>
      <c r="B12894" s="54" t="n">
        <v>51</v>
      </c>
      <c r="C12894" s="7" t="n">
        <v>3</v>
      </c>
      <c r="D12894" s="7" t="n">
        <v>81</v>
      </c>
      <c r="E12894" s="7" t="s">
        <v>345</v>
      </c>
      <c r="F12894" s="7" t="s">
        <v>226</v>
      </c>
      <c r="G12894" s="7" t="s">
        <v>225</v>
      </c>
      <c r="H12894" s="7" t="s">
        <v>226</v>
      </c>
    </row>
    <row r="12895" spans="1:8">
      <c r="A12895" t="s">
        <v>4</v>
      </c>
      <c r="B12895" s="4" t="s">
        <v>5</v>
      </c>
      <c r="C12895" s="4" t="s">
        <v>16</v>
      </c>
      <c r="D12895" s="4" t="s">
        <v>10</v>
      </c>
      <c r="E12895" s="4" t="s">
        <v>6</v>
      </c>
      <c r="F12895" s="4" t="s">
        <v>6</v>
      </c>
      <c r="G12895" s="4" t="s">
        <v>6</v>
      </c>
      <c r="H12895" s="4" t="s">
        <v>6</v>
      </c>
    </row>
    <row r="12896" spans="1:8">
      <c r="A12896" t="n">
        <v>101427</v>
      </c>
      <c r="B12896" s="54" t="n">
        <v>51</v>
      </c>
      <c r="C12896" s="7" t="n">
        <v>3</v>
      </c>
      <c r="D12896" s="7" t="n">
        <v>83</v>
      </c>
      <c r="E12896" s="7" t="s">
        <v>345</v>
      </c>
      <c r="F12896" s="7" t="s">
        <v>226</v>
      </c>
      <c r="G12896" s="7" t="s">
        <v>225</v>
      </c>
      <c r="H12896" s="7" t="s">
        <v>226</v>
      </c>
    </row>
    <row r="12897" spans="1:8">
      <c r="A12897" t="s">
        <v>4</v>
      </c>
      <c r="B12897" s="4" t="s">
        <v>5</v>
      </c>
      <c r="C12897" s="4" t="s">
        <v>10</v>
      </c>
      <c r="D12897" s="4" t="s">
        <v>30</v>
      </c>
      <c r="E12897" s="4" t="s">
        <v>30</v>
      </c>
      <c r="F12897" s="4" t="s">
        <v>30</v>
      </c>
      <c r="G12897" s="4" t="s">
        <v>10</v>
      </c>
      <c r="H12897" s="4" t="s">
        <v>10</v>
      </c>
    </row>
    <row r="12898" spans="1:8">
      <c r="A12898" t="n">
        <v>101440</v>
      </c>
      <c r="B12898" s="33" t="n">
        <v>60</v>
      </c>
      <c r="C12898" s="7" t="n">
        <v>6466</v>
      </c>
      <c r="D12898" s="7" t="n">
        <v>0</v>
      </c>
      <c r="E12898" s="7" t="n">
        <v>0</v>
      </c>
      <c r="F12898" s="7" t="n">
        <v>0</v>
      </c>
      <c r="G12898" s="7" t="n">
        <v>0</v>
      </c>
      <c r="H12898" s="7" t="n">
        <v>1</v>
      </c>
    </row>
    <row r="12899" spans="1:8">
      <c r="A12899" t="s">
        <v>4</v>
      </c>
      <c r="B12899" s="4" t="s">
        <v>5</v>
      </c>
      <c r="C12899" s="4" t="s">
        <v>10</v>
      </c>
      <c r="D12899" s="4" t="s">
        <v>30</v>
      </c>
      <c r="E12899" s="4" t="s">
        <v>30</v>
      </c>
      <c r="F12899" s="4" t="s">
        <v>30</v>
      </c>
      <c r="G12899" s="4" t="s">
        <v>10</v>
      </c>
      <c r="H12899" s="4" t="s">
        <v>10</v>
      </c>
    </row>
    <row r="12900" spans="1:8">
      <c r="A12900" t="n">
        <v>101459</v>
      </c>
      <c r="B12900" s="33" t="n">
        <v>60</v>
      </c>
      <c r="C12900" s="7" t="n">
        <v>6466</v>
      </c>
      <c r="D12900" s="7" t="n">
        <v>0</v>
      </c>
      <c r="E12900" s="7" t="n">
        <v>0</v>
      </c>
      <c r="F12900" s="7" t="n">
        <v>0</v>
      </c>
      <c r="G12900" s="7" t="n">
        <v>0</v>
      </c>
      <c r="H12900" s="7" t="n">
        <v>0</v>
      </c>
    </row>
    <row r="12901" spans="1:8">
      <c r="A12901" t="s">
        <v>4</v>
      </c>
      <c r="B12901" s="4" t="s">
        <v>5</v>
      </c>
      <c r="C12901" s="4" t="s">
        <v>10</v>
      </c>
      <c r="D12901" s="4" t="s">
        <v>10</v>
      </c>
      <c r="E12901" s="4" t="s">
        <v>10</v>
      </c>
    </row>
    <row r="12902" spans="1:8">
      <c r="A12902" t="n">
        <v>101478</v>
      </c>
      <c r="B12902" s="34" t="n">
        <v>61</v>
      </c>
      <c r="C12902" s="7" t="n">
        <v>6466</v>
      </c>
      <c r="D12902" s="7" t="n">
        <v>65533</v>
      </c>
      <c r="E12902" s="7" t="n">
        <v>0</v>
      </c>
    </row>
    <row r="12903" spans="1:8">
      <c r="A12903" t="s">
        <v>4</v>
      </c>
      <c r="B12903" s="4" t="s">
        <v>5</v>
      </c>
      <c r="C12903" s="4" t="s">
        <v>10</v>
      </c>
      <c r="D12903" s="4" t="s">
        <v>30</v>
      </c>
      <c r="E12903" s="4" t="s">
        <v>30</v>
      </c>
      <c r="F12903" s="4" t="s">
        <v>30</v>
      </c>
      <c r="G12903" s="4" t="s">
        <v>10</v>
      </c>
      <c r="H12903" s="4" t="s">
        <v>10</v>
      </c>
    </row>
    <row r="12904" spans="1:8">
      <c r="A12904" t="n">
        <v>101485</v>
      </c>
      <c r="B12904" s="33" t="n">
        <v>60</v>
      </c>
      <c r="C12904" s="7" t="n">
        <v>86</v>
      </c>
      <c r="D12904" s="7" t="n">
        <v>0</v>
      </c>
      <c r="E12904" s="7" t="n">
        <v>0</v>
      </c>
      <c r="F12904" s="7" t="n">
        <v>0</v>
      </c>
      <c r="G12904" s="7" t="n">
        <v>0</v>
      </c>
      <c r="H12904" s="7" t="n">
        <v>1</v>
      </c>
    </row>
    <row r="12905" spans="1:8">
      <c r="A12905" t="s">
        <v>4</v>
      </c>
      <c r="B12905" s="4" t="s">
        <v>5</v>
      </c>
      <c r="C12905" s="4" t="s">
        <v>10</v>
      </c>
      <c r="D12905" s="4" t="s">
        <v>30</v>
      </c>
      <c r="E12905" s="4" t="s">
        <v>30</v>
      </c>
      <c r="F12905" s="4" t="s">
        <v>30</v>
      </c>
      <c r="G12905" s="4" t="s">
        <v>10</v>
      </c>
      <c r="H12905" s="4" t="s">
        <v>10</v>
      </c>
    </row>
    <row r="12906" spans="1:8">
      <c r="A12906" t="n">
        <v>101504</v>
      </c>
      <c r="B12906" s="33" t="n">
        <v>60</v>
      </c>
      <c r="C12906" s="7" t="n">
        <v>86</v>
      </c>
      <c r="D12906" s="7" t="n">
        <v>0</v>
      </c>
      <c r="E12906" s="7" t="n">
        <v>0</v>
      </c>
      <c r="F12906" s="7" t="n">
        <v>0</v>
      </c>
      <c r="G12906" s="7" t="n">
        <v>0</v>
      </c>
      <c r="H12906" s="7" t="n">
        <v>0</v>
      </c>
    </row>
    <row r="12907" spans="1:8">
      <c r="A12907" t="s">
        <v>4</v>
      </c>
      <c r="B12907" s="4" t="s">
        <v>5</v>
      </c>
      <c r="C12907" s="4" t="s">
        <v>10</v>
      </c>
      <c r="D12907" s="4" t="s">
        <v>10</v>
      </c>
      <c r="E12907" s="4" t="s">
        <v>10</v>
      </c>
    </row>
    <row r="12908" spans="1:8">
      <c r="A12908" t="n">
        <v>101523</v>
      </c>
      <c r="B12908" s="34" t="n">
        <v>61</v>
      </c>
      <c r="C12908" s="7" t="n">
        <v>86</v>
      </c>
      <c r="D12908" s="7" t="n">
        <v>65533</v>
      </c>
      <c r="E12908" s="7" t="n">
        <v>0</v>
      </c>
    </row>
    <row r="12909" spans="1:8">
      <c r="A12909" t="s">
        <v>4</v>
      </c>
      <c r="B12909" s="4" t="s">
        <v>5</v>
      </c>
      <c r="C12909" s="4" t="s">
        <v>10</v>
      </c>
      <c r="D12909" s="4" t="s">
        <v>30</v>
      </c>
      <c r="E12909" s="4" t="s">
        <v>30</v>
      </c>
      <c r="F12909" s="4" t="s">
        <v>30</v>
      </c>
      <c r="G12909" s="4" t="s">
        <v>10</v>
      </c>
      <c r="H12909" s="4" t="s">
        <v>10</v>
      </c>
    </row>
    <row r="12910" spans="1:8">
      <c r="A12910" t="n">
        <v>101530</v>
      </c>
      <c r="B12910" s="33" t="n">
        <v>60</v>
      </c>
      <c r="C12910" s="7" t="n">
        <v>80</v>
      </c>
      <c r="D12910" s="7" t="n">
        <v>0</v>
      </c>
      <c r="E12910" s="7" t="n">
        <v>0</v>
      </c>
      <c r="F12910" s="7" t="n">
        <v>0</v>
      </c>
      <c r="G12910" s="7" t="n">
        <v>0</v>
      </c>
      <c r="H12910" s="7" t="n">
        <v>1</v>
      </c>
    </row>
    <row r="12911" spans="1:8">
      <c r="A12911" t="s">
        <v>4</v>
      </c>
      <c r="B12911" s="4" t="s">
        <v>5</v>
      </c>
      <c r="C12911" s="4" t="s">
        <v>10</v>
      </c>
      <c r="D12911" s="4" t="s">
        <v>30</v>
      </c>
      <c r="E12911" s="4" t="s">
        <v>30</v>
      </c>
      <c r="F12911" s="4" t="s">
        <v>30</v>
      </c>
      <c r="G12911" s="4" t="s">
        <v>10</v>
      </c>
      <c r="H12911" s="4" t="s">
        <v>10</v>
      </c>
    </row>
    <row r="12912" spans="1:8">
      <c r="A12912" t="n">
        <v>101549</v>
      </c>
      <c r="B12912" s="33" t="n">
        <v>60</v>
      </c>
      <c r="C12912" s="7" t="n">
        <v>80</v>
      </c>
      <c r="D12912" s="7" t="n">
        <v>0</v>
      </c>
      <c r="E12912" s="7" t="n">
        <v>0</v>
      </c>
      <c r="F12912" s="7" t="n">
        <v>0</v>
      </c>
      <c r="G12912" s="7" t="n">
        <v>0</v>
      </c>
      <c r="H12912" s="7" t="n">
        <v>0</v>
      </c>
    </row>
    <row r="12913" spans="1:8">
      <c r="A12913" t="s">
        <v>4</v>
      </c>
      <c r="B12913" s="4" t="s">
        <v>5</v>
      </c>
      <c r="C12913" s="4" t="s">
        <v>10</v>
      </c>
      <c r="D12913" s="4" t="s">
        <v>10</v>
      </c>
      <c r="E12913" s="4" t="s">
        <v>10</v>
      </c>
    </row>
    <row r="12914" spans="1:8">
      <c r="A12914" t="n">
        <v>101568</v>
      </c>
      <c r="B12914" s="34" t="n">
        <v>61</v>
      </c>
      <c r="C12914" s="7" t="n">
        <v>80</v>
      </c>
      <c r="D12914" s="7" t="n">
        <v>65533</v>
      </c>
      <c r="E12914" s="7" t="n">
        <v>0</v>
      </c>
    </row>
    <row r="12915" spans="1:8">
      <c r="A12915" t="s">
        <v>4</v>
      </c>
      <c r="B12915" s="4" t="s">
        <v>5</v>
      </c>
      <c r="C12915" s="4" t="s">
        <v>16</v>
      </c>
      <c r="D12915" s="4" t="s">
        <v>10</v>
      </c>
    </row>
    <row r="12916" spans="1:8">
      <c r="A12916" t="n">
        <v>101575</v>
      </c>
      <c r="B12916" s="37" t="n">
        <v>58</v>
      </c>
      <c r="C12916" s="7" t="n">
        <v>255</v>
      </c>
      <c r="D12916" s="7" t="n">
        <v>0</v>
      </c>
    </row>
    <row r="12917" spans="1:8">
      <c r="A12917" t="s">
        <v>4</v>
      </c>
      <c r="B12917" s="4" t="s">
        <v>5</v>
      </c>
      <c r="C12917" s="4" t="s">
        <v>10</v>
      </c>
      <c r="D12917" s="4" t="s">
        <v>16</v>
      </c>
      <c r="E12917" s="4" t="s">
        <v>30</v>
      </c>
      <c r="F12917" s="4" t="s">
        <v>10</v>
      </c>
    </row>
    <row r="12918" spans="1:8">
      <c r="A12918" t="n">
        <v>101579</v>
      </c>
      <c r="B12918" s="53" t="n">
        <v>59</v>
      </c>
      <c r="C12918" s="7" t="n">
        <v>1</v>
      </c>
      <c r="D12918" s="7" t="n">
        <v>6</v>
      </c>
      <c r="E12918" s="7" t="n">
        <v>0</v>
      </c>
      <c r="F12918" s="7" t="n">
        <v>0</v>
      </c>
    </row>
    <row r="12919" spans="1:8">
      <c r="A12919" t="s">
        <v>4</v>
      </c>
      <c r="B12919" s="4" t="s">
        <v>5</v>
      </c>
      <c r="C12919" s="4" t="s">
        <v>10</v>
      </c>
      <c r="D12919" s="4" t="s">
        <v>16</v>
      </c>
      <c r="E12919" s="4" t="s">
        <v>30</v>
      </c>
      <c r="F12919" s="4" t="s">
        <v>10</v>
      </c>
    </row>
    <row r="12920" spans="1:8">
      <c r="A12920" t="n">
        <v>101589</v>
      </c>
      <c r="B12920" s="53" t="n">
        <v>59</v>
      </c>
      <c r="C12920" s="7" t="n">
        <v>2</v>
      </c>
      <c r="D12920" s="7" t="n">
        <v>6</v>
      </c>
      <c r="E12920" s="7" t="n">
        <v>0</v>
      </c>
      <c r="F12920" s="7" t="n">
        <v>0</v>
      </c>
    </row>
    <row r="12921" spans="1:8">
      <c r="A12921" t="s">
        <v>4</v>
      </c>
      <c r="B12921" s="4" t="s">
        <v>5</v>
      </c>
      <c r="C12921" s="4" t="s">
        <v>10</v>
      </c>
    </row>
    <row r="12922" spans="1:8">
      <c r="A12922" t="n">
        <v>101599</v>
      </c>
      <c r="B12922" s="31" t="n">
        <v>16</v>
      </c>
      <c r="C12922" s="7" t="n">
        <v>50</v>
      </c>
    </row>
    <row r="12923" spans="1:8">
      <c r="A12923" t="s">
        <v>4</v>
      </c>
      <c r="B12923" s="4" t="s">
        <v>5</v>
      </c>
      <c r="C12923" s="4" t="s">
        <v>10</v>
      </c>
      <c r="D12923" s="4" t="s">
        <v>16</v>
      </c>
      <c r="E12923" s="4" t="s">
        <v>30</v>
      </c>
      <c r="F12923" s="4" t="s">
        <v>10</v>
      </c>
    </row>
    <row r="12924" spans="1:8">
      <c r="A12924" t="n">
        <v>101602</v>
      </c>
      <c r="B12924" s="53" t="n">
        <v>59</v>
      </c>
      <c r="C12924" s="7" t="n">
        <v>9</v>
      </c>
      <c r="D12924" s="7" t="n">
        <v>6</v>
      </c>
      <c r="E12924" s="7" t="n">
        <v>0</v>
      </c>
      <c r="F12924" s="7" t="n">
        <v>0</v>
      </c>
    </row>
    <row r="12925" spans="1:8">
      <c r="A12925" t="s">
        <v>4</v>
      </c>
      <c r="B12925" s="4" t="s">
        <v>5</v>
      </c>
      <c r="C12925" s="4" t="s">
        <v>10</v>
      </c>
      <c r="D12925" s="4" t="s">
        <v>16</v>
      </c>
      <c r="E12925" s="4" t="s">
        <v>30</v>
      </c>
      <c r="F12925" s="4" t="s">
        <v>10</v>
      </c>
    </row>
    <row r="12926" spans="1:8">
      <c r="A12926" t="n">
        <v>101612</v>
      </c>
      <c r="B12926" s="53" t="n">
        <v>59</v>
      </c>
      <c r="C12926" s="7" t="n">
        <v>3</v>
      </c>
      <c r="D12926" s="7" t="n">
        <v>6</v>
      </c>
      <c r="E12926" s="7" t="n">
        <v>0</v>
      </c>
      <c r="F12926" s="7" t="n">
        <v>0</v>
      </c>
    </row>
    <row r="12927" spans="1:8">
      <c r="A12927" t="s">
        <v>4</v>
      </c>
      <c r="B12927" s="4" t="s">
        <v>5</v>
      </c>
      <c r="C12927" s="4" t="s">
        <v>10</v>
      </c>
    </row>
    <row r="12928" spans="1:8">
      <c r="A12928" t="n">
        <v>101622</v>
      </c>
      <c r="B12928" s="31" t="n">
        <v>16</v>
      </c>
      <c r="C12928" s="7" t="n">
        <v>50</v>
      </c>
    </row>
    <row r="12929" spans="1:6">
      <c r="A12929" t="s">
        <v>4</v>
      </c>
      <c r="B12929" s="4" t="s">
        <v>5</v>
      </c>
      <c r="C12929" s="4" t="s">
        <v>10</v>
      </c>
      <c r="D12929" s="4" t="s">
        <v>16</v>
      </c>
      <c r="E12929" s="4" t="s">
        <v>30</v>
      </c>
      <c r="F12929" s="4" t="s">
        <v>10</v>
      </c>
    </row>
    <row r="12930" spans="1:6">
      <c r="A12930" t="n">
        <v>101625</v>
      </c>
      <c r="B12930" s="53" t="n">
        <v>59</v>
      </c>
      <c r="C12930" s="7" t="n">
        <v>5</v>
      </c>
      <c r="D12930" s="7" t="n">
        <v>6</v>
      </c>
      <c r="E12930" s="7" t="n">
        <v>0</v>
      </c>
      <c r="F12930" s="7" t="n">
        <v>0</v>
      </c>
    </row>
    <row r="12931" spans="1:6">
      <c r="A12931" t="s">
        <v>4</v>
      </c>
      <c r="B12931" s="4" t="s">
        <v>5</v>
      </c>
      <c r="C12931" s="4" t="s">
        <v>10</v>
      </c>
    </row>
    <row r="12932" spans="1:6">
      <c r="A12932" t="n">
        <v>101635</v>
      </c>
      <c r="B12932" s="31" t="n">
        <v>16</v>
      </c>
      <c r="C12932" s="7" t="n">
        <v>50</v>
      </c>
    </row>
    <row r="12933" spans="1:6">
      <c r="A12933" t="s">
        <v>4</v>
      </c>
      <c r="B12933" s="4" t="s">
        <v>5</v>
      </c>
      <c r="C12933" s="4" t="s">
        <v>10</v>
      </c>
      <c r="D12933" s="4" t="s">
        <v>16</v>
      </c>
      <c r="E12933" s="4" t="s">
        <v>30</v>
      </c>
      <c r="F12933" s="4" t="s">
        <v>10</v>
      </c>
    </row>
    <row r="12934" spans="1:6">
      <c r="A12934" t="n">
        <v>101638</v>
      </c>
      <c r="B12934" s="53" t="n">
        <v>59</v>
      </c>
      <c r="C12934" s="7" t="n">
        <v>7</v>
      </c>
      <c r="D12934" s="7" t="n">
        <v>6</v>
      </c>
      <c r="E12934" s="7" t="n">
        <v>0</v>
      </c>
      <c r="F12934" s="7" t="n">
        <v>0</v>
      </c>
    </row>
    <row r="12935" spans="1:6">
      <c r="A12935" t="s">
        <v>4</v>
      </c>
      <c r="B12935" s="4" t="s">
        <v>5</v>
      </c>
      <c r="C12935" s="4" t="s">
        <v>10</v>
      </c>
      <c r="D12935" s="4" t="s">
        <v>16</v>
      </c>
      <c r="E12935" s="4" t="s">
        <v>30</v>
      </c>
      <c r="F12935" s="4" t="s">
        <v>10</v>
      </c>
    </row>
    <row r="12936" spans="1:6">
      <c r="A12936" t="n">
        <v>101648</v>
      </c>
      <c r="B12936" s="53" t="n">
        <v>59</v>
      </c>
      <c r="C12936" s="7" t="n">
        <v>4</v>
      </c>
      <c r="D12936" s="7" t="n">
        <v>6</v>
      </c>
      <c r="E12936" s="7" t="n">
        <v>0</v>
      </c>
      <c r="F12936" s="7" t="n">
        <v>0</v>
      </c>
    </row>
    <row r="12937" spans="1:6">
      <c r="A12937" t="s">
        <v>4</v>
      </c>
      <c r="B12937" s="4" t="s">
        <v>5</v>
      </c>
      <c r="C12937" s="4" t="s">
        <v>10</v>
      </c>
    </row>
    <row r="12938" spans="1:6">
      <c r="A12938" t="n">
        <v>101658</v>
      </c>
      <c r="B12938" s="31" t="n">
        <v>16</v>
      </c>
      <c r="C12938" s="7" t="n">
        <v>50</v>
      </c>
    </row>
    <row r="12939" spans="1:6">
      <c r="A12939" t="s">
        <v>4</v>
      </c>
      <c r="B12939" s="4" t="s">
        <v>5</v>
      </c>
      <c r="C12939" s="4" t="s">
        <v>10</v>
      </c>
      <c r="D12939" s="4" t="s">
        <v>16</v>
      </c>
      <c r="E12939" s="4" t="s">
        <v>30</v>
      </c>
      <c r="F12939" s="4" t="s">
        <v>10</v>
      </c>
    </row>
    <row r="12940" spans="1:6">
      <c r="A12940" t="n">
        <v>101661</v>
      </c>
      <c r="B12940" s="53" t="n">
        <v>59</v>
      </c>
      <c r="C12940" s="7" t="n">
        <v>6</v>
      </c>
      <c r="D12940" s="7" t="n">
        <v>6</v>
      </c>
      <c r="E12940" s="7" t="n">
        <v>0</v>
      </c>
      <c r="F12940" s="7" t="n">
        <v>0</v>
      </c>
    </row>
    <row r="12941" spans="1:6">
      <c r="A12941" t="s">
        <v>4</v>
      </c>
      <c r="B12941" s="4" t="s">
        <v>5</v>
      </c>
      <c r="C12941" s="4" t="s">
        <v>10</v>
      </c>
      <c r="D12941" s="4" t="s">
        <v>16</v>
      </c>
      <c r="E12941" s="4" t="s">
        <v>30</v>
      </c>
      <c r="F12941" s="4" t="s">
        <v>10</v>
      </c>
    </row>
    <row r="12942" spans="1:6">
      <c r="A12942" t="n">
        <v>101671</v>
      </c>
      <c r="B12942" s="53" t="n">
        <v>59</v>
      </c>
      <c r="C12942" s="7" t="n">
        <v>8</v>
      </c>
      <c r="D12942" s="7" t="n">
        <v>6</v>
      </c>
      <c r="E12942" s="7" t="n">
        <v>0</v>
      </c>
      <c r="F12942" s="7" t="n">
        <v>0</v>
      </c>
    </row>
    <row r="12943" spans="1:6">
      <c r="A12943" t="s">
        <v>4</v>
      </c>
      <c r="B12943" s="4" t="s">
        <v>5</v>
      </c>
      <c r="C12943" s="4" t="s">
        <v>10</v>
      </c>
      <c r="D12943" s="4" t="s">
        <v>16</v>
      </c>
      <c r="E12943" s="4" t="s">
        <v>30</v>
      </c>
      <c r="F12943" s="4" t="s">
        <v>10</v>
      </c>
    </row>
    <row r="12944" spans="1:6">
      <c r="A12944" t="n">
        <v>101681</v>
      </c>
      <c r="B12944" s="53" t="n">
        <v>59</v>
      </c>
      <c r="C12944" s="7" t="n">
        <v>11</v>
      </c>
      <c r="D12944" s="7" t="n">
        <v>6</v>
      </c>
      <c r="E12944" s="7" t="n">
        <v>0</v>
      </c>
      <c r="F12944" s="7" t="n">
        <v>0</v>
      </c>
    </row>
    <row r="12945" spans="1:6">
      <c r="A12945" t="s">
        <v>4</v>
      </c>
      <c r="B12945" s="4" t="s">
        <v>5</v>
      </c>
      <c r="C12945" s="4" t="s">
        <v>10</v>
      </c>
    </row>
    <row r="12946" spans="1:6">
      <c r="A12946" t="n">
        <v>101691</v>
      </c>
      <c r="B12946" s="31" t="n">
        <v>16</v>
      </c>
      <c r="C12946" s="7" t="n">
        <v>50</v>
      </c>
    </row>
    <row r="12947" spans="1:6">
      <c r="A12947" t="s">
        <v>4</v>
      </c>
      <c r="B12947" s="4" t="s">
        <v>5</v>
      </c>
      <c r="C12947" s="4" t="s">
        <v>10</v>
      </c>
      <c r="D12947" s="4" t="s">
        <v>16</v>
      </c>
      <c r="E12947" s="4" t="s">
        <v>30</v>
      </c>
      <c r="F12947" s="4" t="s">
        <v>10</v>
      </c>
    </row>
    <row r="12948" spans="1:6">
      <c r="A12948" t="n">
        <v>101694</v>
      </c>
      <c r="B12948" s="53" t="n">
        <v>59</v>
      </c>
      <c r="C12948" s="7" t="n">
        <v>13</v>
      </c>
      <c r="D12948" s="7" t="n">
        <v>6</v>
      </c>
      <c r="E12948" s="7" t="n">
        <v>0</v>
      </c>
      <c r="F12948" s="7" t="n">
        <v>0</v>
      </c>
    </row>
    <row r="12949" spans="1:6">
      <c r="A12949" t="s">
        <v>4</v>
      </c>
      <c r="B12949" s="4" t="s">
        <v>5</v>
      </c>
      <c r="C12949" s="4" t="s">
        <v>10</v>
      </c>
      <c r="D12949" s="4" t="s">
        <v>16</v>
      </c>
      <c r="E12949" s="4" t="s">
        <v>30</v>
      </c>
      <c r="F12949" s="4" t="s">
        <v>10</v>
      </c>
    </row>
    <row r="12950" spans="1:6">
      <c r="A12950" t="n">
        <v>101704</v>
      </c>
      <c r="B12950" s="53" t="n">
        <v>59</v>
      </c>
      <c r="C12950" s="7" t="n">
        <v>12</v>
      </c>
      <c r="D12950" s="7" t="n">
        <v>6</v>
      </c>
      <c r="E12950" s="7" t="n">
        <v>0</v>
      </c>
      <c r="F12950" s="7" t="n">
        <v>0</v>
      </c>
    </row>
    <row r="12951" spans="1:6">
      <c r="A12951" t="s">
        <v>4</v>
      </c>
      <c r="B12951" s="4" t="s">
        <v>5</v>
      </c>
      <c r="C12951" s="4" t="s">
        <v>10</v>
      </c>
    </row>
    <row r="12952" spans="1:6">
      <c r="A12952" t="n">
        <v>101714</v>
      </c>
      <c r="B12952" s="31" t="n">
        <v>16</v>
      </c>
      <c r="C12952" s="7" t="n">
        <v>50</v>
      </c>
    </row>
    <row r="12953" spans="1:6">
      <c r="A12953" t="s">
        <v>4</v>
      </c>
      <c r="B12953" s="4" t="s">
        <v>5</v>
      </c>
      <c r="C12953" s="4" t="s">
        <v>10</v>
      </c>
      <c r="D12953" s="4" t="s">
        <v>16</v>
      </c>
      <c r="E12953" s="4" t="s">
        <v>30</v>
      </c>
      <c r="F12953" s="4" t="s">
        <v>10</v>
      </c>
    </row>
    <row r="12954" spans="1:6">
      <c r="A12954" t="n">
        <v>101717</v>
      </c>
      <c r="B12954" s="53" t="n">
        <v>59</v>
      </c>
      <c r="C12954" s="7" t="n">
        <v>18</v>
      </c>
      <c r="D12954" s="7" t="n">
        <v>6</v>
      </c>
      <c r="E12954" s="7" t="n">
        <v>0</v>
      </c>
      <c r="F12954" s="7" t="n">
        <v>0</v>
      </c>
    </row>
    <row r="12955" spans="1:6">
      <c r="A12955" t="s">
        <v>4</v>
      </c>
      <c r="B12955" s="4" t="s">
        <v>5</v>
      </c>
      <c r="C12955" s="4" t="s">
        <v>10</v>
      </c>
      <c r="D12955" s="4" t="s">
        <v>16</v>
      </c>
      <c r="E12955" s="4" t="s">
        <v>30</v>
      </c>
      <c r="F12955" s="4" t="s">
        <v>10</v>
      </c>
    </row>
    <row r="12956" spans="1:6">
      <c r="A12956" t="n">
        <v>101727</v>
      </c>
      <c r="B12956" s="53" t="n">
        <v>59</v>
      </c>
      <c r="C12956" s="7" t="n">
        <v>81</v>
      </c>
      <c r="D12956" s="7" t="n">
        <v>6</v>
      </c>
      <c r="E12956" s="7" t="n">
        <v>0</v>
      </c>
      <c r="F12956" s="7" t="n">
        <v>0</v>
      </c>
    </row>
    <row r="12957" spans="1:6">
      <c r="A12957" t="s">
        <v>4</v>
      </c>
      <c r="B12957" s="4" t="s">
        <v>5</v>
      </c>
      <c r="C12957" s="4" t="s">
        <v>10</v>
      </c>
    </row>
    <row r="12958" spans="1:6">
      <c r="A12958" t="n">
        <v>101737</v>
      </c>
      <c r="B12958" s="31" t="n">
        <v>16</v>
      </c>
      <c r="C12958" s="7" t="n">
        <v>50</v>
      </c>
    </row>
    <row r="12959" spans="1:6">
      <c r="A12959" t="s">
        <v>4</v>
      </c>
      <c r="B12959" s="4" t="s">
        <v>5</v>
      </c>
      <c r="C12959" s="4" t="s">
        <v>10</v>
      </c>
      <c r="D12959" s="4" t="s">
        <v>16</v>
      </c>
      <c r="E12959" s="4" t="s">
        <v>30</v>
      </c>
      <c r="F12959" s="4" t="s">
        <v>10</v>
      </c>
    </row>
    <row r="12960" spans="1:6">
      <c r="A12960" t="n">
        <v>101740</v>
      </c>
      <c r="B12960" s="53" t="n">
        <v>59</v>
      </c>
      <c r="C12960" s="7" t="n">
        <v>83</v>
      </c>
      <c r="D12960" s="7" t="n">
        <v>6</v>
      </c>
      <c r="E12960" s="7" t="n">
        <v>0</v>
      </c>
      <c r="F12960" s="7" t="n">
        <v>0</v>
      </c>
    </row>
    <row r="12961" spans="1:6">
      <c r="A12961" t="s">
        <v>4</v>
      </c>
      <c r="B12961" s="4" t="s">
        <v>5</v>
      </c>
      <c r="C12961" s="4" t="s">
        <v>10</v>
      </c>
    </row>
    <row r="12962" spans="1:6">
      <c r="A12962" t="n">
        <v>101750</v>
      </c>
      <c r="B12962" s="31" t="n">
        <v>16</v>
      </c>
      <c r="C12962" s="7" t="n">
        <v>1300</v>
      </c>
    </row>
    <row r="12963" spans="1:6">
      <c r="A12963" t="s">
        <v>4</v>
      </c>
      <c r="B12963" s="4" t="s">
        <v>5</v>
      </c>
      <c r="C12963" s="4" t="s">
        <v>10</v>
      </c>
      <c r="D12963" s="4" t="s">
        <v>10</v>
      </c>
      <c r="E12963" s="4" t="s">
        <v>10</v>
      </c>
    </row>
    <row r="12964" spans="1:6">
      <c r="A12964" t="n">
        <v>101753</v>
      </c>
      <c r="B12964" s="34" t="n">
        <v>61</v>
      </c>
      <c r="C12964" s="7" t="n">
        <v>18</v>
      </c>
      <c r="D12964" s="7" t="n">
        <v>65533</v>
      </c>
      <c r="E12964" s="7" t="n">
        <v>1000</v>
      </c>
    </row>
    <row r="12965" spans="1:6">
      <c r="A12965" t="s">
        <v>4</v>
      </c>
      <c r="B12965" s="4" t="s">
        <v>5</v>
      </c>
      <c r="C12965" s="4" t="s">
        <v>10</v>
      </c>
    </row>
    <row r="12966" spans="1:6">
      <c r="A12966" t="n">
        <v>101760</v>
      </c>
      <c r="B12966" s="31" t="n">
        <v>16</v>
      </c>
      <c r="C12966" s="7" t="n">
        <v>500</v>
      </c>
    </row>
    <row r="12967" spans="1:6">
      <c r="A12967" t="s">
        <v>4</v>
      </c>
      <c r="B12967" s="4" t="s">
        <v>5</v>
      </c>
      <c r="C12967" s="4" t="s">
        <v>10</v>
      </c>
      <c r="D12967" s="4" t="s">
        <v>16</v>
      </c>
      <c r="E12967" s="4" t="s">
        <v>6</v>
      </c>
      <c r="F12967" s="4" t="s">
        <v>30</v>
      </c>
      <c r="G12967" s="4" t="s">
        <v>30</v>
      </c>
      <c r="H12967" s="4" t="s">
        <v>30</v>
      </c>
    </row>
    <row r="12968" spans="1:6">
      <c r="A12968" t="n">
        <v>101763</v>
      </c>
      <c r="B12968" s="45" t="n">
        <v>48</v>
      </c>
      <c r="C12968" s="7" t="n">
        <v>18</v>
      </c>
      <c r="D12968" s="7" t="n">
        <v>0</v>
      </c>
      <c r="E12968" s="7" t="s">
        <v>459</v>
      </c>
      <c r="F12968" s="7" t="n">
        <v>-1</v>
      </c>
      <c r="G12968" s="7" t="n">
        <v>1</v>
      </c>
      <c r="H12968" s="7" t="n">
        <v>0</v>
      </c>
    </row>
    <row r="12969" spans="1:6">
      <c r="A12969" t="s">
        <v>4</v>
      </c>
      <c r="B12969" s="4" t="s">
        <v>5</v>
      </c>
      <c r="C12969" s="4" t="s">
        <v>16</v>
      </c>
      <c r="D12969" s="4" t="s">
        <v>10</v>
      </c>
      <c r="E12969" s="4" t="s">
        <v>6</v>
      </c>
    </row>
    <row r="12970" spans="1:6">
      <c r="A12970" t="n">
        <v>101794</v>
      </c>
      <c r="B12970" s="54" t="n">
        <v>51</v>
      </c>
      <c r="C12970" s="7" t="n">
        <v>4</v>
      </c>
      <c r="D12970" s="7" t="n">
        <v>18</v>
      </c>
      <c r="E12970" s="7" t="s">
        <v>240</v>
      </c>
    </row>
    <row r="12971" spans="1:6">
      <c r="A12971" t="s">
        <v>4</v>
      </c>
      <c r="B12971" s="4" t="s">
        <v>5</v>
      </c>
      <c r="C12971" s="4" t="s">
        <v>10</v>
      </c>
    </row>
    <row r="12972" spans="1:6">
      <c r="A12972" t="n">
        <v>101807</v>
      </c>
      <c r="B12972" s="31" t="n">
        <v>16</v>
      </c>
      <c r="C12972" s="7" t="n">
        <v>0</v>
      </c>
    </row>
    <row r="12973" spans="1:6">
      <c r="A12973" t="s">
        <v>4</v>
      </c>
      <c r="B12973" s="4" t="s">
        <v>5</v>
      </c>
      <c r="C12973" s="4" t="s">
        <v>10</v>
      </c>
      <c r="D12973" s="4" t="s">
        <v>69</v>
      </c>
      <c r="E12973" s="4" t="s">
        <v>16</v>
      </c>
      <c r="F12973" s="4" t="s">
        <v>16</v>
      </c>
    </row>
    <row r="12974" spans="1:6">
      <c r="A12974" t="n">
        <v>101810</v>
      </c>
      <c r="B12974" s="55" t="n">
        <v>26</v>
      </c>
      <c r="C12974" s="7" t="n">
        <v>18</v>
      </c>
      <c r="D12974" s="7" t="s">
        <v>736</v>
      </c>
      <c r="E12974" s="7" t="n">
        <v>2</v>
      </c>
      <c r="F12974" s="7" t="n">
        <v>0</v>
      </c>
    </row>
    <row r="12975" spans="1:6">
      <c r="A12975" t="s">
        <v>4</v>
      </c>
      <c r="B12975" s="4" t="s">
        <v>5</v>
      </c>
    </row>
    <row r="12976" spans="1:6">
      <c r="A12976" t="n">
        <v>101893</v>
      </c>
      <c r="B12976" s="29" t="n">
        <v>28</v>
      </c>
    </row>
    <row r="12977" spans="1:8">
      <c r="A12977" t="s">
        <v>4</v>
      </c>
      <c r="B12977" s="4" t="s">
        <v>5</v>
      </c>
      <c r="C12977" s="4" t="s">
        <v>16</v>
      </c>
      <c r="D12977" s="4" t="s">
        <v>10</v>
      </c>
      <c r="E12977" s="4" t="s">
        <v>10</v>
      </c>
      <c r="F12977" s="4" t="s">
        <v>16</v>
      </c>
    </row>
    <row r="12978" spans="1:8">
      <c r="A12978" t="n">
        <v>101894</v>
      </c>
      <c r="B12978" s="27" t="n">
        <v>25</v>
      </c>
      <c r="C12978" s="7" t="n">
        <v>1</v>
      </c>
      <c r="D12978" s="7" t="n">
        <v>260</v>
      </c>
      <c r="E12978" s="7" t="n">
        <v>640</v>
      </c>
      <c r="F12978" s="7" t="n">
        <v>2</v>
      </c>
    </row>
    <row r="12979" spans="1:8">
      <c r="A12979" t="s">
        <v>4</v>
      </c>
      <c r="B12979" s="4" t="s">
        <v>5</v>
      </c>
      <c r="C12979" s="4" t="s">
        <v>16</v>
      </c>
      <c r="D12979" s="4" t="s">
        <v>10</v>
      </c>
      <c r="E12979" s="4" t="s">
        <v>6</v>
      </c>
    </row>
    <row r="12980" spans="1:8">
      <c r="A12980" t="n">
        <v>101901</v>
      </c>
      <c r="B12980" s="54" t="n">
        <v>51</v>
      </c>
      <c r="C12980" s="7" t="n">
        <v>4</v>
      </c>
      <c r="D12980" s="7" t="n">
        <v>12</v>
      </c>
      <c r="E12980" s="7" t="s">
        <v>248</v>
      </c>
    </row>
    <row r="12981" spans="1:8">
      <c r="A12981" t="s">
        <v>4</v>
      </c>
      <c r="B12981" s="4" t="s">
        <v>5</v>
      </c>
      <c r="C12981" s="4" t="s">
        <v>10</v>
      </c>
    </row>
    <row r="12982" spans="1:8">
      <c r="A12982" t="n">
        <v>101914</v>
      </c>
      <c r="B12982" s="31" t="n">
        <v>16</v>
      </c>
      <c r="C12982" s="7" t="n">
        <v>0</v>
      </c>
    </row>
    <row r="12983" spans="1:8">
      <c r="A12983" t="s">
        <v>4</v>
      </c>
      <c r="B12983" s="4" t="s">
        <v>5</v>
      </c>
      <c r="C12983" s="4" t="s">
        <v>10</v>
      </c>
      <c r="D12983" s="4" t="s">
        <v>69</v>
      </c>
      <c r="E12983" s="4" t="s">
        <v>16</v>
      </c>
      <c r="F12983" s="4" t="s">
        <v>16</v>
      </c>
    </row>
    <row r="12984" spans="1:8">
      <c r="A12984" t="n">
        <v>101917</v>
      </c>
      <c r="B12984" s="55" t="n">
        <v>26</v>
      </c>
      <c r="C12984" s="7" t="n">
        <v>12</v>
      </c>
      <c r="D12984" s="7" t="s">
        <v>737</v>
      </c>
      <c r="E12984" s="7" t="n">
        <v>2</v>
      </c>
      <c r="F12984" s="7" t="n">
        <v>0</v>
      </c>
    </row>
    <row r="12985" spans="1:8">
      <c r="A12985" t="s">
        <v>4</v>
      </c>
      <c r="B12985" s="4" t="s">
        <v>5</v>
      </c>
    </row>
    <row r="12986" spans="1:8">
      <c r="A12986" t="n">
        <v>101969</v>
      </c>
      <c r="B12986" s="29" t="n">
        <v>28</v>
      </c>
    </row>
    <row r="12987" spans="1:8">
      <c r="A12987" t="s">
        <v>4</v>
      </c>
      <c r="B12987" s="4" t="s">
        <v>5</v>
      </c>
      <c r="C12987" s="4" t="s">
        <v>16</v>
      </c>
      <c r="D12987" s="4" t="s">
        <v>10</v>
      </c>
      <c r="E12987" s="4" t="s">
        <v>10</v>
      </c>
      <c r="F12987" s="4" t="s">
        <v>16</v>
      </c>
    </row>
    <row r="12988" spans="1:8">
      <c r="A12988" t="n">
        <v>101970</v>
      </c>
      <c r="B12988" s="27" t="n">
        <v>25</v>
      </c>
      <c r="C12988" s="7" t="n">
        <v>1</v>
      </c>
      <c r="D12988" s="7" t="n">
        <v>65535</v>
      </c>
      <c r="E12988" s="7" t="n">
        <v>65535</v>
      </c>
      <c r="F12988" s="7" t="n">
        <v>0</v>
      </c>
    </row>
    <row r="12989" spans="1:8">
      <c r="A12989" t="s">
        <v>4</v>
      </c>
      <c r="B12989" s="4" t="s">
        <v>5</v>
      </c>
      <c r="C12989" s="4" t="s">
        <v>10</v>
      </c>
      <c r="D12989" s="4" t="s">
        <v>16</v>
      </c>
    </row>
    <row r="12990" spans="1:8">
      <c r="A12990" t="n">
        <v>101977</v>
      </c>
      <c r="B12990" s="66" t="n">
        <v>89</v>
      </c>
      <c r="C12990" s="7" t="n">
        <v>65533</v>
      </c>
      <c r="D12990" s="7" t="n">
        <v>1</v>
      </c>
    </row>
    <row r="12991" spans="1:8">
      <c r="A12991" t="s">
        <v>4</v>
      </c>
      <c r="B12991" s="4" t="s">
        <v>5</v>
      </c>
      <c r="C12991" s="4" t="s">
        <v>16</v>
      </c>
      <c r="D12991" s="4" t="s">
        <v>10</v>
      </c>
      <c r="E12991" s="4" t="s">
        <v>30</v>
      </c>
    </row>
    <row r="12992" spans="1:8">
      <c r="A12992" t="n">
        <v>101981</v>
      </c>
      <c r="B12992" s="37" t="n">
        <v>58</v>
      </c>
      <c r="C12992" s="7" t="n">
        <v>101</v>
      </c>
      <c r="D12992" s="7" t="n">
        <v>500</v>
      </c>
      <c r="E12992" s="7" t="n">
        <v>1</v>
      </c>
    </row>
    <row r="12993" spans="1:6">
      <c r="A12993" t="s">
        <v>4</v>
      </c>
      <c r="B12993" s="4" t="s">
        <v>5</v>
      </c>
      <c r="C12993" s="4" t="s">
        <v>16</v>
      </c>
      <c r="D12993" s="4" t="s">
        <v>10</v>
      </c>
    </row>
    <row r="12994" spans="1:6">
      <c r="A12994" t="n">
        <v>101989</v>
      </c>
      <c r="B12994" s="37" t="n">
        <v>58</v>
      </c>
      <c r="C12994" s="7" t="n">
        <v>254</v>
      </c>
      <c r="D12994" s="7" t="n">
        <v>0</v>
      </c>
    </row>
    <row r="12995" spans="1:6">
      <c r="A12995" t="s">
        <v>4</v>
      </c>
      <c r="B12995" s="4" t="s">
        <v>5</v>
      </c>
      <c r="C12995" s="4" t="s">
        <v>16</v>
      </c>
      <c r="D12995" s="4" t="s">
        <v>10</v>
      </c>
      <c r="E12995" s="4" t="s">
        <v>6</v>
      </c>
      <c r="F12995" s="4" t="s">
        <v>6</v>
      </c>
      <c r="G12995" s="4" t="s">
        <v>6</v>
      </c>
      <c r="H12995" s="4" t="s">
        <v>6</v>
      </c>
    </row>
    <row r="12996" spans="1:6">
      <c r="A12996" t="n">
        <v>101993</v>
      </c>
      <c r="B12996" s="54" t="n">
        <v>51</v>
      </c>
      <c r="C12996" s="7" t="n">
        <v>3</v>
      </c>
      <c r="D12996" s="7" t="n">
        <v>6466</v>
      </c>
      <c r="E12996" s="7" t="s">
        <v>226</v>
      </c>
      <c r="F12996" s="7" t="s">
        <v>226</v>
      </c>
      <c r="G12996" s="7" t="s">
        <v>225</v>
      </c>
      <c r="H12996" s="7" t="s">
        <v>226</v>
      </c>
    </row>
    <row r="12997" spans="1:6">
      <c r="A12997" t="s">
        <v>4</v>
      </c>
      <c r="B12997" s="4" t="s">
        <v>5</v>
      </c>
      <c r="C12997" s="4" t="s">
        <v>16</v>
      </c>
      <c r="D12997" s="4" t="s">
        <v>10</v>
      </c>
      <c r="E12997" s="4" t="s">
        <v>6</v>
      </c>
      <c r="F12997" s="4" t="s">
        <v>6</v>
      </c>
      <c r="G12997" s="4" t="s">
        <v>6</v>
      </c>
      <c r="H12997" s="4" t="s">
        <v>6</v>
      </c>
    </row>
    <row r="12998" spans="1:6">
      <c r="A12998" t="n">
        <v>102006</v>
      </c>
      <c r="B12998" s="54" t="n">
        <v>51</v>
      </c>
      <c r="C12998" s="7" t="n">
        <v>3</v>
      </c>
      <c r="D12998" s="7" t="n">
        <v>80</v>
      </c>
      <c r="E12998" s="7" t="s">
        <v>226</v>
      </c>
      <c r="F12998" s="7" t="s">
        <v>226</v>
      </c>
      <c r="G12998" s="7" t="s">
        <v>225</v>
      </c>
      <c r="H12998" s="7" t="s">
        <v>226</v>
      </c>
    </row>
    <row r="12999" spans="1:6">
      <c r="A12999" t="s">
        <v>4</v>
      </c>
      <c r="B12999" s="4" t="s">
        <v>5</v>
      </c>
      <c r="C12999" s="4" t="s">
        <v>16</v>
      </c>
      <c r="D12999" s="4" t="s">
        <v>10</v>
      </c>
      <c r="E12999" s="4" t="s">
        <v>6</v>
      </c>
      <c r="F12999" s="4" t="s">
        <v>6</v>
      </c>
      <c r="G12999" s="4" t="s">
        <v>6</v>
      </c>
      <c r="H12999" s="4" t="s">
        <v>6</v>
      </c>
    </row>
    <row r="13000" spans="1:6">
      <c r="A13000" t="n">
        <v>102019</v>
      </c>
      <c r="B13000" s="54" t="n">
        <v>51</v>
      </c>
      <c r="C13000" s="7" t="n">
        <v>3</v>
      </c>
      <c r="D13000" s="7" t="n">
        <v>86</v>
      </c>
      <c r="E13000" s="7" t="s">
        <v>226</v>
      </c>
      <c r="F13000" s="7" t="s">
        <v>226</v>
      </c>
      <c r="G13000" s="7" t="s">
        <v>225</v>
      </c>
      <c r="H13000" s="7" t="s">
        <v>226</v>
      </c>
    </row>
    <row r="13001" spans="1:6">
      <c r="A13001" t="s">
        <v>4</v>
      </c>
      <c r="B13001" s="4" t="s">
        <v>5</v>
      </c>
      <c r="C13001" s="4" t="s">
        <v>16</v>
      </c>
      <c r="D13001" s="4" t="s">
        <v>16</v>
      </c>
      <c r="E13001" s="4" t="s">
        <v>30</v>
      </c>
      <c r="F13001" s="4" t="s">
        <v>30</v>
      </c>
      <c r="G13001" s="4" t="s">
        <v>30</v>
      </c>
      <c r="H13001" s="4" t="s">
        <v>10</v>
      </c>
    </row>
    <row r="13002" spans="1:6">
      <c r="A13002" t="n">
        <v>102032</v>
      </c>
      <c r="B13002" s="38" t="n">
        <v>45</v>
      </c>
      <c r="C13002" s="7" t="n">
        <v>2</v>
      </c>
      <c r="D13002" s="7" t="n">
        <v>3</v>
      </c>
      <c r="E13002" s="7" t="n">
        <v>-99.3399963378906</v>
      </c>
      <c r="F13002" s="7" t="n">
        <v>-1.64999997615814</v>
      </c>
      <c r="G13002" s="7" t="n">
        <v>-11.0699996948242</v>
      </c>
      <c r="H13002" s="7" t="n">
        <v>0</v>
      </c>
    </row>
    <row r="13003" spans="1:6">
      <c r="A13003" t="s">
        <v>4</v>
      </c>
      <c r="B13003" s="4" t="s">
        <v>5</v>
      </c>
      <c r="C13003" s="4" t="s">
        <v>16</v>
      </c>
      <c r="D13003" s="4" t="s">
        <v>16</v>
      </c>
      <c r="E13003" s="4" t="s">
        <v>30</v>
      </c>
      <c r="F13003" s="4" t="s">
        <v>30</v>
      </c>
      <c r="G13003" s="4" t="s">
        <v>30</v>
      </c>
      <c r="H13003" s="4" t="s">
        <v>10</v>
      </c>
      <c r="I13003" s="4" t="s">
        <v>16</v>
      </c>
    </row>
    <row r="13004" spans="1:6">
      <c r="A13004" t="n">
        <v>102049</v>
      </c>
      <c r="B13004" s="38" t="n">
        <v>45</v>
      </c>
      <c r="C13004" s="7" t="n">
        <v>4</v>
      </c>
      <c r="D13004" s="7" t="n">
        <v>3</v>
      </c>
      <c r="E13004" s="7" t="n">
        <v>4.30000019073486</v>
      </c>
      <c r="F13004" s="7" t="n">
        <v>132.029998779297</v>
      </c>
      <c r="G13004" s="7" t="n">
        <v>0</v>
      </c>
      <c r="H13004" s="7" t="n">
        <v>0</v>
      </c>
      <c r="I13004" s="7" t="n">
        <v>0</v>
      </c>
    </row>
    <row r="13005" spans="1:6">
      <c r="A13005" t="s">
        <v>4</v>
      </c>
      <c r="B13005" s="4" t="s">
        <v>5</v>
      </c>
      <c r="C13005" s="4" t="s">
        <v>16</v>
      </c>
      <c r="D13005" s="4" t="s">
        <v>16</v>
      </c>
      <c r="E13005" s="4" t="s">
        <v>30</v>
      </c>
      <c r="F13005" s="4" t="s">
        <v>10</v>
      </c>
    </row>
    <row r="13006" spans="1:6">
      <c r="A13006" t="n">
        <v>102067</v>
      </c>
      <c r="B13006" s="38" t="n">
        <v>45</v>
      </c>
      <c r="C13006" s="7" t="n">
        <v>5</v>
      </c>
      <c r="D13006" s="7" t="n">
        <v>3</v>
      </c>
      <c r="E13006" s="7" t="n">
        <v>2.40000009536743</v>
      </c>
      <c r="F13006" s="7" t="n">
        <v>0</v>
      </c>
    </row>
    <row r="13007" spans="1:6">
      <c r="A13007" t="s">
        <v>4</v>
      </c>
      <c r="B13007" s="4" t="s">
        <v>5</v>
      </c>
      <c r="C13007" s="4" t="s">
        <v>16</v>
      </c>
      <c r="D13007" s="4" t="s">
        <v>16</v>
      </c>
      <c r="E13007" s="4" t="s">
        <v>30</v>
      </c>
      <c r="F13007" s="4" t="s">
        <v>10</v>
      </c>
    </row>
    <row r="13008" spans="1:6">
      <c r="A13008" t="n">
        <v>102076</v>
      </c>
      <c r="B13008" s="38" t="n">
        <v>45</v>
      </c>
      <c r="C13008" s="7" t="n">
        <v>11</v>
      </c>
      <c r="D13008" s="7" t="n">
        <v>3</v>
      </c>
      <c r="E13008" s="7" t="n">
        <v>38</v>
      </c>
      <c r="F13008" s="7" t="n">
        <v>0</v>
      </c>
    </row>
    <row r="13009" spans="1:9">
      <c r="A13009" t="s">
        <v>4</v>
      </c>
      <c r="B13009" s="4" t="s">
        <v>5</v>
      </c>
      <c r="C13009" s="4" t="s">
        <v>10</v>
      </c>
      <c r="D13009" s="4" t="s">
        <v>16</v>
      </c>
      <c r="E13009" s="4" t="s">
        <v>6</v>
      </c>
      <c r="F13009" s="4" t="s">
        <v>30</v>
      </c>
      <c r="G13009" s="4" t="s">
        <v>30</v>
      </c>
      <c r="H13009" s="4" t="s">
        <v>30</v>
      </c>
    </row>
    <row r="13010" spans="1:9">
      <c r="A13010" t="n">
        <v>102085</v>
      </c>
      <c r="B13010" s="45" t="n">
        <v>48</v>
      </c>
      <c r="C13010" s="7" t="n">
        <v>80</v>
      </c>
      <c r="D13010" s="7" t="n">
        <v>0</v>
      </c>
      <c r="E13010" s="7" t="s">
        <v>625</v>
      </c>
      <c r="F13010" s="7" t="n">
        <v>-1</v>
      </c>
      <c r="G13010" s="7" t="n">
        <v>1</v>
      </c>
      <c r="H13010" s="7" t="n">
        <v>0</v>
      </c>
    </row>
    <row r="13011" spans="1:9">
      <c r="A13011" t="s">
        <v>4</v>
      </c>
      <c r="B13011" s="4" t="s">
        <v>5</v>
      </c>
      <c r="C13011" s="4" t="s">
        <v>16</v>
      </c>
      <c r="D13011" s="4" t="s">
        <v>10</v>
      </c>
    </row>
    <row r="13012" spans="1:9">
      <c r="A13012" t="n">
        <v>102116</v>
      </c>
      <c r="B13012" s="37" t="n">
        <v>58</v>
      </c>
      <c r="C13012" s="7" t="n">
        <v>255</v>
      </c>
      <c r="D13012" s="7" t="n">
        <v>0</v>
      </c>
    </row>
    <row r="13013" spans="1:9">
      <c r="A13013" t="s">
        <v>4</v>
      </c>
      <c r="B13013" s="4" t="s">
        <v>5</v>
      </c>
      <c r="C13013" s="4" t="s">
        <v>16</v>
      </c>
      <c r="D13013" s="4" t="s">
        <v>10</v>
      </c>
      <c r="E13013" s="4" t="s">
        <v>6</v>
      </c>
    </row>
    <row r="13014" spans="1:9">
      <c r="A13014" t="n">
        <v>102120</v>
      </c>
      <c r="B13014" s="54" t="n">
        <v>51</v>
      </c>
      <c r="C13014" s="7" t="n">
        <v>4</v>
      </c>
      <c r="D13014" s="7" t="n">
        <v>80</v>
      </c>
      <c r="E13014" s="7" t="s">
        <v>240</v>
      </c>
    </row>
    <row r="13015" spans="1:9">
      <c r="A13015" t="s">
        <v>4</v>
      </c>
      <c r="B13015" s="4" t="s">
        <v>5</v>
      </c>
      <c r="C13015" s="4" t="s">
        <v>10</v>
      </c>
    </row>
    <row r="13016" spans="1:9">
      <c r="A13016" t="n">
        <v>102133</v>
      </c>
      <c r="B13016" s="31" t="n">
        <v>16</v>
      </c>
      <c r="C13016" s="7" t="n">
        <v>0</v>
      </c>
    </row>
    <row r="13017" spans="1:9">
      <c r="A13017" t="s">
        <v>4</v>
      </c>
      <c r="B13017" s="4" t="s">
        <v>5</v>
      </c>
      <c r="C13017" s="4" t="s">
        <v>10</v>
      </c>
      <c r="D13017" s="4" t="s">
        <v>69</v>
      </c>
      <c r="E13017" s="4" t="s">
        <v>16</v>
      </c>
      <c r="F13017" s="4" t="s">
        <v>16</v>
      </c>
      <c r="G13017" s="4" t="s">
        <v>69</v>
      </c>
      <c r="H13017" s="4" t="s">
        <v>16</v>
      </c>
      <c r="I13017" s="4" t="s">
        <v>16</v>
      </c>
    </row>
    <row r="13018" spans="1:9">
      <c r="A13018" t="n">
        <v>102136</v>
      </c>
      <c r="B13018" s="55" t="n">
        <v>26</v>
      </c>
      <c r="C13018" s="7" t="n">
        <v>80</v>
      </c>
      <c r="D13018" s="7" t="s">
        <v>738</v>
      </c>
      <c r="E13018" s="7" t="n">
        <v>2</v>
      </c>
      <c r="F13018" s="7" t="n">
        <v>3</v>
      </c>
      <c r="G13018" s="7" t="s">
        <v>739</v>
      </c>
      <c r="H13018" s="7" t="n">
        <v>2</v>
      </c>
      <c r="I13018" s="7" t="n">
        <v>0</v>
      </c>
    </row>
    <row r="13019" spans="1:9">
      <c r="A13019" t="s">
        <v>4</v>
      </c>
      <c r="B13019" s="4" t="s">
        <v>5</v>
      </c>
    </row>
    <row r="13020" spans="1:9">
      <c r="A13020" t="n">
        <v>102378</v>
      </c>
      <c r="B13020" s="29" t="n">
        <v>28</v>
      </c>
    </row>
    <row r="13021" spans="1:9">
      <c r="A13021" t="s">
        <v>4</v>
      </c>
      <c r="B13021" s="4" t="s">
        <v>5</v>
      </c>
      <c r="C13021" s="4" t="s">
        <v>16</v>
      </c>
      <c r="D13021" s="4" t="s">
        <v>10</v>
      </c>
      <c r="E13021" s="4" t="s">
        <v>10</v>
      </c>
      <c r="F13021" s="4" t="s">
        <v>16</v>
      </c>
    </row>
    <row r="13022" spans="1:9">
      <c r="A13022" t="n">
        <v>102379</v>
      </c>
      <c r="B13022" s="27" t="n">
        <v>25</v>
      </c>
      <c r="C13022" s="7" t="n">
        <v>1</v>
      </c>
      <c r="D13022" s="7" t="n">
        <v>65535</v>
      </c>
      <c r="E13022" s="7" t="n">
        <v>65535</v>
      </c>
      <c r="F13022" s="7" t="n">
        <v>0</v>
      </c>
    </row>
    <row r="13023" spans="1:9">
      <c r="A13023" t="s">
        <v>4</v>
      </c>
      <c r="B13023" s="4" t="s">
        <v>5</v>
      </c>
      <c r="C13023" s="4" t="s">
        <v>16</v>
      </c>
      <c r="D13023" s="4" t="s">
        <v>10</v>
      </c>
      <c r="E13023" s="4" t="s">
        <v>10</v>
      </c>
      <c r="F13023" s="4" t="s">
        <v>16</v>
      </c>
    </row>
    <row r="13024" spans="1:9">
      <c r="A13024" t="n">
        <v>102386</v>
      </c>
      <c r="B13024" s="27" t="n">
        <v>25</v>
      </c>
      <c r="C13024" s="7" t="n">
        <v>1</v>
      </c>
      <c r="D13024" s="7" t="n">
        <v>800</v>
      </c>
      <c r="E13024" s="7" t="n">
        <v>30</v>
      </c>
      <c r="F13024" s="7" t="n">
        <v>0</v>
      </c>
    </row>
    <row r="13025" spans="1:9">
      <c r="A13025" t="s">
        <v>4</v>
      </c>
      <c r="B13025" s="4" t="s">
        <v>5</v>
      </c>
      <c r="C13025" s="4" t="s">
        <v>6</v>
      </c>
      <c r="D13025" s="4" t="s">
        <v>10</v>
      </c>
    </row>
    <row r="13026" spans="1:9">
      <c r="A13026" t="n">
        <v>102393</v>
      </c>
      <c r="B13026" s="65" t="n">
        <v>29</v>
      </c>
      <c r="C13026" s="7" t="s">
        <v>717</v>
      </c>
      <c r="D13026" s="7" t="n">
        <v>65533</v>
      </c>
    </row>
    <row r="13027" spans="1:9">
      <c r="A13027" t="s">
        <v>4</v>
      </c>
      <c r="B13027" s="4" t="s">
        <v>5</v>
      </c>
      <c r="C13027" s="4" t="s">
        <v>16</v>
      </c>
      <c r="D13027" s="4" t="s">
        <v>10</v>
      </c>
      <c r="E13027" s="4" t="s">
        <v>6</v>
      </c>
    </row>
    <row r="13028" spans="1:9">
      <c r="A13028" t="n">
        <v>102409</v>
      </c>
      <c r="B13028" s="54" t="n">
        <v>51</v>
      </c>
      <c r="C13028" s="7" t="n">
        <v>4</v>
      </c>
      <c r="D13028" s="7" t="n">
        <v>7033</v>
      </c>
      <c r="E13028" s="7" t="s">
        <v>129</v>
      </c>
    </row>
    <row r="13029" spans="1:9">
      <c r="A13029" t="s">
        <v>4</v>
      </c>
      <c r="B13029" s="4" t="s">
        <v>5</v>
      </c>
      <c r="C13029" s="4" t="s">
        <v>10</v>
      </c>
    </row>
    <row r="13030" spans="1:9">
      <c r="A13030" t="n">
        <v>102422</v>
      </c>
      <c r="B13030" s="31" t="n">
        <v>16</v>
      </c>
      <c r="C13030" s="7" t="n">
        <v>0</v>
      </c>
    </row>
    <row r="13031" spans="1:9">
      <c r="A13031" t="s">
        <v>4</v>
      </c>
      <c r="B13031" s="4" t="s">
        <v>5</v>
      </c>
      <c r="C13031" s="4" t="s">
        <v>10</v>
      </c>
      <c r="D13031" s="4" t="s">
        <v>69</v>
      </c>
      <c r="E13031" s="4" t="s">
        <v>16</v>
      </c>
      <c r="F13031" s="4" t="s">
        <v>16</v>
      </c>
    </row>
    <row r="13032" spans="1:9">
      <c r="A13032" t="n">
        <v>102425</v>
      </c>
      <c r="B13032" s="55" t="n">
        <v>26</v>
      </c>
      <c r="C13032" s="7" t="n">
        <v>7033</v>
      </c>
      <c r="D13032" s="7" t="s">
        <v>740</v>
      </c>
      <c r="E13032" s="7" t="n">
        <v>2</v>
      </c>
      <c r="F13032" s="7" t="n">
        <v>0</v>
      </c>
    </row>
    <row r="13033" spans="1:9">
      <c r="A13033" t="s">
        <v>4</v>
      </c>
      <c r="B13033" s="4" t="s">
        <v>5</v>
      </c>
    </row>
    <row r="13034" spans="1:9">
      <c r="A13034" t="n">
        <v>102470</v>
      </c>
      <c r="B13034" s="29" t="n">
        <v>28</v>
      </c>
    </row>
    <row r="13035" spans="1:9">
      <c r="A13035" t="s">
        <v>4</v>
      </c>
      <c r="B13035" s="4" t="s">
        <v>5</v>
      </c>
      <c r="C13035" s="4" t="s">
        <v>6</v>
      </c>
      <c r="D13035" s="4" t="s">
        <v>10</v>
      </c>
    </row>
    <row r="13036" spans="1:9">
      <c r="A13036" t="n">
        <v>102471</v>
      </c>
      <c r="B13036" s="65" t="n">
        <v>29</v>
      </c>
      <c r="C13036" s="7" t="s">
        <v>15</v>
      </c>
      <c r="D13036" s="7" t="n">
        <v>65533</v>
      </c>
    </row>
    <row r="13037" spans="1:9">
      <c r="A13037" t="s">
        <v>4</v>
      </c>
      <c r="B13037" s="4" t="s">
        <v>5</v>
      </c>
      <c r="C13037" s="4" t="s">
        <v>16</v>
      </c>
      <c r="D13037" s="4" t="s">
        <v>10</v>
      </c>
      <c r="E13037" s="4" t="s">
        <v>10</v>
      </c>
      <c r="F13037" s="4" t="s">
        <v>16</v>
      </c>
    </row>
    <row r="13038" spans="1:9">
      <c r="A13038" t="n">
        <v>102475</v>
      </c>
      <c r="B13038" s="27" t="n">
        <v>25</v>
      </c>
      <c r="C13038" s="7" t="n">
        <v>1</v>
      </c>
      <c r="D13038" s="7" t="n">
        <v>65535</v>
      </c>
      <c r="E13038" s="7" t="n">
        <v>65535</v>
      </c>
      <c r="F13038" s="7" t="n">
        <v>0</v>
      </c>
    </row>
    <row r="13039" spans="1:9">
      <c r="A13039" t="s">
        <v>4</v>
      </c>
      <c r="B13039" s="4" t="s">
        <v>5</v>
      </c>
      <c r="C13039" s="4" t="s">
        <v>10</v>
      </c>
      <c r="D13039" s="4" t="s">
        <v>16</v>
      </c>
    </row>
    <row r="13040" spans="1:9">
      <c r="A13040" t="n">
        <v>102482</v>
      </c>
      <c r="B13040" s="66" t="n">
        <v>89</v>
      </c>
      <c r="C13040" s="7" t="n">
        <v>65533</v>
      </c>
      <c r="D13040" s="7" t="n">
        <v>1</v>
      </c>
    </row>
    <row r="13041" spans="1:6">
      <c r="A13041" t="s">
        <v>4</v>
      </c>
      <c r="B13041" s="4" t="s">
        <v>5</v>
      </c>
      <c r="C13041" s="4" t="s">
        <v>16</v>
      </c>
      <c r="D13041" s="4" t="s">
        <v>10</v>
      </c>
      <c r="E13041" s="4" t="s">
        <v>16</v>
      </c>
    </row>
    <row r="13042" spans="1:6">
      <c r="A13042" t="n">
        <v>102486</v>
      </c>
      <c r="B13042" s="20" t="n">
        <v>49</v>
      </c>
      <c r="C13042" s="7" t="n">
        <v>1</v>
      </c>
      <c r="D13042" s="7" t="n">
        <v>5000</v>
      </c>
      <c r="E13042" s="7" t="n">
        <v>0</v>
      </c>
    </row>
    <row r="13043" spans="1:6">
      <c r="A13043" t="s">
        <v>4</v>
      </c>
      <c r="B13043" s="4" t="s">
        <v>5</v>
      </c>
      <c r="C13043" s="4" t="s">
        <v>16</v>
      </c>
      <c r="D13043" s="4" t="s">
        <v>10</v>
      </c>
    </row>
    <row r="13044" spans="1:6">
      <c r="A13044" t="n">
        <v>102491</v>
      </c>
      <c r="B13044" s="20" t="n">
        <v>49</v>
      </c>
      <c r="C13044" s="7" t="n">
        <v>6</v>
      </c>
      <c r="D13044" s="7" t="n">
        <v>1</v>
      </c>
    </row>
    <row r="13045" spans="1:6">
      <c r="A13045" t="s">
        <v>4</v>
      </c>
      <c r="B13045" s="4" t="s">
        <v>5</v>
      </c>
      <c r="C13045" s="4" t="s">
        <v>16</v>
      </c>
      <c r="D13045" s="4" t="s">
        <v>10</v>
      </c>
      <c r="E13045" s="4" t="s">
        <v>30</v>
      </c>
    </row>
    <row r="13046" spans="1:6">
      <c r="A13046" t="n">
        <v>102495</v>
      </c>
      <c r="B13046" s="37" t="n">
        <v>58</v>
      </c>
      <c r="C13046" s="7" t="n">
        <v>101</v>
      </c>
      <c r="D13046" s="7" t="n">
        <v>500</v>
      </c>
      <c r="E13046" s="7" t="n">
        <v>1</v>
      </c>
    </row>
    <row r="13047" spans="1:6">
      <c r="A13047" t="s">
        <v>4</v>
      </c>
      <c r="B13047" s="4" t="s">
        <v>5</v>
      </c>
      <c r="C13047" s="4" t="s">
        <v>16</v>
      </c>
      <c r="D13047" s="4" t="s">
        <v>10</v>
      </c>
    </row>
    <row r="13048" spans="1:6">
      <c r="A13048" t="n">
        <v>102503</v>
      </c>
      <c r="B13048" s="37" t="n">
        <v>58</v>
      </c>
      <c r="C13048" s="7" t="n">
        <v>254</v>
      </c>
      <c r="D13048" s="7" t="n">
        <v>0</v>
      </c>
    </row>
    <row r="13049" spans="1:6">
      <c r="A13049" t="s">
        <v>4</v>
      </c>
      <c r="B13049" s="4" t="s">
        <v>5</v>
      </c>
      <c r="C13049" s="4" t="s">
        <v>10</v>
      </c>
      <c r="D13049" s="4" t="s">
        <v>10</v>
      </c>
      <c r="E13049" s="4" t="s">
        <v>10</v>
      </c>
    </row>
    <row r="13050" spans="1:6">
      <c r="A13050" t="n">
        <v>102507</v>
      </c>
      <c r="B13050" s="34" t="n">
        <v>61</v>
      </c>
      <c r="C13050" s="7" t="n">
        <v>1</v>
      </c>
      <c r="D13050" s="7" t="n">
        <v>65533</v>
      </c>
      <c r="E13050" s="7" t="n">
        <v>0</v>
      </c>
    </row>
    <row r="13051" spans="1:6">
      <c r="A13051" t="s">
        <v>4</v>
      </c>
      <c r="B13051" s="4" t="s">
        <v>5</v>
      </c>
      <c r="C13051" s="4" t="s">
        <v>10</v>
      </c>
      <c r="D13051" s="4" t="s">
        <v>10</v>
      </c>
      <c r="E13051" s="4" t="s">
        <v>10</v>
      </c>
    </row>
    <row r="13052" spans="1:6">
      <c r="A13052" t="n">
        <v>102514</v>
      </c>
      <c r="B13052" s="34" t="n">
        <v>61</v>
      </c>
      <c r="C13052" s="7" t="n">
        <v>2</v>
      </c>
      <c r="D13052" s="7" t="n">
        <v>65533</v>
      </c>
      <c r="E13052" s="7" t="n">
        <v>0</v>
      </c>
    </row>
    <row r="13053" spans="1:6">
      <c r="A13053" t="s">
        <v>4</v>
      </c>
      <c r="B13053" s="4" t="s">
        <v>5</v>
      </c>
      <c r="C13053" s="4" t="s">
        <v>10</v>
      </c>
      <c r="D13053" s="4" t="s">
        <v>10</v>
      </c>
      <c r="E13053" s="4" t="s">
        <v>10</v>
      </c>
    </row>
    <row r="13054" spans="1:6">
      <c r="A13054" t="n">
        <v>102521</v>
      </c>
      <c r="B13054" s="34" t="n">
        <v>61</v>
      </c>
      <c r="C13054" s="7" t="n">
        <v>9</v>
      </c>
      <c r="D13054" s="7" t="n">
        <v>65533</v>
      </c>
      <c r="E13054" s="7" t="n">
        <v>0</v>
      </c>
    </row>
    <row r="13055" spans="1:6">
      <c r="A13055" t="s">
        <v>4</v>
      </c>
      <c r="B13055" s="4" t="s">
        <v>5</v>
      </c>
      <c r="C13055" s="4" t="s">
        <v>10</v>
      </c>
      <c r="D13055" s="4" t="s">
        <v>10</v>
      </c>
      <c r="E13055" s="4" t="s">
        <v>10</v>
      </c>
    </row>
    <row r="13056" spans="1:6">
      <c r="A13056" t="n">
        <v>102528</v>
      </c>
      <c r="B13056" s="34" t="n">
        <v>61</v>
      </c>
      <c r="C13056" s="7" t="n">
        <v>3</v>
      </c>
      <c r="D13056" s="7" t="n">
        <v>65533</v>
      </c>
      <c r="E13056" s="7" t="n">
        <v>0</v>
      </c>
    </row>
    <row r="13057" spans="1:5">
      <c r="A13057" t="s">
        <v>4</v>
      </c>
      <c r="B13057" s="4" t="s">
        <v>5</v>
      </c>
      <c r="C13057" s="4" t="s">
        <v>10</v>
      </c>
      <c r="D13057" s="4" t="s">
        <v>10</v>
      </c>
      <c r="E13057" s="4" t="s">
        <v>10</v>
      </c>
    </row>
    <row r="13058" spans="1:5">
      <c r="A13058" t="n">
        <v>102535</v>
      </c>
      <c r="B13058" s="34" t="n">
        <v>61</v>
      </c>
      <c r="C13058" s="7" t="n">
        <v>8</v>
      </c>
      <c r="D13058" s="7" t="n">
        <v>65533</v>
      </c>
      <c r="E13058" s="7" t="n">
        <v>0</v>
      </c>
    </row>
    <row r="13059" spans="1:5">
      <c r="A13059" t="s">
        <v>4</v>
      </c>
      <c r="B13059" s="4" t="s">
        <v>5</v>
      </c>
      <c r="C13059" s="4" t="s">
        <v>10</v>
      </c>
      <c r="D13059" s="4" t="s">
        <v>10</v>
      </c>
      <c r="E13059" s="4" t="s">
        <v>10</v>
      </c>
    </row>
    <row r="13060" spans="1:5">
      <c r="A13060" t="n">
        <v>102542</v>
      </c>
      <c r="B13060" s="34" t="n">
        <v>61</v>
      </c>
      <c r="C13060" s="7" t="n">
        <v>5</v>
      </c>
      <c r="D13060" s="7" t="n">
        <v>65533</v>
      </c>
      <c r="E13060" s="7" t="n">
        <v>0</v>
      </c>
    </row>
    <row r="13061" spans="1:5">
      <c r="A13061" t="s">
        <v>4</v>
      </c>
      <c r="B13061" s="4" t="s">
        <v>5</v>
      </c>
      <c r="C13061" s="4" t="s">
        <v>10</v>
      </c>
      <c r="D13061" s="4" t="s">
        <v>10</v>
      </c>
      <c r="E13061" s="4" t="s">
        <v>10</v>
      </c>
    </row>
    <row r="13062" spans="1:5">
      <c r="A13062" t="n">
        <v>102549</v>
      </c>
      <c r="B13062" s="34" t="n">
        <v>61</v>
      </c>
      <c r="C13062" s="7" t="n">
        <v>7032</v>
      </c>
      <c r="D13062" s="7" t="n">
        <v>65533</v>
      </c>
      <c r="E13062" s="7" t="n">
        <v>0</v>
      </c>
    </row>
    <row r="13063" spans="1:5">
      <c r="A13063" t="s">
        <v>4</v>
      </c>
      <c r="B13063" s="4" t="s">
        <v>5</v>
      </c>
      <c r="C13063" s="4" t="s">
        <v>10</v>
      </c>
      <c r="D13063" s="4" t="s">
        <v>10</v>
      </c>
      <c r="E13063" s="4" t="s">
        <v>10</v>
      </c>
    </row>
    <row r="13064" spans="1:5">
      <c r="A13064" t="n">
        <v>102556</v>
      </c>
      <c r="B13064" s="34" t="n">
        <v>61</v>
      </c>
      <c r="C13064" s="7" t="n">
        <v>7</v>
      </c>
      <c r="D13064" s="7" t="n">
        <v>65533</v>
      </c>
      <c r="E13064" s="7" t="n">
        <v>0</v>
      </c>
    </row>
    <row r="13065" spans="1:5">
      <c r="A13065" t="s">
        <v>4</v>
      </c>
      <c r="B13065" s="4" t="s">
        <v>5</v>
      </c>
      <c r="C13065" s="4" t="s">
        <v>10</v>
      </c>
      <c r="D13065" s="4" t="s">
        <v>10</v>
      </c>
      <c r="E13065" s="4" t="s">
        <v>10</v>
      </c>
    </row>
    <row r="13066" spans="1:5">
      <c r="A13066" t="n">
        <v>102563</v>
      </c>
      <c r="B13066" s="34" t="n">
        <v>61</v>
      </c>
      <c r="C13066" s="7" t="n">
        <v>4</v>
      </c>
      <c r="D13066" s="7" t="n">
        <v>65533</v>
      </c>
      <c r="E13066" s="7" t="n">
        <v>0</v>
      </c>
    </row>
    <row r="13067" spans="1:5">
      <c r="A13067" t="s">
        <v>4</v>
      </c>
      <c r="B13067" s="4" t="s">
        <v>5</v>
      </c>
      <c r="C13067" s="4" t="s">
        <v>10</v>
      </c>
      <c r="D13067" s="4" t="s">
        <v>10</v>
      </c>
      <c r="E13067" s="4" t="s">
        <v>10</v>
      </c>
    </row>
    <row r="13068" spans="1:5">
      <c r="A13068" t="n">
        <v>102570</v>
      </c>
      <c r="B13068" s="34" t="n">
        <v>61</v>
      </c>
      <c r="C13068" s="7" t="n">
        <v>6</v>
      </c>
      <c r="D13068" s="7" t="n">
        <v>65533</v>
      </c>
      <c r="E13068" s="7" t="n">
        <v>0</v>
      </c>
    </row>
    <row r="13069" spans="1:5">
      <c r="A13069" t="s">
        <v>4</v>
      </c>
      <c r="B13069" s="4" t="s">
        <v>5</v>
      </c>
      <c r="C13069" s="4" t="s">
        <v>10</v>
      </c>
      <c r="D13069" s="4" t="s">
        <v>10</v>
      </c>
      <c r="E13069" s="4" t="s">
        <v>10</v>
      </c>
    </row>
    <row r="13070" spans="1:5">
      <c r="A13070" t="n">
        <v>102577</v>
      </c>
      <c r="B13070" s="34" t="n">
        <v>61</v>
      </c>
      <c r="C13070" s="7" t="n">
        <v>11</v>
      </c>
      <c r="D13070" s="7" t="n">
        <v>65533</v>
      </c>
      <c r="E13070" s="7" t="n">
        <v>0</v>
      </c>
    </row>
    <row r="13071" spans="1:5">
      <c r="A13071" t="s">
        <v>4</v>
      </c>
      <c r="B13071" s="4" t="s">
        <v>5</v>
      </c>
      <c r="C13071" s="4" t="s">
        <v>10</v>
      </c>
      <c r="D13071" s="4" t="s">
        <v>10</v>
      </c>
      <c r="E13071" s="4" t="s">
        <v>10</v>
      </c>
    </row>
    <row r="13072" spans="1:5">
      <c r="A13072" t="n">
        <v>102584</v>
      </c>
      <c r="B13072" s="34" t="n">
        <v>61</v>
      </c>
      <c r="C13072" s="7" t="n">
        <v>13</v>
      </c>
      <c r="D13072" s="7" t="n">
        <v>65533</v>
      </c>
      <c r="E13072" s="7" t="n">
        <v>0</v>
      </c>
    </row>
    <row r="13073" spans="1:5">
      <c r="A13073" t="s">
        <v>4</v>
      </c>
      <c r="B13073" s="4" t="s">
        <v>5</v>
      </c>
      <c r="C13073" s="4" t="s">
        <v>10</v>
      </c>
      <c r="D13073" s="4" t="s">
        <v>10</v>
      </c>
      <c r="E13073" s="4" t="s">
        <v>10</v>
      </c>
    </row>
    <row r="13074" spans="1:5">
      <c r="A13074" t="n">
        <v>102591</v>
      </c>
      <c r="B13074" s="34" t="n">
        <v>61</v>
      </c>
      <c r="C13074" s="7" t="n">
        <v>12</v>
      </c>
      <c r="D13074" s="7" t="n">
        <v>65533</v>
      </c>
      <c r="E13074" s="7" t="n">
        <v>0</v>
      </c>
    </row>
    <row r="13075" spans="1:5">
      <c r="A13075" t="s">
        <v>4</v>
      </c>
      <c r="B13075" s="4" t="s">
        <v>5</v>
      </c>
      <c r="C13075" s="4" t="s">
        <v>10</v>
      </c>
      <c r="D13075" s="4" t="s">
        <v>10</v>
      </c>
      <c r="E13075" s="4" t="s">
        <v>10</v>
      </c>
    </row>
    <row r="13076" spans="1:5">
      <c r="A13076" t="n">
        <v>102598</v>
      </c>
      <c r="B13076" s="34" t="n">
        <v>61</v>
      </c>
      <c r="C13076" s="7" t="n">
        <v>18</v>
      </c>
      <c r="D13076" s="7" t="n">
        <v>65533</v>
      </c>
      <c r="E13076" s="7" t="n">
        <v>0</v>
      </c>
    </row>
    <row r="13077" spans="1:5">
      <c r="A13077" t="s">
        <v>4</v>
      </c>
      <c r="B13077" s="4" t="s">
        <v>5</v>
      </c>
      <c r="C13077" s="4" t="s">
        <v>10</v>
      </c>
      <c r="D13077" s="4" t="s">
        <v>10</v>
      </c>
      <c r="E13077" s="4" t="s">
        <v>10</v>
      </c>
    </row>
    <row r="13078" spans="1:5">
      <c r="A13078" t="n">
        <v>102605</v>
      </c>
      <c r="B13078" s="34" t="n">
        <v>61</v>
      </c>
      <c r="C13078" s="7" t="n">
        <v>81</v>
      </c>
      <c r="D13078" s="7" t="n">
        <v>65533</v>
      </c>
      <c r="E13078" s="7" t="n">
        <v>0</v>
      </c>
    </row>
    <row r="13079" spans="1:5">
      <c r="A13079" t="s">
        <v>4</v>
      </c>
      <c r="B13079" s="4" t="s">
        <v>5</v>
      </c>
      <c r="C13079" s="4" t="s">
        <v>10</v>
      </c>
      <c r="D13079" s="4" t="s">
        <v>10</v>
      </c>
      <c r="E13079" s="4" t="s">
        <v>10</v>
      </c>
    </row>
    <row r="13080" spans="1:5">
      <c r="A13080" t="n">
        <v>102612</v>
      </c>
      <c r="B13080" s="34" t="n">
        <v>61</v>
      </c>
      <c r="C13080" s="7" t="n">
        <v>83</v>
      </c>
      <c r="D13080" s="7" t="n">
        <v>65533</v>
      </c>
      <c r="E13080" s="7" t="n">
        <v>0</v>
      </c>
    </row>
    <row r="13081" spans="1:5">
      <c r="A13081" t="s">
        <v>4</v>
      </c>
      <c r="B13081" s="4" t="s">
        <v>5</v>
      </c>
      <c r="C13081" s="4" t="s">
        <v>16</v>
      </c>
      <c r="D13081" s="4" t="s">
        <v>16</v>
      </c>
      <c r="E13081" s="4" t="s">
        <v>30</v>
      </c>
      <c r="F13081" s="4" t="s">
        <v>30</v>
      </c>
      <c r="G13081" s="4" t="s">
        <v>30</v>
      </c>
      <c r="H13081" s="4" t="s">
        <v>10</v>
      </c>
    </row>
    <row r="13082" spans="1:5">
      <c r="A13082" t="n">
        <v>102619</v>
      </c>
      <c r="B13082" s="38" t="n">
        <v>45</v>
      </c>
      <c r="C13082" s="7" t="n">
        <v>2</v>
      </c>
      <c r="D13082" s="7" t="n">
        <v>3</v>
      </c>
      <c r="E13082" s="7" t="n">
        <v>-100</v>
      </c>
      <c r="F13082" s="7" t="n">
        <v>1.42999994754791</v>
      </c>
      <c r="G13082" s="7" t="n">
        <v>-16.3600006103516</v>
      </c>
      <c r="H13082" s="7" t="n">
        <v>0</v>
      </c>
    </row>
    <row r="13083" spans="1:5">
      <c r="A13083" t="s">
        <v>4</v>
      </c>
      <c r="B13083" s="4" t="s">
        <v>5</v>
      </c>
      <c r="C13083" s="4" t="s">
        <v>16</v>
      </c>
      <c r="D13083" s="4" t="s">
        <v>16</v>
      </c>
      <c r="E13083" s="4" t="s">
        <v>30</v>
      </c>
      <c r="F13083" s="4" t="s">
        <v>30</v>
      </c>
      <c r="G13083" s="4" t="s">
        <v>30</v>
      </c>
      <c r="H13083" s="4" t="s">
        <v>10</v>
      </c>
      <c r="I13083" s="4" t="s">
        <v>16</v>
      </c>
    </row>
    <row r="13084" spans="1:5">
      <c r="A13084" t="n">
        <v>102636</v>
      </c>
      <c r="B13084" s="38" t="n">
        <v>45</v>
      </c>
      <c r="C13084" s="7" t="n">
        <v>4</v>
      </c>
      <c r="D13084" s="7" t="n">
        <v>3</v>
      </c>
      <c r="E13084" s="7" t="n">
        <v>15.4899997711182</v>
      </c>
      <c r="F13084" s="7" t="n">
        <v>289.540008544922</v>
      </c>
      <c r="G13084" s="7" t="n">
        <v>0</v>
      </c>
      <c r="H13084" s="7" t="n">
        <v>0</v>
      </c>
      <c r="I13084" s="7" t="n">
        <v>0</v>
      </c>
    </row>
    <row r="13085" spans="1:5">
      <c r="A13085" t="s">
        <v>4</v>
      </c>
      <c r="B13085" s="4" t="s">
        <v>5</v>
      </c>
      <c r="C13085" s="4" t="s">
        <v>16</v>
      </c>
      <c r="D13085" s="4" t="s">
        <v>16</v>
      </c>
      <c r="E13085" s="4" t="s">
        <v>30</v>
      </c>
      <c r="F13085" s="4" t="s">
        <v>10</v>
      </c>
    </row>
    <row r="13086" spans="1:5">
      <c r="A13086" t="n">
        <v>102654</v>
      </c>
      <c r="B13086" s="38" t="n">
        <v>45</v>
      </c>
      <c r="C13086" s="7" t="n">
        <v>5</v>
      </c>
      <c r="D13086" s="7" t="n">
        <v>3</v>
      </c>
      <c r="E13086" s="7" t="n">
        <v>7.59999990463257</v>
      </c>
      <c r="F13086" s="7" t="n">
        <v>0</v>
      </c>
    </row>
    <row r="13087" spans="1:5">
      <c r="A13087" t="s">
        <v>4</v>
      </c>
      <c r="B13087" s="4" t="s">
        <v>5</v>
      </c>
      <c r="C13087" s="4" t="s">
        <v>16</v>
      </c>
      <c r="D13087" s="4" t="s">
        <v>16</v>
      </c>
      <c r="E13087" s="4" t="s">
        <v>30</v>
      </c>
      <c r="F13087" s="4" t="s">
        <v>10</v>
      </c>
    </row>
    <row r="13088" spans="1:5">
      <c r="A13088" t="n">
        <v>102663</v>
      </c>
      <c r="B13088" s="38" t="n">
        <v>45</v>
      </c>
      <c r="C13088" s="7" t="n">
        <v>11</v>
      </c>
      <c r="D13088" s="7" t="n">
        <v>3</v>
      </c>
      <c r="E13088" s="7" t="n">
        <v>38</v>
      </c>
      <c r="F13088" s="7" t="n">
        <v>0</v>
      </c>
    </row>
    <row r="13089" spans="1:9">
      <c r="A13089" t="s">
        <v>4</v>
      </c>
      <c r="B13089" s="4" t="s">
        <v>5</v>
      </c>
      <c r="C13089" s="4" t="s">
        <v>16</v>
      </c>
      <c r="D13089" s="4" t="s">
        <v>10</v>
      </c>
    </row>
    <row r="13090" spans="1:9">
      <c r="A13090" t="n">
        <v>102672</v>
      </c>
      <c r="B13090" s="37" t="n">
        <v>58</v>
      </c>
      <c r="C13090" s="7" t="n">
        <v>255</v>
      </c>
      <c r="D13090" s="7" t="n">
        <v>0</v>
      </c>
    </row>
    <row r="13091" spans="1:9">
      <c r="A13091" t="s">
        <v>4</v>
      </c>
      <c r="B13091" s="4" t="s">
        <v>5</v>
      </c>
      <c r="C13091" s="4" t="s">
        <v>10</v>
      </c>
      <c r="D13091" s="4" t="s">
        <v>16</v>
      </c>
      <c r="E13091" s="4" t="s">
        <v>6</v>
      </c>
      <c r="F13091" s="4" t="s">
        <v>30</v>
      </c>
      <c r="G13091" s="4" t="s">
        <v>30</v>
      </c>
      <c r="H13091" s="4" t="s">
        <v>30</v>
      </c>
    </row>
    <row r="13092" spans="1:9">
      <c r="A13092" t="n">
        <v>102676</v>
      </c>
      <c r="B13092" s="45" t="n">
        <v>48</v>
      </c>
      <c r="C13092" s="7" t="n">
        <v>7033</v>
      </c>
      <c r="D13092" s="7" t="n">
        <v>0</v>
      </c>
      <c r="E13092" s="7" t="s">
        <v>741</v>
      </c>
      <c r="F13092" s="7" t="n">
        <v>-1</v>
      </c>
      <c r="G13092" s="7" t="n">
        <v>1</v>
      </c>
      <c r="H13092" s="7" t="n">
        <v>0</v>
      </c>
    </row>
    <row r="13093" spans="1:9">
      <c r="A13093" t="s">
        <v>4</v>
      </c>
      <c r="B13093" s="4" t="s">
        <v>5</v>
      </c>
      <c r="C13093" s="4" t="s">
        <v>16</v>
      </c>
      <c r="D13093" s="4" t="s">
        <v>6</v>
      </c>
      <c r="E13093" s="4" t="s">
        <v>10</v>
      </c>
    </row>
    <row r="13094" spans="1:9">
      <c r="A13094" t="n">
        <v>102712</v>
      </c>
      <c r="B13094" s="22" t="n">
        <v>94</v>
      </c>
      <c r="C13094" s="7" t="n">
        <v>1</v>
      </c>
      <c r="D13094" s="7" t="s">
        <v>715</v>
      </c>
      <c r="E13094" s="7" t="n">
        <v>1</v>
      </c>
    </row>
    <row r="13095" spans="1:9">
      <c r="A13095" t="s">
        <v>4</v>
      </c>
      <c r="B13095" s="4" t="s">
        <v>5</v>
      </c>
      <c r="C13095" s="4" t="s">
        <v>16</v>
      </c>
      <c r="D13095" s="4" t="s">
        <v>6</v>
      </c>
      <c r="E13095" s="4" t="s">
        <v>10</v>
      </c>
    </row>
    <row r="13096" spans="1:9">
      <c r="A13096" t="n">
        <v>102722</v>
      </c>
      <c r="B13096" s="22" t="n">
        <v>94</v>
      </c>
      <c r="C13096" s="7" t="n">
        <v>1</v>
      </c>
      <c r="D13096" s="7" t="s">
        <v>715</v>
      </c>
      <c r="E13096" s="7" t="n">
        <v>2</v>
      </c>
    </row>
    <row r="13097" spans="1:9">
      <c r="A13097" t="s">
        <v>4</v>
      </c>
      <c r="B13097" s="4" t="s">
        <v>5</v>
      </c>
      <c r="C13097" s="4" t="s">
        <v>16</v>
      </c>
      <c r="D13097" s="4" t="s">
        <v>6</v>
      </c>
      <c r="E13097" s="4" t="s">
        <v>10</v>
      </c>
    </row>
    <row r="13098" spans="1:9">
      <c r="A13098" t="n">
        <v>102732</v>
      </c>
      <c r="B13098" s="22" t="n">
        <v>94</v>
      </c>
      <c r="C13098" s="7" t="n">
        <v>0</v>
      </c>
      <c r="D13098" s="7" t="s">
        <v>715</v>
      </c>
      <c r="E13098" s="7" t="n">
        <v>4</v>
      </c>
    </row>
    <row r="13099" spans="1:9">
      <c r="A13099" t="s">
        <v>4</v>
      </c>
      <c r="B13099" s="4" t="s">
        <v>5</v>
      </c>
      <c r="C13099" s="4" t="s">
        <v>10</v>
      </c>
      <c r="D13099" s="4" t="s">
        <v>16</v>
      </c>
      <c r="E13099" s="4" t="s">
        <v>6</v>
      </c>
      <c r="F13099" s="4" t="s">
        <v>30</v>
      </c>
      <c r="G13099" s="4" t="s">
        <v>30</v>
      </c>
      <c r="H13099" s="4" t="s">
        <v>30</v>
      </c>
    </row>
    <row r="13100" spans="1:9">
      <c r="A13100" t="n">
        <v>102742</v>
      </c>
      <c r="B13100" s="45" t="n">
        <v>48</v>
      </c>
      <c r="C13100" s="7" t="n">
        <v>7033</v>
      </c>
      <c r="D13100" s="7" t="n">
        <v>0</v>
      </c>
      <c r="E13100" s="7" t="s">
        <v>710</v>
      </c>
      <c r="F13100" s="7" t="n">
        <v>-1</v>
      </c>
      <c r="G13100" s="7" t="n">
        <v>1</v>
      </c>
      <c r="H13100" s="7" t="n">
        <v>0</v>
      </c>
    </row>
    <row r="13101" spans="1:9">
      <c r="A13101" t="s">
        <v>4</v>
      </c>
      <c r="B13101" s="4" t="s">
        <v>5</v>
      </c>
      <c r="C13101" s="4" t="s">
        <v>16</v>
      </c>
      <c r="D13101" s="4" t="s">
        <v>16</v>
      </c>
      <c r="E13101" s="4" t="s">
        <v>30</v>
      </c>
      <c r="F13101" s="4" t="s">
        <v>30</v>
      </c>
      <c r="G13101" s="4" t="s">
        <v>30</v>
      </c>
      <c r="H13101" s="4" t="s">
        <v>10</v>
      </c>
    </row>
    <row r="13102" spans="1:9">
      <c r="A13102" t="n">
        <v>102769</v>
      </c>
      <c r="B13102" s="38" t="n">
        <v>45</v>
      </c>
      <c r="C13102" s="7" t="n">
        <v>2</v>
      </c>
      <c r="D13102" s="7" t="n">
        <v>3</v>
      </c>
      <c r="E13102" s="7" t="n">
        <v>-99.9100036621094</v>
      </c>
      <c r="F13102" s="7" t="n">
        <v>-0.75</v>
      </c>
      <c r="G13102" s="7" t="n">
        <v>-16.3899993896484</v>
      </c>
      <c r="H13102" s="7" t="n">
        <v>5000</v>
      </c>
    </row>
    <row r="13103" spans="1:9">
      <c r="A13103" t="s">
        <v>4</v>
      </c>
      <c r="B13103" s="4" t="s">
        <v>5</v>
      </c>
      <c r="C13103" s="4" t="s">
        <v>16</v>
      </c>
      <c r="D13103" s="4" t="s">
        <v>16</v>
      </c>
      <c r="E13103" s="4" t="s">
        <v>30</v>
      </c>
      <c r="F13103" s="4" t="s">
        <v>30</v>
      </c>
      <c r="G13103" s="4" t="s">
        <v>30</v>
      </c>
      <c r="H13103" s="4" t="s">
        <v>10</v>
      </c>
      <c r="I13103" s="4" t="s">
        <v>16</v>
      </c>
    </row>
    <row r="13104" spans="1:9">
      <c r="A13104" t="n">
        <v>102786</v>
      </c>
      <c r="B13104" s="38" t="n">
        <v>45</v>
      </c>
      <c r="C13104" s="7" t="n">
        <v>4</v>
      </c>
      <c r="D13104" s="7" t="n">
        <v>3</v>
      </c>
      <c r="E13104" s="7" t="n">
        <v>15.6499996185303</v>
      </c>
      <c r="F13104" s="7" t="n">
        <v>289.829986572266</v>
      </c>
      <c r="G13104" s="7" t="n">
        <v>0</v>
      </c>
      <c r="H13104" s="7" t="n">
        <v>5000</v>
      </c>
      <c r="I13104" s="7" t="n">
        <v>1</v>
      </c>
    </row>
    <row r="13105" spans="1:9">
      <c r="A13105" t="s">
        <v>4</v>
      </c>
      <c r="B13105" s="4" t="s">
        <v>5</v>
      </c>
      <c r="C13105" s="4" t="s">
        <v>16</v>
      </c>
      <c r="D13105" s="4" t="s">
        <v>16</v>
      </c>
      <c r="E13105" s="4" t="s">
        <v>30</v>
      </c>
      <c r="F13105" s="4" t="s">
        <v>10</v>
      </c>
    </row>
    <row r="13106" spans="1:9">
      <c r="A13106" t="n">
        <v>102804</v>
      </c>
      <c r="B13106" s="38" t="n">
        <v>45</v>
      </c>
      <c r="C13106" s="7" t="n">
        <v>5</v>
      </c>
      <c r="D13106" s="7" t="n">
        <v>3</v>
      </c>
      <c r="E13106" s="7" t="n">
        <v>5.59999990463257</v>
      </c>
      <c r="F13106" s="7" t="n">
        <v>5000</v>
      </c>
    </row>
    <row r="13107" spans="1:9">
      <c r="A13107" t="s">
        <v>4</v>
      </c>
      <c r="B13107" s="4" t="s">
        <v>5</v>
      </c>
      <c r="C13107" s="4" t="s">
        <v>16</v>
      </c>
      <c r="D13107" s="4" t="s">
        <v>16</v>
      </c>
      <c r="E13107" s="4" t="s">
        <v>30</v>
      </c>
      <c r="F13107" s="4" t="s">
        <v>10</v>
      </c>
    </row>
    <row r="13108" spans="1:9">
      <c r="A13108" t="n">
        <v>102813</v>
      </c>
      <c r="B13108" s="38" t="n">
        <v>45</v>
      </c>
      <c r="C13108" s="7" t="n">
        <v>11</v>
      </c>
      <c r="D13108" s="7" t="n">
        <v>3</v>
      </c>
      <c r="E13108" s="7" t="n">
        <v>38</v>
      </c>
      <c r="F13108" s="7" t="n">
        <v>5000</v>
      </c>
    </row>
    <row r="13109" spans="1:9">
      <c r="A13109" t="s">
        <v>4</v>
      </c>
      <c r="B13109" s="4" t="s">
        <v>5</v>
      </c>
      <c r="C13109" s="4" t="s">
        <v>16</v>
      </c>
      <c r="D13109" s="4" t="s">
        <v>10</v>
      </c>
    </row>
    <row r="13110" spans="1:9">
      <c r="A13110" t="n">
        <v>102822</v>
      </c>
      <c r="B13110" s="38" t="n">
        <v>45</v>
      </c>
      <c r="C13110" s="7" t="n">
        <v>7</v>
      </c>
      <c r="D13110" s="7" t="n">
        <v>255</v>
      </c>
    </row>
    <row r="13111" spans="1:9">
      <c r="A13111" t="s">
        <v>4</v>
      </c>
      <c r="B13111" s="4" t="s">
        <v>5</v>
      </c>
      <c r="C13111" s="4" t="s">
        <v>10</v>
      </c>
    </row>
    <row r="13112" spans="1:9">
      <c r="A13112" t="n">
        <v>102826</v>
      </c>
      <c r="B13112" s="31" t="n">
        <v>16</v>
      </c>
      <c r="C13112" s="7" t="n">
        <v>1000</v>
      </c>
    </row>
    <row r="13113" spans="1:9">
      <c r="A13113" t="s">
        <v>4</v>
      </c>
      <c r="B13113" s="4" t="s">
        <v>5</v>
      </c>
      <c r="C13113" s="4" t="s">
        <v>16</v>
      </c>
      <c r="D13113" s="4" t="s">
        <v>16</v>
      </c>
      <c r="E13113" s="4" t="s">
        <v>30</v>
      </c>
      <c r="F13113" s="4" t="s">
        <v>30</v>
      </c>
      <c r="G13113" s="4" t="s">
        <v>30</v>
      </c>
      <c r="H13113" s="4" t="s">
        <v>10</v>
      </c>
    </row>
    <row r="13114" spans="1:9">
      <c r="A13114" t="n">
        <v>102829</v>
      </c>
      <c r="B13114" s="38" t="n">
        <v>45</v>
      </c>
      <c r="C13114" s="7" t="n">
        <v>2</v>
      </c>
      <c r="D13114" s="7" t="n">
        <v>3</v>
      </c>
      <c r="E13114" s="7" t="n">
        <v>-98.6100006103516</v>
      </c>
      <c r="F13114" s="7" t="n">
        <v>2.01999998092651</v>
      </c>
      <c r="G13114" s="7" t="n">
        <v>-17.5699996948242</v>
      </c>
      <c r="H13114" s="7" t="n">
        <v>4000</v>
      </c>
    </row>
    <row r="13115" spans="1:9">
      <c r="A13115" t="s">
        <v>4</v>
      </c>
      <c r="B13115" s="4" t="s">
        <v>5</v>
      </c>
      <c r="C13115" s="4" t="s">
        <v>16</v>
      </c>
      <c r="D13115" s="4" t="s">
        <v>16</v>
      </c>
      <c r="E13115" s="4" t="s">
        <v>30</v>
      </c>
      <c r="F13115" s="4" t="s">
        <v>30</v>
      </c>
      <c r="G13115" s="4" t="s">
        <v>30</v>
      </c>
      <c r="H13115" s="4" t="s">
        <v>10</v>
      </c>
      <c r="I13115" s="4" t="s">
        <v>16</v>
      </c>
    </row>
    <row r="13116" spans="1:9">
      <c r="A13116" t="n">
        <v>102846</v>
      </c>
      <c r="B13116" s="38" t="n">
        <v>45</v>
      </c>
      <c r="C13116" s="7" t="n">
        <v>4</v>
      </c>
      <c r="D13116" s="7" t="n">
        <v>3</v>
      </c>
      <c r="E13116" s="7" t="n">
        <v>348.720001220703</v>
      </c>
      <c r="F13116" s="7" t="n">
        <v>291.559997558594</v>
      </c>
      <c r="G13116" s="7" t="n">
        <v>358</v>
      </c>
      <c r="H13116" s="7" t="n">
        <v>4000</v>
      </c>
      <c r="I13116" s="7" t="n">
        <v>1</v>
      </c>
    </row>
    <row r="13117" spans="1:9">
      <c r="A13117" t="s">
        <v>4</v>
      </c>
      <c r="B13117" s="4" t="s">
        <v>5</v>
      </c>
      <c r="C13117" s="4" t="s">
        <v>16</v>
      </c>
      <c r="D13117" s="4" t="s">
        <v>16</v>
      </c>
      <c r="E13117" s="4" t="s">
        <v>30</v>
      </c>
      <c r="F13117" s="4" t="s">
        <v>10</v>
      </c>
    </row>
    <row r="13118" spans="1:9">
      <c r="A13118" t="n">
        <v>102864</v>
      </c>
      <c r="B13118" s="38" t="n">
        <v>45</v>
      </c>
      <c r="C13118" s="7" t="n">
        <v>5</v>
      </c>
      <c r="D13118" s="7" t="n">
        <v>3</v>
      </c>
      <c r="E13118" s="7" t="n">
        <v>7.19999980926514</v>
      </c>
      <c r="F13118" s="7" t="n">
        <v>4000</v>
      </c>
    </row>
    <row r="13119" spans="1:9">
      <c r="A13119" t="s">
        <v>4</v>
      </c>
      <c r="B13119" s="4" t="s">
        <v>5</v>
      </c>
      <c r="C13119" s="4" t="s">
        <v>16</v>
      </c>
      <c r="D13119" s="4" t="s">
        <v>16</v>
      </c>
      <c r="E13119" s="4" t="s">
        <v>30</v>
      </c>
      <c r="F13119" s="4" t="s">
        <v>10</v>
      </c>
    </row>
    <row r="13120" spans="1:9">
      <c r="A13120" t="n">
        <v>102873</v>
      </c>
      <c r="B13120" s="38" t="n">
        <v>45</v>
      </c>
      <c r="C13120" s="7" t="n">
        <v>11</v>
      </c>
      <c r="D13120" s="7" t="n">
        <v>3</v>
      </c>
      <c r="E13120" s="7" t="n">
        <v>36.2999992370605</v>
      </c>
      <c r="F13120" s="7" t="n">
        <v>4000</v>
      </c>
    </row>
    <row r="13121" spans="1:9">
      <c r="A13121" t="s">
        <v>4</v>
      </c>
      <c r="B13121" s="4" t="s">
        <v>5</v>
      </c>
      <c r="C13121" s="4" t="s">
        <v>10</v>
      </c>
    </row>
    <row r="13122" spans="1:9">
      <c r="A13122" t="n">
        <v>102882</v>
      </c>
      <c r="B13122" s="31" t="n">
        <v>16</v>
      </c>
      <c r="C13122" s="7" t="n">
        <v>5500</v>
      </c>
    </row>
    <row r="13123" spans="1:9">
      <c r="A13123" t="s">
        <v>4</v>
      </c>
      <c r="B13123" s="4" t="s">
        <v>5</v>
      </c>
      <c r="C13123" s="4" t="s">
        <v>16</v>
      </c>
      <c r="D13123" s="4" t="s">
        <v>16</v>
      </c>
    </row>
    <row r="13124" spans="1:9">
      <c r="A13124" t="n">
        <v>102885</v>
      </c>
      <c r="B13124" s="20" t="n">
        <v>49</v>
      </c>
      <c r="C13124" s="7" t="n">
        <v>2</v>
      </c>
      <c r="D13124" s="7" t="n">
        <v>0</v>
      </c>
    </row>
    <row r="13125" spans="1:9">
      <c r="A13125" t="s">
        <v>4</v>
      </c>
      <c r="B13125" s="4" t="s">
        <v>5</v>
      </c>
      <c r="C13125" s="4" t="s">
        <v>16</v>
      </c>
      <c r="D13125" s="4" t="s">
        <v>10</v>
      </c>
      <c r="E13125" s="4" t="s">
        <v>9</v>
      </c>
      <c r="F13125" s="4" t="s">
        <v>10</v>
      </c>
      <c r="G13125" s="4" t="s">
        <v>9</v>
      </c>
      <c r="H13125" s="4" t="s">
        <v>16</v>
      </c>
    </row>
    <row r="13126" spans="1:9">
      <c r="A13126" t="n">
        <v>102888</v>
      </c>
      <c r="B13126" s="20" t="n">
        <v>49</v>
      </c>
      <c r="C13126" s="7" t="n">
        <v>0</v>
      </c>
      <c r="D13126" s="7" t="n">
        <v>522</v>
      </c>
      <c r="E13126" s="7" t="n">
        <v>1065353216</v>
      </c>
      <c r="F13126" s="7" t="n">
        <v>0</v>
      </c>
      <c r="G13126" s="7" t="n">
        <v>0</v>
      </c>
      <c r="H13126" s="7" t="n">
        <v>0</v>
      </c>
    </row>
    <row r="13127" spans="1:9">
      <c r="A13127" t="s">
        <v>4</v>
      </c>
      <c r="B13127" s="4" t="s">
        <v>5</v>
      </c>
      <c r="C13127" s="4" t="s">
        <v>16</v>
      </c>
      <c r="D13127" s="4" t="s">
        <v>10</v>
      </c>
      <c r="E13127" s="4" t="s">
        <v>10</v>
      </c>
      <c r="F13127" s="4" t="s">
        <v>10</v>
      </c>
      <c r="G13127" s="4" t="s">
        <v>10</v>
      </c>
      <c r="H13127" s="4" t="s">
        <v>10</v>
      </c>
      <c r="I13127" s="4" t="s">
        <v>6</v>
      </c>
      <c r="J13127" s="4" t="s">
        <v>30</v>
      </c>
      <c r="K13127" s="4" t="s">
        <v>30</v>
      </c>
      <c r="L13127" s="4" t="s">
        <v>30</v>
      </c>
      <c r="M13127" s="4" t="s">
        <v>9</v>
      </c>
      <c r="N13127" s="4" t="s">
        <v>9</v>
      </c>
      <c r="O13127" s="4" t="s">
        <v>30</v>
      </c>
      <c r="P13127" s="4" t="s">
        <v>30</v>
      </c>
      <c r="Q13127" s="4" t="s">
        <v>30</v>
      </c>
      <c r="R13127" s="4" t="s">
        <v>30</v>
      </c>
      <c r="S13127" s="4" t="s">
        <v>16</v>
      </c>
    </row>
    <row r="13128" spans="1:9">
      <c r="A13128" t="n">
        <v>102903</v>
      </c>
      <c r="B13128" s="16" t="n">
        <v>39</v>
      </c>
      <c r="C13128" s="7" t="n">
        <v>12</v>
      </c>
      <c r="D13128" s="7" t="n">
        <v>65533</v>
      </c>
      <c r="E13128" s="7" t="n">
        <v>202</v>
      </c>
      <c r="F13128" s="7" t="n">
        <v>0</v>
      </c>
      <c r="G13128" s="7" t="n">
        <v>7033</v>
      </c>
      <c r="H13128" s="7" t="n">
        <v>259</v>
      </c>
      <c r="I13128" s="7" t="s">
        <v>742</v>
      </c>
      <c r="J13128" s="7" t="n">
        <v>0</v>
      </c>
      <c r="K13128" s="7" t="n">
        <v>0</v>
      </c>
      <c r="L13128" s="7" t="n">
        <v>0</v>
      </c>
      <c r="M13128" s="7" t="n">
        <v>0</v>
      </c>
      <c r="N13128" s="7" t="n">
        <v>0</v>
      </c>
      <c r="O13128" s="7" t="n">
        <v>0</v>
      </c>
      <c r="P13128" s="7" t="n">
        <v>1</v>
      </c>
      <c r="Q13128" s="7" t="n">
        <v>1</v>
      </c>
      <c r="R13128" s="7" t="n">
        <v>1</v>
      </c>
      <c r="S13128" s="7" t="n">
        <v>102</v>
      </c>
    </row>
    <row r="13129" spans="1:9">
      <c r="A13129" t="s">
        <v>4</v>
      </c>
      <c r="B13129" s="4" t="s">
        <v>5</v>
      </c>
      <c r="C13129" s="4" t="s">
        <v>16</v>
      </c>
      <c r="D13129" s="4" t="s">
        <v>10</v>
      </c>
      <c r="E13129" s="4" t="s">
        <v>10</v>
      </c>
      <c r="F13129" s="4" t="s">
        <v>10</v>
      </c>
      <c r="G13129" s="4" t="s">
        <v>10</v>
      </c>
      <c r="H13129" s="4" t="s">
        <v>10</v>
      </c>
      <c r="I13129" s="4" t="s">
        <v>6</v>
      </c>
      <c r="J13129" s="4" t="s">
        <v>30</v>
      </c>
      <c r="K13129" s="4" t="s">
        <v>30</v>
      </c>
      <c r="L13129" s="4" t="s">
        <v>30</v>
      </c>
      <c r="M13129" s="4" t="s">
        <v>9</v>
      </c>
      <c r="N13129" s="4" t="s">
        <v>9</v>
      </c>
      <c r="O13129" s="4" t="s">
        <v>30</v>
      </c>
      <c r="P13129" s="4" t="s">
        <v>30</v>
      </c>
      <c r="Q13129" s="4" t="s">
        <v>30</v>
      </c>
      <c r="R13129" s="4" t="s">
        <v>30</v>
      </c>
      <c r="S13129" s="4" t="s">
        <v>16</v>
      </c>
    </row>
    <row r="13130" spans="1:9">
      <c r="A13130" t="n">
        <v>102962</v>
      </c>
      <c r="B13130" s="16" t="n">
        <v>39</v>
      </c>
      <c r="C13130" s="7" t="n">
        <v>12</v>
      </c>
      <c r="D13130" s="7" t="n">
        <v>65533</v>
      </c>
      <c r="E13130" s="7" t="n">
        <v>203</v>
      </c>
      <c r="F13130" s="7" t="n">
        <v>0</v>
      </c>
      <c r="G13130" s="7" t="n">
        <v>7033</v>
      </c>
      <c r="H13130" s="7" t="n">
        <v>259</v>
      </c>
      <c r="I13130" s="7" t="s">
        <v>743</v>
      </c>
      <c r="J13130" s="7" t="n">
        <v>0</v>
      </c>
      <c r="K13130" s="7" t="n">
        <v>0</v>
      </c>
      <c r="L13130" s="7" t="n">
        <v>0</v>
      </c>
      <c r="M13130" s="7" t="n">
        <v>0</v>
      </c>
      <c r="N13130" s="7" t="n">
        <v>0</v>
      </c>
      <c r="O13130" s="7" t="n">
        <v>0</v>
      </c>
      <c r="P13130" s="7" t="n">
        <v>1</v>
      </c>
      <c r="Q13130" s="7" t="n">
        <v>1</v>
      </c>
      <c r="R13130" s="7" t="n">
        <v>1</v>
      </c>
      <c r="S13130" s="7" t="n">
        <v>103</v>
      </c>
    </row>
    <row r="13131" spans="1:9">
      <c r="A13131" t="s">
        <v>4</v>
      </c>
      <c r="B13131" s="4" t="s">
        <v>5</v>
      </c>
      <c r="C13131" s="4" t="s">
        <v>10</v>
      </c>
      <c r="D13131" s="4" t="s">
        <v>16</v>
      </c>
      <c r="E13131" s="4" t="s">
        <v>16</v>
      </c>
      <c r="F13131" s="4" t="s">
        <v>6</v>
      </c>
    </row>
    <row r="13132" spans="1:9">
      <c r="A13132" t="n">
        <v>103022</v>
      </c>
      <c r="B13132" s="25" t="n">
        <v>20</v>
      </c>
      <c r="C13132" s="7" t="n">
        <v>7033</v>
      </c>
      <c r="D13132" s="7" t="n">
        <v>2</v>
      </c>
      <c r="E13132" s="7" t="n">
        <v>11</v>
      </c>
      <c r="F13132" s="7" t="s">
        <v>744</v>
      </c>
    </row>
    <row r="13133" spans="1:9">
      <c r="A13133" t="s">
        <v>4</v>
      </c>
      <c r="B13133" s="4" t="s">
        <v>5</v>
      </c>
      <c r="C13133" s="4" t="s">
        <v>10</v>
      </c>
    </row>
    <row r="13134" spans="1:9">
      <c r="A13134" t="n">
        <v>103041</v>
      </c>
      <c r="B13134" s="31" t="n">
        <v>16</v>
      </c>
      <c r="C13134" s="7" t="n">
        <v>1000</v>
      </c>
    </row>
    <row r="13135" spans="1:9">
      <c r="A13135" t="s">
        <v>4</v>
      </c>
      <c r="B13135" s="4" t="s">
        <v>5</v>
      </c>
      <c r="C13135" s="4" t="s">
        <v>16</v>
      </c>
      <c r="D13135" s="4" t="s">
        <v>16</v>
      </c>
      <c r="E13135" s="4" t="s">
        <v>30</v>
      </c>
      <c r="F13135" s="4" t="s">
        <v>30</v>
      </c>
      <c r="G13135" s="4" t="s">
        <v>30</v>
      </c>
      <c r="H13135" s="4" t="s">
        <v>10</v>
      </c>
    </row>
    <row r="13136" spans="1:9">
      <c r="A13136" t="n">
        <v>103044</v>
      </c>
      <c r="B13136" s="38" t="n">
        <v>45</v>
      </c>
      <c r="C13136" s="7" t="n">
        <v>2</v>
      </c>
      <c r="D13136" s="7" t="n">
        <v>3</v>
      </c>
      <c r="E13136" s="7" t="n">
        <v>-97.1100006103516</v>
      </c>
      <c r="F13136" s="7" t="n">
        <v>2.25999999046326</v>
      </c>
      <c r="G13136" s="7" t="n">
        <v>-18.25</v>
      </c>
      <c r="H13136" s="7" t="n">
        <v>6000</v>
      </c>
    </row>
    <row r="13137" spans="1:19">
      <c r="A13137" t="s">
        <v>4</v>
      </c>
      <c r="B13137" s="4" t="s">
        <v>5</v>
      </c>
      <c r="C13137" s="4" t="s">
        <v>16</v>
      </c>
      <c r="D13137" s="4" t="s">
        <v>16</v>
      </c>
      <c r="E13137" s="4" t="s">
        <v>30</v>
      </c>
      <c r="F13137" s="4" t="s">
        <v>30</v>
      </c>
      <c r="G13137" s="4" t="s">
        <v>30</v>
      </c>
      <c r="H13137" s="4" t="s">
        <v>10</v>
      </c>
      <c r="I13137" s="4" t="s">
        <v>16</v>
      </c>
    </row>
    <row r="13138" spans="1:19">
      <c r="A13138" t="n">
        <v>103061</v>
      </c>
      <c r="B13138" s="38" t="n">
        <v>45</v>
      </c>
      <c r="C13138" s="7" t="n">
        <v>4</v>
      </c>
      <c r="D13138" s="7" t="n">
        <v>3</v>
      </c>
      <c r="E13138" s="7" t="n">
        <v>349.829986572266</v>
      </c>
      <c r="F13138" s="7" t="n">
        <v>288.829986572266</v>
      </c>
      <c r="G13138" s="7" t="n">
        <v>0</v>
      </c>
      <c r="H13138" s="7" t="n">
        <v>6000</v>
      </c>
      <c r="I13138" s="7" t="n">
        <v>1</v>
      </c>
    </row>
    <row r="13139" spans="1:19">
      <c r="A13139" t="s">
        <v>4</v>
      </c>
      <c r="B13139" s="4" t="s">
        <v>5</v>
      </c>
      <c r="C13139" s="4" t="s">
        <v>16</v>
      </c>
      <c r="D13139" s="4" t="s">
        <v>16</v>
      </c>
      <c r="E13139" s="4" t="s">
        <v>30</v>
      </c>
      <c r="F13139" s="4" t="s">
        <v>10</v>
      </c>
    </row>
    <row r="13140" spans="1:19">
      <c r="A13140" t="n">
        <v>103079</v>
      </c>
      <c r="B13140" s="38" t="n">
        <v>45</v>
      </c>
      <c r="C13140" s="7" t="n">
        <v>5</v>
      </c>
      <c r="D13140" s="7" t="n">
        <v>3</v>
      </c>
      <c r="E13140" s="7" t="n">
        <v>10.6000003814697</v>
      </c>
      <c r="F13140" s="7" t="n">
        <v>6000</v>
      </c>
    </row>
    <row r="13141" spans="1:19">
      <c r="A13141" t="s">
        <v>4</v>
      </c>
      <c r="B13141" s="4" t="s">
        <v>5</v>
      </c>
      <c r="C13141" s="4" t="s">
        <v>16</v>
      </c>
      <c r="D13141" s="4" t="s">
        <v>16</v>
      </c>
      <c r="E13141" s="4" t="s">
        <v>30</v>
      </c>
      <c r="F13141" s="4" t="s">
        <v>10</v>
      </c>
    </row>
    <row r="13142" spans="1:19">
      <c r="A13142" t="n">
        <v>103088</v>
      </c>
      <c r="B13142" s="38" t="n">
        <v>45</v>
      </c>
      <c r="C13142" s="7" t="n">
        <v>11</v>
      </c>
      <c r="D13142" s="7" t="n">
        <v>3</v>
      </c>
      <c r="E13142" s="7" t="n">
        <v>36.2999992370605</v>
      </c>
      <c r="F13142" s="7" t="n">
        <v>6000</v>
      </c>
    </row>
    <row r="13143" spans="1:19">
      <c r="A13143" t="s">
        <v>4</v>
      </c>
      <c r="B13143" s="4" t="s">
        <v>5</v>
      </c>
      <c r="C13143" s="4" t="s">
        <v>16</v>
      </c>
      <c r="D13143" s="4" t="s">
        <v>10</v>
      </c>
    </row>
    <row r="13144" spans="1:19">
      <c r="A13144" t="n">
        <v>103097</v>
      </c>
      <c r="B13144" s="38" t="n">
        <v>45</v>
      </c>
      <c r="C13144" s="7" t="n">
        <v>7</v>
      </c>
      <c r="D13144" s="7" t="n">
        <v>255</v>
      </c>
    </row>
    <row r="13145" spans="1:19">
      <c r="A13145" t="s">
        <v>4</v>
      </c>
      <c r="B13145" s="4" t="s">
        <v>5</v>
      </c>
      <c r="C13145" s="4" t="s">
        <v>16</v>
      </c>
      <c r="D13145" s="4" t="s">
        <v>10</v>
      </c>
      <c r="E13145" s="4" t="s">
        <v>30</v>
      </c>
    </row>
    <row r="13146" spans="1:19">
      <c r="A13146" t="n">
        <v>103101</v>
      </c>
      <c r="B13146" s="37" t="n">
        <v>58</v>
      </c>
      <c r="C13146" s="7" t="n">
        <v>101</v>
      </c>
      <c r="D13146" s="7" t="n">
        <v>500</v>
      </c>
      <c r="E13146" s="7" t="n">
        <v>1</v>
      </c>
    </row>
    <row r="13147" spans="1:19">
      <c r="A13147" t="s">
        <v>4</v>
      </c>
      <c r="B13147" s="4" t="s">
        <v>5</v>
      </c>
      <c r="C13147" s="4" t="s">
        <v>16</v>
      </c>
      <c r="D13147" s="4" t="s">
        <v>10</v>
      </c>
    </row>
    <row r="13148" spans="1:19">
      <c r="A13148" t="n">
        <v>103109</v>
      </c>
      <c r="B13148" s="37" t="n">
        <v>58</v>
      </c>
      <c r="C13148" s="7" t="n">
        <v>254</v>
      </c>
      <c r="D13148" s="7" t="n">
        <v>0</v>
      </c>
    </row>
    <row r="13149" spans="1:19">
      <c r="A13149" t="s">
        <v>4</v>
      </c>
      <c r="B13149" s="4" t="s">
        <v>5</v>
      </c>
      <c r="C13149" s="4" t="s">
        <v>16</v>
      </c>
      <c r="D13149" s="4" t="s">
        <v>10</v>
      </c>
      <c r="E13149" s="4" t="s">
        <v>16</v>
      </c>
    </row>
    <row r="13150" spans="1:19">
      <c r="A13150" t="n">
        <v>103113</v>
      </c>
      <c r="B13150" s="16" t="n">
        <v>39</v>
      </c>
      <c r="C13150" s="7" t="n">
        <v>13</v>
      </c>
      <c r="D13150" s="7" t="n">
        <v>65533</v>
      </c>
      <c r="E13150" s="7" t="n">
        <v>102</v>
      </c>
    </row>
    <row r="13151" spans="1:19">
      <c r="A13151" t="s">
        <v>4</v>
      </c>
      <c r="B13151" s="4" t="s">
        <v>5</v>
      </c>
      <c r="C13151" s="4" t="s">
        <v>16</v>
      </c>
      <c r="D13151" s="4" t="s">
        <v>10</v>
      </c>
      <c r="E13151" s="4" t="s">
        <v>16</v>
      </c>
    </row>
    <row r="13152" spans="1:19">
      <c r="A13152" t="n">
        <v>103118</v>
      </c>
      <c r="B13152" s="16" t="n">
        <v>39</v>
      </c>
      <c r="C13152" s="7" t="n">
        <v>13</v>
      </c>
      <c r="D13152" s="7" t="n">
        <v>65533</v>
      </c>
      <c r="E13152" s="7" t="n">
        <v>103</v>
      </c>
    </row>
    <row r="13153" spans="1:9">
      <c r="A13153" t="s">
        <v>4</v>
      </c>
      <c r="B13153" s="4" t="s">
        <v>5</v>
      </c>
      <c r="C13153" s="4" t="s">
        <v>16</v>
      </c>
      <c r="D13153" s="4" t="s">
        <v>10</v>
      </c>
      <c r="E13153" s="4" t="s">
        <v>10</v>
      </c>
      <c r="F13153" s="4" t="s">
        <v>10</v>
      </c>
      <c r="G13153" s="4" t="s">
        <v>10</v>
      </c>
      <c r="H13153" s="4" t="s">
        <v>10</v>
      </c>
      <c r="I13153" s="4" t="s">
        <v>6</v>
      </c>
      <c r="J13153" s="4" t="s">
        <v>30</v>
      </c>
      <c r="K13153" s="4" t="s">
        <v>30</v>
      </c>
      <c r="L13153" s="4" t="s">
        <v>30</v>
      </c>
      <c r="M13153" s="4" t="s">
        <v>9</v>
      </c>
      <c r="N13153" s="4" t="s">
        <v>9</v>
      </c>
      <c r="O13153" s="4" t="s">
        <v>30</v>
      </c>
      <c r="P13153" s="4" t="s">
        <v>30</v>
      </c>
      <c r="Q13153" s="4" t="s">
        <v>30</v>
      </c>
      <c r="R13153" s="4" t="s">
        <v>30</v>
      </c>
      <c r="S13153" s="4" t="s">
        <v>16</v>
      </c>
    </row>
    <row r="13154" spans="1:9">
      <c r="A13154" t="n">
        <v>103123</v>
      </c>
      <c r="B13154" s="16" t="n">
        <v>39</v>
      </c>
      <c r="C13154" s="7" t="n">
        <v>12</v>
      </c>
      <c r="D13154" s="7" t="n">
        <v>65533</v>
      </c>
      <c r="E13154" s="7" t="n">
        <v>204</v>
      </c>
      <c r="F13154" s="7" t="n">
        <v>0</v>
      </c>
      <c r="G13154" s="7" t="n">
        <v>7033</v>
      </c>
      <c r="H13154" s="7" t="n">
        <v>259</v>
      </c>
      <c r="I13154" s="7" t="s">
        <v>743</v>
      </c>
      <c r="J13154" s="7" t="n">
        <v>0</v>
      </c>
      <c r="K13154" s="7" t="n">
        <v>0</v>
      </c>
      <c r="L13154" s="7" t="n">
        <v>0</v>
      </c>
      <c r="M13154" s="7" t="n">
        <v>0</v>
      </c>
      <c r="N13154" s="7" t="n">
        <v>0</v>
      </c>
      <c r="O13154" s="7" t="n">
        <v>0</v>
      </c>
      <c r="P13154" s="7" t="n">
        <v>1</v>
      </c>
      <c r="Q13154" s="7" t="n">
        <v>1</v>
      </c>
      <c r="R13154" s="7" t="n">
        <v>1</v>
      </c>
      <c r="S13154" s="7" t="n">
        <v>103</v>
      </c>
    </row>
    <row r="13155" spans="1:9">
      <c r="A13155" t="s">
        <v>4</v>
      </c>
      <c r="B13155" s="4" t="s">
        <v>5</v>
      </c>
      <c r="C13155" s="4" t="s">
        <v>16</v>
      </c>
      <c r="D13155" s="4" t="s">
        <v>16</v>
      </c>
      <c r="E13155" s="4" t="s">
        <v>30</v>
      </c>
      <c r="F13155" s="4" t="s">
        <v>30</v>
      </c>
      <c r="G13155" s="4" t="s">
        <v>30</v>
      </c>
      <c r="H13155" s="4" t="s">
        <v>10</v>
      </c>
    </row>
    <row r="13156" spans="1:9">
      <c r="A13156" t="n">
        <v>103183</v>
      </c>
      <c r="B13156" s="38" t="n">
        <v>45</v>
      </c>
      <c r="C13156" s="7" t="n">
        <v>2</v>
      </c>
      <c r="D13156" s="7" t="n">
        <v>3</v>
      </c>
      <c r="E13156" s="7" t="n">
        <v>-106.419998168945</v>
      </c>
      <c r="F13156" s="7" t="n">
        <v>-1.74000000953674</v>
      </c>
      <c r="G13156" s="7" t="n">
        <v>-14.539999961853</v>
      </c>
      <c r="H13156" s="7" t="n">
        <v>0</v>
      </c>
    </row>
    <row r="13157" spans="1:9">
      <c r="A13157" t="s">
        <v>4</v>
      </c>
      <c r="B13157" s="4" t="s">
        <v>5</v>
      </c>
      <c r="C13157" s="4" t="s">
        <v>16</v>
      </c>
      <c r="D13157" s="4" t="s">
        <v>16</v>
      </c>
      <c r="E13157" s="4" t="s">
        <v>30</v>
      </c>
      <c r="F13157" s="4" t="s">
        <v>30</v>
      </c>
      <c r="G13157" s="4" t="s">
        <v>30</v>
      </c>
      <c r="H13157" s="4" t="s">
        <v>10</v>
      </c>
      <c r="I13157" s="4" t="s">
        <v>16</v>
      </c>
    </row>
    <row r="13158" spans="1:9">
      <c r="A13158" t="n">
        <v>103200</v>
      </c>
      <c r="B13158" s="38" t="n">
        <v>45</v>
      </c>
      <c r="C13158" s="7" t="n">
        <v>4</v>
      </c>
      <c r="D13158" s="7" t="n">
        <v>3</v>
      </c>
      <c r="E13158" s="7" t="n">
        <v>359.269989013672</v>
      </c>
      <c r="F13158" s="7" t="n">
        <v>121.129997253418</v>
      </c>
      <c r="G13158" s="7" t="n">
        <v>0</v>
      </c>
      <c r="H13158" s="7" t="n">
        <v>0</v>
      </c>
      <c r="I13158" s="7" t="n">
        <v>0</v>
      </c>
    </row>
    <row r="13159" spans="1:9">
      <c r="A13159" t="s">
        <v>4</v>
      </c>
      <c r="B13159" s="4" t="s">
        <v>5</v>
      </c>
      <c r="C13159" s="4" t="s">
        <v>16</v>
      </c>
      <c r="D13159" s="4" t="s">
        <v>16</v>
      </c>
      <c r="E13159" s="4" t="s">
        <v>30</v>
      </c>
      <c r="F13159" s="4" t="s">
        <v>10</v>
      </c>
    </row>
    <row r="13160" spans="1:9">
      <c r="A13160" t="n">
        <v>103218</v>
      </c>
      <c r="B13160" s="38" t="n">
        <v>45</v>
      </c>
      <c r="C13160" s="7" t="n">
        <v>5</v>
      </c>
      <c r="D13160" s="7" t="n">
        <v>3</v>
      </c>
      <c r="E13160" s="7" t="n">
        <v>3.40000009536743</v>
      </c>
      <c r="F13160" s="7" t="n">
        <v>0</v>
      </c>
    </row>
    <row r="13161" spans="1:9">
      <c r="A13161" t="s">
        <v>4</v>
      </c>
      <c r="B13161" s="4" t="s">
        <v>5</v>
      </c>
      <c r="C13161" s="4" t="s">
        <v>16</v>
      </c>
      <c r="D13161" s="4" t="s">
        <v>16</v>
      </c>
      <c r="E13161" s="4" t="s">
        <v>30</v>
      </c>
      <c r="F13161" s="4" t="s">
        <v>10</v>
      </c>
    </row>
    <row r="13162" spans="1:9">
      <c r="A13162" t="n">
        <v>103227</v>
      </c>
      <c r="B13162" s="38" t="n">
        <v>45</v>
      </c>
      <c r="C13162" s="7" t="n">
        <v>11</v>
      </c>
      <c r="D13162" s="7" t="n">
        <v>3</v>
      </c>
      <c r="E13162" s="7" t="n">
        <v>29.3999996185303</v>
      </c>
      <c r="F13162" s="7" t="n">
        <v>0</v>
      </c>
    </row>
    <row r="13163" spans="1:9">
      <c r="A13163" t="s">
        <v>4</v>
      </c>
      <c r="B13163" s="4" t="s">
        <v>5</v>
      </c>
      <c r="C13163" s="4" t="s">
        <v>10</v>
      </c>
      <c r="D13163" s="4" t="s">
        <v>30</v>
      </c>
      <c r="E13163" s="4" t="s">
        <v>30</v>
      </c>
      <c r="F13163" s="4" t="s">
        <v>30</v>
      </c>
      <c r="G13163" s="4" t="s">
        <v>30</v>
      </c>
    </row>
    <row r="13164" spans="1:9">
      <c r="A13164" t="n">
        <v>103236</v>
      </c>
      <c r="B13164" s="43" t="n">
        <v>46</v>
      </c>
      <c r="C13164" s="7" t="n">
        <v>7033</v>
      </c>
      <c r="D13164" s="7" t="n">
        <v>-88.5</v>
      </c>
      <c r="E13164" s="7" t="n">
        <v>-3</v>
      </c>
      <c r="F13164" s="7" t="n">
        <v>-17</v>
      </c>
      <c r="G13164" s="7" t="n">
        <v>270</v>
      </c>
    </row>
    <row r="13165" spans="1:9">
      <c r="A13165" t="s">
        <v>4</v>
      </c>
      <c r="B13165" s="4" t="s">
        <v>5</v>
      </c>
      <c r="C13165" s="4" t="s">
        <v>10</v>
      </c>
      <c r="D13165" s="4" t="s">
        <v>30</v>
      </c>
      <c r="E13165" s="4" t="s">
        <v>30</v>
      </c>
      <c r="F13165" s="4" t="s">
        <v>30</v>
      </c>
      <c r="G13165" s="4" t="s">
        <v>30</v>
      </c>
    </row>
    <row r="13166" spans="1:9">
      <c r="A13166" t="n">
        <v>103255</v>
      </c>
      <c r="B13166" s="43" t="n">
        <v>46</v>
      </c>
      <c r="C13166" s="7" t="n">
        <v>8</v>
      </c>
      <c r="D13166" s="7" t="n">
        <v>-105.699996948242</v>
      </c>
      <c r="E13166" s="7" t="n">
        <v>-3</v>
      </c>
      <c r="F13166" s="7" t="n">
        <v>-14.3199996948242</v>
      </c>
      <c r="G13166" s="7" t="n">
        <v>105.5</v>
      </c>
    </row>
    <row r="13167" spans="1:9">
      <c r="A13167" t="s">
        <v>4</v>
      </c>
      <c r="B13167" s="4" t="s">
        <v>5</v>
      </c>
      <c r="C13167" s="4" t="s">
        <v>16</v>
      </c>
      <c r="D13167" s="4" t="s">
        <v>10</v>
      </c>
      <c r="E13167" s="4" t="s">
        <v>6</v>
      </c>
      <c r="F13167" s="4" t="s">
        <v>6</v>
      </c>
      <c r="G13167" s="4" t="s">
        <v>6</v>
      </c>
      <c r="H13167" s="4" t="s">
        <v>6</v>
      </c>
    </row>
    <row r="13168" spans="1:9">
      <c r="A13168" t="n">
        <v>103274</v>
      </c>
      <c r="B13168" s="54" t="n">
        <v>51</v>
      </c>
      <c r="C13168" s="7" t="n">
        <v>3</v>
      </c>
      <c r="D13168" s="7" t="n">
        <v>1</v>
      </c>
      <c r="E13168" s="7" t="s">
        <v>230</v>
      </c>
      <c r="F13168" s="7" t="s">
        <v>345</v>
      </c>
      <c r="G13168" s="7" t="s">
        <v>225</v>
      </c>
      <c r="H13168" s="7" t="s">
        <v>226</v>
      </c>
    </row>
    <row r="13169" spans="1:19">
      <c r="A13169" t="s">
        <v>4</v>
      </c>
      <c r="B13169" s="4" t="s">
        <v>5</v>
      </c>
      <c r="C13169" s="4" t="s">
        <v>16</v>
      </c>
      <c r="D13169" s="4" t="s">
        <v>10</v>
      </c>
      <c r="E13169" s="4" t="s">
        <v>6</v>
      </c>
      <c r="F13169" s="4" t="s">
        <v>6</v>
      </c>
      <c r="G13169" s="4" t="s">
        <v>6</v>
      </c>
      <c r="H13169" s="4" t="s">
        <v>6</v>
      </c>
    </row>
    <row r="13170" spans="1:19">
      <c r="A13170" t="n">
        <v>103287</v>
      </c>
      <c r="B13170" s="54" t="n">
        <v>51</v>
      </c>
      <c r="C13170" s="7" t="n">
        <v>3</v>
      </c>
      <c r="D13170" s="7" t="n">
        <v>2</v>
      </c>
      <c r="E13170" s="7" t="s">
        <v>230</v>
      </c>
      <c r="F13170" s="7" t="s">
        <v>345</v>
      </c>
      <c r="G13170" s="7" t="s">
        <v>225</v>
      </c>
      <c r="H13170" s="7" t="s">
        <v>226</v>
      </c>
    </row>
    <row r="13171" spans="1:19">
      <c r="A13171" t="s">
        <v>4</v>
      </c>
      <c r="B13171" s="4" t="s">
        <v>5</v>
      </c>
      <c r="C13171" s="4" t="s">
        <v>16</v>
      </c>
      <c r="D13171" s="4" t="s">
        <v>10</v>
      </c>
      <c r="E13171" s="4" t="s">
        <v>6</v>
      </c>
      <c r="F13171" s="4" t="s">
        <v>6</v>
      </c>
      <c r="G13171" s="4" t="s">
        <v>6</v>
      </c>
      <c r="H13171" s="4" t="s">
        <v>6</v>
      </c>
    </row>
    <row r="13172" spans="1:19">
      <c r="A13172" t="n">
        <v>103300</v>
      </c>
      <c r="B13172" s="54" t="n">
        <v>51</v>
      </c>
      <c r="C13172" s="7" t="n">
        <v>3</v>
      </c>
      <c r="D13172" s="7" t="n">
        <v>9</v>
      </c>
      <c r="E13172" s="7" t="s">
        <v>230</v>
      </c>
      <c r="F13172" s="7" t="s">
        <v>281</v>
      </c>
      <c r="G13172" s="7" t="s">
        <v>225</v>
      </c>
      <c r="H13172" s="7" t="s">
        <v>226</v>
      </c>
    </row>
    <row r="13173" spans="1:19">
      <c r="A13173" t="s">
        <v>4</v>
      </c>
      <c r="B13173" s="4" t="s">
        <v>5</v>
      </c>
      <c r="C13173" s="4" t="s">
        <v>16</v>
      </c>
      <c r="D13173" s="4" t="s">
        <v>10</v>
      </c>
      <c r="E13173" s="4" t="s">
        <v>6</v>
      </c>
      <c r="F13173" s="4" t="s">
        <v>6</v>
      </c>
      <c r="G13173" s="4" t="s">
        <v>6</v>
      </c>
      <c r="H13173" s="4" t="s">
        <v>6</v>
      </c>
    </row>
    <row r="13174" spans="1:19">
      <c r="A13174" t="n">
        <v>103313</v>
      </c>
      <c r="B13174" s="54" t="n">
        <v>51</v>
      </c>
      <c r="C13174" s="7" t="n">
        <v>3</v>
      </c>
      <c r="D13174" s="7" t="n">
        <v>3</v>
      </c>
      <c r="E13174" s="7" t="s">
        <v>230</v>
      </c>
      <c r="F13174" s="7" t="s">
        <v>226</v>
      </c>
      <c r="G13174" s="7" t="s">
        <v>225</v>
      </c>
      <c r="H13174" s="7" t="s">
        <v>226</v>
      </c>
    </row>
    <row r="13175" spans="1:19">
      <c r="A13175" t="s">
        <v>4</v>
      </c>
      <c r="B13175" s="4" t="s">
        <v>5</v>
      </c>
      <c r="C13175" s="4" t="s">
        <v>16</v>
      </c>
      <c r="D13175" s="4" t="s">
        <v>10</v>
      </c>
      <c r="E13175" s="4" t="s">
        <v>6</v>
      </c>
      <c r="F13175" s="4" t="s">
        <v>6</v>
      </c>
      <c r="G13175" s="4" t="s">
        <v>6</v>
      </c>
      <c r="H13175" s="4" t="s">
        <v>6</v>
      </c>
    </row>
    <row r="13176" spans="1:19">
      <c r="A13176" t="n">
        <v>103326</v>
      </c>
      <c r="B13176" s="54" t="n">
        <v>51</v>
      </c>
      <c r="C13176" s="7" t="n">
        <v>3</v>
      </c>
      <c r="D13176" s="7" t="n">
        <v>5</v>
      </c>
      <c r="E13176" s="7" t="s">
        <v>230</v>
      </c>
      <c r="F13176" s="7" t="s">
        <v>345</v>
      </c>
      <c r="G13176" s="7" t="s">
        <v>225</v>
      </c>
      <c r="H13176" s="7" t="s">
        <v>226</v>
      </c>
    </row>
    <row r="13177" spans="1:19">
      <c r="A13177" t="s">
        <v>4</v>
      </c>
      <c r="B13177" s="4" t="s">
        <v>5</v>
      </c>
      <c r="C13177" s="4" t="s">
        <v>16</v>
      </c>
      <c r="D13177" s="4" t="s">
        <v>10</v>
      </c>
      <c r="E13177" s="4" t="s">
        <v>6</v>
      </c>
      <c r="F13177" s="4" t="s">
        <v>6</v>
      </c>
      <c r="G13177" s="4" t="s">
        <v>6</v>
      </c>
      <c r="H13177" s="4" t="s">
        <v>6</v>
      </c>
    </row>
    <row r="13178" spans="1:19">
      <c r="A13178" t="n">
        <v>103339</v>
      </c>
      <c r="B13178" s="54" t="n">
        <v>51</v>
      </c>
      <c r="C13178" s="7" t="n">
        <v>3</v>
      </c>
      <c r="D13178" s="7" t="n">
        <v>7</v>
      </c>
      <c r="E13178" s="7" t="s">
        <v>230</v>
      </c>
      <c r="F13178" s="7" t="s">
        <v>345</v>
      </c>
      <c r="G13178" s="7" t="s">
        <v>225</v>
      </c>
      <c r="H13178" s="7" t="s">
        <v>226</v>
      </c>
    </row>
    <row r="13179" spans="1:19">
      <c r="A13179" t="s">
        <v>4</v>
      </c>
      <c r="B13179" s="4" t="s">
        <v>5</v>
      </c>
      <c r="C13179" s="4" t="s">
        <v>16</v>
      </c>
      <c r="D13179" s="4" t="s">
        <v>10</v>
      </c>
      <c r="E13179" s="4" t="s">
        <v>6</v>
      </c>
      <c r="F13179" s="4" t="s">
        <v>6</v>
      </c>
      <c r="G13179" s="4" t="s">
        <v>6</v>
      </c>
      <c r="H13179" s="4" t="s">
        <v>6</v>
      </c>
    </row>
    <row r="13180" spans="1:19">
      <c r="A13180" t="n">
        <v>103352</v>
      </c>
      <c r="B13180" s="54" t="n">
        <v>51</v>
      </c>
      <c r="C13180" s="7" t="n">
        <v>3</v>
      </c>
      <c r="D13180" s="7" t="n">
        <v>4</v>
      </c>
      <c r="E13180" s="7" t="s">
        <v>230</v>
      </c>
      <c r="F13180" s="7" t="s">
        <v>345</v>
      </c>
      <c r="G13180" s="7" t="s">
        <v>225</v>
      </c>
      <c r="H13180" s="7" t="s">
        <v>226</v>
      </c>
    </row>
    <row r="13181" spans="1:19">
      <c r="A13181" t="s">
        <v>4</v>
      </c>
      <c r="B13181" s="4" t="s">
        <v>5</v>
      </c>
      <c r="C13181" s="4" t="s">
        <v>16</v>
      </c>
      <c r="D13181" s="4" t="s">
        <v>10</v>
      </c>
      <c r="E13181" s="4" t="s">
        <v>6</v>
      </c>
      <c r="F13181" s="4" t="s">
        <v>6</v>
      </c>
      <c r="G13181" s="4" t="s">
        <v>6</v>
      </c>
      <c r="H13181" s="4" t="s">
        <v>6</v>
      </c>
    </row>
    <row r="13182" spans="1:19">
      <c r="A13182" t="n">
        <v>103365</v>
      </c>
      <c r="B13182" s="54" t="n">
        <v>51</v>
      </c>
      <c r="C13182" s="7" t="n">
        <v>3</v>
      </c>
      <c r="D13182" s="7" t="n">
        <v>6</v>
      </c>
      <c r="E13182" s="7" t="s">
        <v>230</v>
      </c>
      <c r="F13182" s="7" t="s">
        <v>226</v>
      </c>
      <c r="G13182" s="7" t="s">
        <v>225</v>
      </c>
      <c r="H13182" s="7" t="s">
        <v>226</v>
      </c>
    </row>
    <row r="13183" spans="1:19">
      <c r="A13183" t="s">
        <v>4</v>
      </c>
      <c r="B13183" s="4" t="s">
        <v>5</v>
      </c>
      <c r="C13183" s="4" t="s">
        <v>16</v>
      </c>
      <c r="D13183" s="4" t="s">
        <v>10</v>
      </c>
      <c r="E13183" s="4" t="s">
        <v>6</v>
      </c>
      <c r="F13183" s="4" t="s">
        <v>6</v>
      </c>
      <c r="G13183" s="4" t="s">
        <v>6</v>
      </c>
      <c r="H13183" s="4" t="s">
        <v>6</v>
      </c>
    </row>
    <row r="13184" spans="1:19">
      <c r="A13184" t="n">
        <v>103378</v>
      </c>
      <c r="B13184" s="54" t="n">
        <v>51</v>
      </c>
      <c r="C13184" s="7" t="n">
        <v>3</v>
      </c>
      <c r="D13184" s="7" t="n">
        <v>8</v>
      </c>
      <c r="E13184" s="7" t="s">
        <v>230</v>
      </c>
      <c r="F13184" s="7" t="s">
        <v>345</v>
      </c>
      <c r="G13184" s="7" t="s">
        <v>225</v>
      </c>
      <c r="H13184" s="7" t="s">
        <v>226</v>
      </c>
    </row>
    <row r="13185" spans="1:8">
      <c r="A13185" t="s">
        <v>4</v>
      </c>
      <c r="B13185" s="4" t="s">
        <v>5</v>
      </c>
      <c r="C13185" s="4" t="s">
        <v>16</v>
      </c>
      <c r="D13185" s="4" t="s">
        <v>10</v>
      </c>
      <c r="E13185" s="4" t="s">
        <v>6</v>
      </c>
      <c r="F13185" s="4" t="s">
        <v>6</v>
      </c>
      <c r="G13185" s="4" t="s">
        <v>6</v>
      </c>
      <c r="H13185" s="4" t="s">
        <v>6</v>
      </c>
    </row>
    <row r="13186" spans="1:8">
      <c r="A13186" t="n">
        <v>103391</v>
      </c>
      <c r="B13186" s="54" t="n">
        <v>51</v>
      </c>
      <c r="C13186" s="7" t="n">
        <v>3</v>
      </c>
      <c r="D13186" s="7" t="n">
        <v>11</v>
      </c>
      <c r="E13186" s="7" t="s">
        <v>230</v>
      </c>
      <c r="F13186" s="7" t="s">
        <v>345</v>
      </c>
      <c r="G13186" s="7" t="s">
        <v>225</v>
      </c>
      <c r="H13186" s="7" t="s">
        <v>226</v>
      </c>
    </row>
    <row r="13187" spans="1:8">
      <c r="A13187" t="s">
        <v>4</v>
      </c>
      <c r="B13187" s="4" t="s">
        <v>5</v>
      </c>
      <c r="C13187" s="4" t="s">
        <v>16</v>
      </c>
      <c r="D13187" s="4" t="s">
        <v>10</v>
      </c>
      <c r="E13187" s="4" t="s">
        <v>6</v>
      </c>
      <c r="F13187" s="4" t="s">
        <v>6</v>
      </c>
      <c r="G13187" s="4" t="s">
        <v>6</v>
      </c>
      <c r="H13187" s="4" t="s">
        <v>6</v>
      </c>
    </row>
    <row r="13188" spans="1:8">
      <c r="A13188" t="n">
        <v>103404</v>
      </c>
      <c r="B13188" s="54" t="n">
        <v>51</v>
      </c>
      <c r="C13188" s="7" t="n">
        <v>3</v>
      </c>
      <c r="D13188" s="7" t="n">
        <v>13</v>
      </c>
      <c r="E13188" s="7" t="s">
        <v>230</v>
      </c>
      <c r="F13188" s="7" t="s">
        <v>345</v>
      </c>
      <c r="G13188" s="7" t="s">
        <v>225</v>
      </c>
      <c r="H13188" s="7" t="s">
        <v>226</v>
      </c>
    </row>
    <row r="13189" spans="1:8">
      <c r="A13189" t="s">
        <v>4</v>
      </c>
      <c r="B13189" s="4" t="s">
        <v>5</v>
      </c>
      <c r="C13189" s="4" t="s">
        <v>16</v>
      </c>
      <c r="D13189" s="4" t="s">
        <v>10</v>
      </c>
      <c r="E13189" s="4" t="s">
        <v>6</v>
      </c>
      <c r="F13189" s="4" t="s">
        <v>6</v>
      </c>
      <c r="G13189" s="4" t="s">
        <v>6</v>
      </c>
      <c r="H13189" s="4" t="s">
        <v>6</v>
      </c>
    </row>
    <row r="13190" spans="1:8">
      <c r="A13190" t="n">
        <v>103417</v>
      </c>
      <c r="B13190" s="54" t="n">
        <v>51</v>
      </c>
      <c r="C13190" s="7" t="n">
        <v>3</v>
      </c>
      <c r="D13190" s="7" t="n">
        <v>12</v>
      </c>
      <c r="E13190" s="7" t="s">
        <v>230</v>
      </c>
      <c r="F13190" s="7" t="s">
        <v>345</v>
      </c>
      <c r="G13190" s="7" t="s">
        <v>225</v>
      </c>
      <c r="H13190" s="7" t="s">
        <v>226</v>
      </c>
    </row>
    <row r="13191" spans="1:8">
      <c r="A13191" t="s">
        <v>4</v>
      </c>
      <c r="B13191" s="4" t="s">
        <v>5</v>
      </c>
      <c r="C13191" s="4" t="s">
        <v>16</v>
      </c>
      <c r="D13191" s="4" t="s">
        <v>10</v>
      </c>
      <c r="E13191" s="4" t="s">
        <v>6</v>
      </c>
      <c r="F13191" s="4" t="s">
        <v>6</v>
      </c>
      <c r="G13191" s="4" t="s">
        <v>6</v>
      </c>
      <c r="H13191" s="4" t="s">
        <v>6</v>
      </c>
    </row>
    <row r="13192" spans="1:8">
      <c r="A13192" t="n">
        <v>103430</v>
      </c>
      <c r="B13192" s="54" t="n">
        <v>51</v>
      </c>
      <c r="C13192" s="7" t="n">
        <v>3</v>
      </c>
      <c r="D13192" s="7" t="n">
        <v>18</v>
      </c>
      <c r="E13192" s="7" t="s">
        <v>230</v>
      </c>
      <c r="F13192" s="7" t="s">
        <v>345</v>
      </c>
      <c r="G13192" s="7" t="s">
        <v>225</v>
      </c>
      <c r="H13192" s="7" t="s">
        <v>226</v>
      </c>
    </row>
    <row r="13193" spans="1:8">
      <c r="A13193" t="s">
        <v>4</v>
      </c>
      <c r="B13193" s="4" t="s">
        <v>5</v>
      </c>
      <c r="C13193" s="4" t="s">
        <v>16</v>
      </c>
      <c r="D13193" s="4" t="s">
        <v>10</v>
      </c>
      <c r="E13193" s="4" t="s">
        <v>6</v>
      </c>
      <c r="F13193" s="4" t="s">
        <v>6</v>
      </c>
      <c r="G13193" s="4" t="s">
        <v>6</v>
      </c>
      <c r="H13193" s="4" t="s">
        <v>6</v>
      </c>
    </row>
    <row r="13194" spans="1:8">
      <c r="A13194" t="n">
        <v>103443</v>
      </c>
      <c r="B13194" s="54" t="n">
        <v>51</v>
      </c>
      <c r="C13194" s="7" t="n">
        <v>3</v>
      </c>
      <c r="D13194" s="7" t="n">
        <v>81</v>
      </c>
      <c r="E13194" s="7" t="s">
        <v>230</v>
      </c>
      <c r="F13194" s="7" t="s">
        <v>226</v>
      </c>
      <c r="G13194" s="7" t="s">
        <v>225</v>
      </c>
      <c r="H13194" s="7" t="s">
        <v>226</v>
      </c>
    </row>
    <row r="13195" spans="1:8">
      <c r="A13195" t="s">
        <v>4</v>
      </c>
      <c r="B13195" s="4" t="s">
        <v>5</v>
      </c>
      <c r="C13195" s="4" t="s">
        <v>16</v>
      </c>
      <c r="D13195" s="4" t="s">
        <v>10</v>
      </c>
      <c r="E13195" s="4" t="s">
        <v>6</v>
      </c>
      <c r="F13195" s="4" t="s">
        <v>6</v>
      </c>
      <c r="G13195" s="4" t="s">
        <v>6</v>
      </c>
      <c r="H13195" s="4" t="s">
        <v>6</v>
      </c>
    </row>
    <row r="13196" spans="1:8">
      <c r="A13196" t="n">
        <v>103456</v>
      </c>
      <c r="B13196" s="54" t="n">
        <v>51</v>
      </c>
      <c r="C13196" s="7" t="n">
        <v>3</v>
      </c>
      <c r="D13196" s="7" t="n">
        <v>83</v>
      </c>
      <c r="E13196" s="7" t="s">
        <v>230</v>
      </c>
      <c r="F13196" s="7" t="s">
        <v>226</v>
      </c>
      <c r="G13196" s="7" t="s">
        <v>225</v>
      </c>
      <c r="H13196" s="7" t="s">
        <v>226</v>
      </c>
    </row>
    <row r="13197" spans="1:8">
      <c r="A13197" t="s">
        <v>4</v>
      </c>
      <c r="B13197" s="4" t="s">
        <v>5</v>
      </c>
      <c r="C13197" s="4" t="s">
        <v>16</v>
      </c>
      <c r="D13197" s="4" t="s">
        <v>10</v>
      </c>
      <c r="E13197" s="4" t="s">
        <v>6</v>
      </c>
      <c r="F13197" s="4" t="s">
        <v>6</v>
      </c>
      <c r="G13197" s="4" t="s">
        <v>6</v>
      </c>
      <c r="H13197" s="4" t="s">
        <v>6</v>
      </c>
    </row>
    <row r="13198" spans="1:8">
      <c r="A13198" t="n">
        <v>103469</v>
      </c>
      <c r="B13198" s="54" t="n">
        <v>51</v>
      </c>
      <c r="C13198" s="7" t="n">
        <v>3</v>
      </c>
      <c r="D13198" s="7" t="n">
        <v>6466</v>
      </c>
      <c r="E13198" s="7" t="s">
        <v>226</v>
      </c>
      <c r="F13198" s="7" t="s">
        <v>226</v>
      </c>
      <c r="G13198" s="7" t="s">
        <v>225</v>
      </c>
      <c r="H13198" s="7" t="s">
        <v>226</v>
      </c>
    </row>
    <row r="13199" spans="1:8">
      <c r="A13199" t="s">
        <v>4</v>
      </c>
      <c r="B13199" s="4" t="s">
        <v>5</v>
      </c>
      <c r="C13199" s="4" t="s">
        <v>16</v>
      </c>
      <c r="D13199" s="4" t="s">
        <v>10</v>
      </c>
      <c r="E13199" s="4" t="s">
        <v>6</v>
      </c>
      <c r="F13199" s="4" t="s">
        <v>6</v>
      </c>
      <c r="G13199" s="4" t="s">
        <v>6</v>
      </c>
      <c r="H13199" s="4" t="s">
        <v>6</v>
      </c>
    </row>
    <row r="13200" spans="1:8">
      <c r="A13200" t="n">
        <v>103482</v>
      </c>
      <c r="B13200" s="54" t="n">
        <v>51</v>
      </c>
      <c r="C13200" s="7" t="n">
        <v>3</v>
      </c>
      <c r="D13200" s="7" t="n">
        <v>80</v>
      </c>
      <c r="E13200" s="7" t="s">
        <v>226</v>
      </c>
      <c r="F13200" s="7" t="s">
        <v>226</v>
      </c>
      <c r="G13200" s="7" t="s">
        <v>225</v>
      </c>
      <c r="H13200" s="7" t="s">
        <v>226</v>
      </c>
    </row>
    <row r="13201" spans="1:8">
      <c r="A13201" t="s">
        <v>4</v>
      </c>
      <c r="B13201" s="4" t="s">
        <v>5</v>
      </c>
      <c r="C13201" s="4" t="s">
        <v>16</v>
      </c>
      <c r="D13201" s="4" t="s">
        <v>10</v>
      </c>
      <c r="E13201" s="4" t="s">
        <v>6</v>
      </c>
      <c r="F13201" s="4" t="s">
        <v>6</v>
      </c>
      <c r="G13201" s="4" t="s">
        <v>6</v>
      </c>
      <c r="H13201" s="4" t="s">
        <v>6</v>
      </c>
    </row>
    <row r="13202" spans="1:8">
      <c r="A13202" t="n">
        <v>103495</v>
      </c>
      <c r="B13202" s="54" t="n">
        <v>51</v>
      </c>
      <c r="C13202" s="7" t="n">
        <v>3</v>
      </c>
      <c r="D13202" s="7" t="n">
        <v>86</v>
      </c>
      <c r="E13202" s="7" t="s">
        <v>226</v>
      </c>
      <c r="F13202" s="7" t="s">
        <v>226</v>
      </c>
      <c r="G13202" s="7" t="s">
        <v>225</v>
      </c>
      <c r="H13202" s="7" t="s">
        <v>226</v>
      </c>
    </row>
    <row r="13203" spans="1:8">
      <c r="A13203" t="s">
        <v>4</v>
      </c>
      <c r="B13203" s="4" t="s">
        <v>5</v>
      </c>
      <c r="C13203" s="4" t="s">
        <v>10</v>
      </c>
      <c r="D13203" s="4" t="s">
        <v>16</v>
      </c>
      <c r="E13203" s="4" t="s">
        <v>6</v>
      </c>
      <c r="F13203" s="4" t="s">
        <v>30</v>
      </c>
      <c r="G13203" s="4" t="s">
        <v>30</v>
      </c>
      <c r="H13203" s="4" t="s">
        <v>30</v>
      </c>
    </row>
    <row r="13204" spans="1:8">
      <c r="A13204" t="n">
        <v>103508</v>
      </c>
      <c r="B13204" s="45" t="n">
        <v>48</v>
      </c>
      <c r="C13204" s="7" t="n">
        <v>18</v>
      </c>
      <c r="D13204" s="7" t="n">
        <v>0</v>
      </c>
      <c r="E13204" s="7" t="s">
        <v>289</v>
      </c>
      <c r="F13204" s="7" t="n">
        <v>0</v>
      </c>
      <c r="G13204" s="7" t="n">
        <v>1</v>
      </c>
      <c r="H13204" s="7" t="n">
        <v>0</v>
      </c>
    </row>
    <row r="13205" spans="1:8">
      <c r="A13205" t="s">
        <v>4</v>
      </c>
      <c r="B13205" s="4" t="s">
        <v>5</v>
      </c>
      <c r="C13205" s="4" t="s">
        <v>16</v>
      </c>
      <c r="D13205" s="4" t="s">
        <v>10</v>
      </c>
    </row>
    <row r="13206" spans="1:8">
      <c r="A13206" t="n">
        <v>103534</v>
      </c>
      <c r="B13206" s="37" t="n">
        <v>58</v>
      </c>
      <c r="C13206" s="7" t="n">
        <v>255</v>
      </c>
      <c r="D13206" s="7" t="n">
        <v>0</v>
      </c>
    </row>
    <row r="13207" spans="1:8">
      <c r="A13207" t="s">
        <v>4</v>
      </c>
      <c r="B13207" s="4" t="s">
        <v>5</v>
      </c>
      <c r="C13207" s="4" t="s">
        <v>10</v>
      </c>
      <c r="D13207" s="4" t="s">
        <v>16</v>
      </c>
      <c r="E13207" s="4" t="s">
        <v>6</v>
      </c>
      <c r="F13207" s="4" t="s">
        <v>30</v>
      </c>
      <c r="G13207" s="4" t="s">
        <v>30</v>
      </c>
      <c r="H13207" s="4" t="s">
        <v>30</v>
      </c>
    </row>
    <row r="13208" spans="1:8">
      <c r="A13208" t="n">
        <v>103538</v>
      </c>
      <c r="B13208" s="45" t="n">
        <v>48</v>
      </c>
      <c r="C13208" s="7" t="n">
        <v>8</v>
      </c>
      <c r="D13208" s="7" t="n">
        <v>0</v>
      </c>
      <c r="E13208" s="7" t="s">
        <v>113</v>
      </c>
      <c r="F13208" s="7" t="n">
        <v>-1</v>
      </c>
      <c r="G13208" s="7" t="n">
        <v>1</v>
      </c>
      <c r="H13208" s="7" t="n">
        <v>0</v>
      </c>
    </row>
    <row r="13209" spans="1:8">
      <c r="A13209" t="s">
        <v>4</v>
      </c>
      <c r="B13209" s="4" t="s">
        <v>5</v>
      </c>
      <c r="C13209" s="4" t="s">
        <v>16</v>
      </c>
      <c r="D13209" s="4" t="s">
        <v>10</v>
      </c>
      <c r="E13209" s="4" t="s">
        <v>6</v>
      </c>
    </row>
    <row r="13210" spans="1:8">
      <c r="A13210" t="n">
        <v>103567</v>
      </c>
      <c r="B13210" s="54" t="n">
        <v>51</v>
      </c>
      <c r="C13210" s="7" t="n">
        <v>4</v>
      </c>
      <c r="D13210" s="7" t="n">
        <v>8</v>
      </c>
      <c r="E13210" s="7" t="s">
        <v>244</v>
      </c>
    </row>
    <row r="13211" spans="1:8">
      <c r="A13211" t="s">
        <v>4</v>
      </c>
      <c r="B13211" s="4" t="s">
        <v>5</v>
      </c>
      <c r="C13211" s="4" t="s">
        <v>10</v>
      </c>
    </row>
    <row r="13212" spans="1:8">
      <c r="A13212" t="n">
        <v>103581</v>
      </c>
      <c r="B13212" s="31" t="n">
        <v>16</v>
      </c>
      <c r="C13212" s="7" t="n">
        <v>0</v>
      </c>
    </row>
    <row r="13213" spans="1:8">
      <c r="A13213" t="s">
        <v>4</v>
      </c>
      <c r="B13213" s="4" t="s">
        <v>5</v>
      </c>
      <c r="C13213" s="4" t="s">
        <v>10</v>
      </c>
      <c r="D13213" s="4" t="s">
        <v>69</v>
      </c>
      <c r="E13213" s="4" t="s">
        <v>16</v>
      </c>
      <c r="F13213" s="4" t="s">
        <v>16</v>
      </c>
    </row>
    <row r="13214" spans="1:8">
      <c r="A13214" t="n">
        <v>103584</v>
      </c>
      <c r="B13214" s="55" t="n">
        <v>26</v>
      </c>
      <c r="C13214" s="7" t="n">
        <v>8</v>
      </c>
      <c r="D13214" s="7" t="s">
        <v>745</v>
      </c>
      <c r="E13214" s="7" t="n">
        <v>2</v>
      </c>
      <c r="F13214" s="7" t="n">
        <v>0</v>
      </c>
    </row>
    <row r="13215" spans="1:8">
      <c r="A13215" t="s">
        <v>4</v>
      </c>
      <c r="B13215" s="4" t="s">
        <v>5</v>
      </c>
    </row>
    <row r="13216" spans="1:8">
      <c r="A13216" t="n">
        <v>103598</v>
      </c>
      <c r="B13216" s="29" t="n">
        <v>28</v>
      </c>
    </row>
    <row r="13217" spans="1:8">
      <c r="A13217" t="s">
        <v>4</v>
      </c>
      <c r="B13217" s="4" t="s">
        <v>5</v>
      </c>
      <c r="C13217" s="4" t="s">
        <v>16</v>
      </c>
      <c r="D13217" s="4" t="s">
        <v>10</v>
      </c>
      <c r="E13217" s="4" t="s">
        <v>6</v>
      </c>
    </row>
    <row r="13218" spans="1:8">
      <c r="A13218" t="n">
        <v>103599</v>
      </c>
      <c r="B13218" s="54" t="n">
        <v>51</v>
      </c>
      <c r="C13218" s="7" t="n">
        <v>4</v>
      </c>
      <c r="D13218" s="7" t="n">
        <v>5</v>
      </c>
      <c r="E13218" s="7" t="s">
        <v>231</v>
      </c>
    </row>
    <row r="13219" spans="1:8">
      <c r="A13219" t="s">
        <v>4</v>
      </c>
      <c r="B13219" s="4" t="s">
        <v>5</v>
      </c>
      <c r="C13219" s="4" t="s">
        <v>10</v>
      </c>
    </row>
    <row r="13220" spans="1:8">
      <c r="A13220" t="n">
        <v>103613</v>
      </c>
      <c r="B13220" s="31" t="n">
        <v>16</v>
      </c>
      <c r="C13220" s="7" t="n">
        <v>0</v>
      </c>
    </row>
    <row r="13221" spans="1:8">
      <c r="A13221" t="s">
        <v>4</v>
      </c>
      <c r="B13221" s="4" t="s">
        <v>5</v>
      </c>
      <c r="C13221" s="4" t="s">
        <v>10</v>
      </c>
      <c r="D13221" s="4" t="s">
        <v>69</v>
      </c>
      <c r="E13221" s="4" t="s">
        <v>16</v>
      </c>
      <c r="F13221" s="4" t="s">
        <v>16</v>
      </c>
    </row>
    <row r="13222" spans="1:8">
      <c r="A13222" t="n">
        <v>103616</v>
      </c>
      <c r="B13222" s="55" t="n">
        <v>26</v>
      </c>
      <c r="C13222" s="7" t="n">
        <v>5</v>
      </c>
      <c r="D13222" s="7" t="s">
        <v>746</v>
      </c>
      <c r="E13222" s="7" t="n">
        <v>2</v>
      </c>
      <c r="F13222" s="7" t="n">
        <v>0</v>
      </c>
    </row>
    <row r="13223" spans="1:8">
      <c r="A13223" t="s">
        <v>4</v>
      </c>
      <c r="B13223" s="4" t="s">
        <v>5</v>
      </c>
    </row>
    <row r="13224" spans="1:8">
      <c r="A13224" t="n">
        <v>103659</v>
      </c>
      <c r="B13224" s="29" t="n">
        <v>28</v>
      </c>
    </row>
    <row r="13225" spans="1:8">
      <c r="A13225" t="s">
        <v>4</v>
      </c>
      <c r="B13225" s="4" t="s">
        <v>5</v>
      </c>
      <c r="C13225" s="4" t="s">
        <v>10</v>
      </c>
      <c r="D13225" s="4" t="s">
        <v>16</v>
      </c>
      <c r="E13225" s="4" t="s">
        <v>6</v>
      </c>
      <c r="F13225" s="4" t="s">
        <v>30</v>
      </c>
      <c r="G13225" s="4" t="s">
        <v>30</v>
      </c>
      <c r="H13225" s="4" t="s">
        <v>30</v>
      </c>
    </row>
    <row r="13226" spans="1:8">
      <c r="A13226" t="n">
        <v>103660</v>
      </c>
      <c r="B13226" s="45" t="n">
        <v>48</v>
      </c>
      <c r="C13226" s="7" t="n">
        <v>9</v>
      </c>
      <c r="D13226" s="7" t="n">
        <v>0</v>
      </c>
      <c r="E13226" s="7" t="s">
        <v>626</v>
      </c>
      <c r="F13226" s="7" t="n">
        <v>-1</v>
      </c>
      <c r="G13226" s="7" t="n">
        <v>1</v>
      </c>
      <c r="H13226" s="7" t="n">
        <v>0</v>
      </c>
    </row>
    <row r="13227" spans="1:8">
      <c r="A13227" t="s">
        <v>4</v>
      </c>
      <c r="B13227" s="4" t="s">
        <v>5</v>
      </c>
      <c r="C13227" s="4" t="s">
        <v>10</v>
      </c>
    </row>
    <row r="13228" spans="1:8">
      <c r="A13228" t="n">
        <v>103690</v>
      </c>
      <c r="B13228" s="31" t="n">
        <v>16</v>
      </c>
      <c r="C13228" s="7" t="n">
        <v>500</v>
      </c>
    </row>
    <row r="13229" spans="1:8">
      <c r="A13229" t="s">
        <v>4</v>
      </c>
      <c r="B13229" s="4" t="s">
        <v>5</v>
      </c>
      <c r="C13229" s="4" t="s">
        <v>16</v>
      </c>
      <c r="D13229" s="4" t="s">
        <v>10</v>
      </c>
      <c r="E13229" s="4" t="s">
        <v>6</v>
      </c>
    </row>
    <row r="13230" spans="1:8">
      <c r="A13230" t="n">
        <v>103693</v>
      </c>
      <c r="B13230" s="54" t="n">
        <v>51</v>
      </c>
      <c r="C13230" s="7" t="n">
        <v>4</v>
      </c>
      <c r="D13230" s="7" t="n">
        <v>9</v>
      </c>
      <c r="E13230" s="7" t="s">
        <v>278</v>
      </c>
    </row>
    <row r="13231" spans="1:8">
      <c r="A13231" t="s">
        <v>4</v>
      </c>
      <c r="B13231" s="4" t="s">
        <v>5</v>
      </c>
      <c r="C13231" s="4" t="s">
        <v>10</v>
      </c>
    </row>
    <row r="13232" spans="1:8">
      <c r="A13232" t="n">
        <v>103707</v>
      </c>
      <c r="B13232" s="31" t="n">
        <v>16</v>
      </c>
      <c r="C13232" s="7" t="n">
        <v>0</v>
      </c>
    </row>
    <row r="13233" spans="1:8">
      <c r="A13233" t="s">
        <v>4</v>
      </c>
      <c r="B13233" s="4" t="s">
        <v>5</v>
      </c>
      <c r="C13233" s="4" t="s">
        <v>10</v>
      </c>
      <c r="D13233" s="4" t="s">
        <v>69</v>
      </c>
      <c r="E13233" s="4" t="s">
        <v>16</v>
      </c>
      <c r="F13233" s="4" t="s">
        <v>16</v>
      </c>
    </row>
    <row r="13234" spans="1:8">
      <c r="A13234" t="n">
        <v>103710</v>
      </c>
      <c r="B13234" s="55" t="n">
        <v>26</v>
      </c>
      <c r="C13234" s="7" t="n">
        <v>9</v>
      </c>
      <c r="D13234" s="7" t="s">
        <v>747</v>
      </c>
      <c r="E13234" s="7" t="n">
        <v>2</v>
      </c>
      <c r="F13234" s="7" t="n">
        <v>0</v>
      </c>
    </row>
    <row r="13235" spans="1:8">
      <c r="A13235" t="s">
        <v>4</v>
      </c>
      <c r="B13235" s="4" t="s">
        <v>5</v>
      </c>
    </row>
    <row r="13236" spans="1:8">
      <c r="A13236" t="n">
        <v>103729</v>
      </c>
      <c r="B13236" s="29" t="n">
        <v>28</v>
      </c>
    </row>
    <row r="13237" spans="1:8">
      <c r="A13237" t="s">
        <v>4</v>
      </c>
      <c r="B13237" s="4" t="s">
        <v>5</v>
      </c>
      <c r="C13237" s="4" t="s">
        <v>10</v>
      </c>
      <c r="D13237" s="4" t="s">
        <v>16</v>
      </c>
    </row>
    <row r="13238" spans="1:8">
      <c r="A13238" t="n">
        <v>103730</v>
      </c>
      <c r="B13238" s="66" t="n">
        <v>89</v>
      </c>
      <c r="C13238" s="7" t="n">
        <v>65533</v>
      </c>
      <c r="D13238" s="7" t="n">
        <v>1</v>
      </c>
    </row>
    <row r="13239" spans="1:8">
      <c r="A13239" t="s">
        <v>4</v>
      </c>
      <c r="B13239" s="4" t="s">
        <v>5</v>
      </c>
      <c r="C13239" s="4" t="s">
        <v>10</v>
      </c>
      <c r="D13239" s="4" t="s">
        <v>16</v>
      </c>
    </row>
    <row r="13240" spans="1:8">
      <c r="A13240" t="n">
        <v>103734</v>
      </c>
      <c r="B13240" s="77" t="n">
        <v>21</v>
      </c>
      <c r="C13240" s="7" t="n">
        <v>7033</v>
      </c>
      <c r="D13240" s="7" t="n">
        <v>2</v>
      </c>
    </row>
    <row r="13241" spans="1:8">
      <c r="A13241" t="s">
        <v>4</v>
      </c>
      <c r="B13241" s="4" t="s">
        <v>5</v>
      </c>
      <c r="C13241" s="4" t="s">
        <v>16</v>
      </c>
      <c r="D13241" s="4" t="s">
        <v>10</v>
      </c>
      <c r="E13241" s="4" t="s">
        <v>30</v>
      </c>
    </row>
    <row r="13242" spans="1:8">
      <c r="A13242" t="n">
        <v>103738</v>
      </c>
      <c r="B13242" s="37" t="n">
        <v>58</v>
      </c>
      <c r="C13242" s="7" t="n">
        <v>101</v>
      </c>
      <c r="D13242" s="7" t="n">
        <v>500</v>
      </c>
      <c r="E13242" s="7" t="n">
        <v>1</v>
      </c>
    </row>
    <row r="13243" spans="1:8">
      <c r="A13243" t="s">
        <v>4</v>
      </c>
      <c r="B13243" s="4" t="s">
        <v>5</v>
      </c>
      <c r="C13243" s="4" t="s">
        <v>16</v>
      </c>
      <c r="D13243" s="4" t="s">
        <v>10</v>
      </c>
    </row>
    <row r="13244" spans="1:8">
      <c r="A13244" t="n">
        <v>103746</v>
      </c>
      <c r="B13244" s="37" t="n">
        <v>58</v>
      </c>
      <c r="C13244" s="7" t="n">
        <v>254</v>
      </c>
      <c r="D13244" s="7" t="n">
        <v>0</v>
      </c>
    </row>
    <row r="13245" spans="1:8">
      <c r="A13245" t="s">
        <v>4</v>
      </c>
      <c r="B13245" s="4" t="s">
        <v>5</v>
      </c>
      <c r="C13245" s="4" t="s">
        <v>10</v>
      </c>
      <c r="D13245" s="4" t="s">
        <v>16</v>
      </c>
      <c r="E13245" s="4" t="s">
        <v>6</v>
      </c>
      <c r="F13245" s="4" t="s">
        <v>30</v>
      </c>
      <c r="G13245" s="4" t="s">
        <v>30</v>
      </c>
      <c r="H13245" s="4" t="s">
        <v>30</v>
      </c>
    </row>
    <row r="13246" spans="1:8">
      <c r="A13246" t="n">
        <v>103750</v>
      </c>
      <c r="B13246" s="45" t="n">
        <v>48</v>
      </c>
      <c r="C13246" s="7" t="n">
        <v>8</v>
      </c>
      <c r="D13246" s="7" t="n">
        <v>0</v>
      </c>
      <c r="E13246" s="7" t="s">
        <v>289</v>
      </c>
      <c r="F13246" s="7" t="n">
        <v>0</v>
      </c>
      <c r="G13246" s="7" t="n">
        <v>1</v>
      </c>
      <c r="H13246" s="7" t="n">
        <v>0</v>
      </c>
    </row>
    <row r="13247" spans="1:8">
      <c r="A13247" t="s">
        <v>4</v>
      </c>
      <c r="B13247" s="4" t="s">
        <v>5</v>
      </c>
      <c r="C13247" s="4" t="s">
        <v>10</v>
      </c>
      <c r="D13247" s="4" t="s">
        <v>16</v>
      </c>
      <c r="E13247" s="4" t="s">
        <v>6</v>
      </c>
      <c r="F13247" s="4" t="s">
        <v>30</v>
      </c>
      <c r="G13247" s="4" t="s">
        <v>30</v>
      </c>
      <c r="H13247" s="4" t="s">
        <v>30</v>
      </c>
    </row>
    <row r="13248" spans="1:8">
      <c r="A13248" t="n">
        <v>103776</v>
      </c>
      <c r="B13248" s="45" t="n">
        <v>48</v>
      </c>
      <c r="C13248" s="7" t="n">
        <v>9</v>
      </c>
      <c r="D13248" s="7" t="n">
        <v>0</v>
      </c>
      <c r="E13248" s="7" t="s">
        <v>289</v>
      </c>
      <c r="F13248" s="7" t="n">
        <v>0</v>
      </c>
      <c r="G13248" s="7" t="n">
        <v>1</v>
      </c>
      <c r="H13248" s="7" t="n">
        <v>0</v>
      </c>
    </row>
    <row r="13249" spans="1:8">
      <c r="A13249" t="s">
        <v>4</v>
      </c>
      <c r="B13249" s="4" t="s">
        <v>5</v>
      </c>
      <c r="C13249" s="4" t="s">
        <v>16</v>
      </c>
      <c r="D13249" s="4" t="s">
        <v>16</v>
      </c>
      <c r="E13249" s="4" t="s">
        <v>30</v>
      </c>
      <c r="F13249" s="4" t="s">
        <v>30</v>
      </c>
      <c r="G13249" s="4" t="s">
        <v>30</v>
      </c>
      <c r="H13249" s="4" t="s">
        <v>10</v>
      </c>
    </row>
    <row r="13250" spans="1:8">
      <c r="A13250" t="n">
        <v>103802</v>
      </c>
      <c r="B13250" s="38" t="n">
        <v>45</v>
      </c>
      <c r="C13250" s="7" t="n">
        <v>2</v>
      </c>
      <c r="D13250" s="7" t="n">
        <v>3</v>
      </c>
      <c r="E13250" s="7" t="n">
        <v>-89.2699966430664</v>
      </c>
      <c r="F13250" s="7" t="n">
        <v>1.89999997615814</v>
      </c>
      <c r="G13250" s="7" t="n">
        <v>-17.0100002288818</v>
      </c>
      <c r="H13250" s="7" t="n">
        <v>0</v>
      </c>
    </row>
    <row r="13251" spans="1:8">
      <c r="A13251" t="s">
        <v>4</v>
      </c>
      <c r="B13251" s="4" t="s">
        <v>5</v>
      </c>
      <c r="C13251" s="4" t="s">
        <v>16</v>
      </c>
      <c r="D13251" s="4" t="s">
        <v>16</v>
      </c>
      <c r="E13251" s="4" t="s">
        <v>30</v>
      </c>
      <c r="F13251" s="4" t="s">
        <v>30</v>
      </c>
      <c r="G13251" s="4" t="s">
        <v>30</v>
      </c>
      <c r="H13251" s="4" t="s">
        <v>10</v>
      </c>
      <c r="I13251" s="4" t="s">
        <v>16</v>
      </c>
    </row>
    <row r="13252" spans="1:8">
      <c r="A13252" t="n">
        <v>103819</v>
      </c>
      <c r="B13252" s="38" t="n">
        <v>45</v>
      </c>
      <c r="C13252" s="7" t="n">
        <v>4</v>
      </c>
      <c r="D13252" s="7" t="n">
        <v>3</v>
      </c>
      <c r="E13252" s="7" t="n">
        <v>353.149993896484</v>
      </c>
      <c r="F13252" s="7" t="n">
        <v>279.309997558594</v>
      </c>
      <c r="G13252" s="7" t="n">
        <v>0</v>
      </c>
      <c r="H13252" s="7" t="n">
        <v>0</v>
      </c>
      <c r="I13252" s="7" t="n">
        <v>0</v>
      </c>
    </row>
    <row r="13253" spans="1:8">
      <c r="A13253" t="s">
        <v>4</v>
      </c>
      <c r="B13253" s="4" t="s">
        <v>5</v>
      </c>
      <c r="C13253" s="4" t="s">
        <v>16</v>
      </c>
      <c r="D13253" s="4" t="s">
        <v>16</v>
      </c>
      <c r="E13253" s="4" t="s">
        <v>30</v>
      </c>
      <c r="F13253" s="4" t="s">
        <v>10</v>
      </c>
    </row>
    <row r="13254" spans="1:8">
      <c r="A13254" t="n">
        <v>103837</v>
      </c>
      <c r="B13254" s="38" t="n">
        <v>45</v>
      </c>
      <c r="C13254" s="7" t="n">
        <v>5</v>
      </c>
      <c r="D13254" s="7" t="n">
        <v>3</v>
      </c>
      <c r="E13254" s="7" t="n">
        <v>4.90000009536743</v>
      </c>
      <c r="F13254" s="7" t="n">
        <v>0</v>
      </c>
    </row>
    <row r="13255" spans="1:8">
      <c r="A13255" t="s">
        <v>4</v>
      </c>
      <c r="B13255" s="4" t="s">
        <v>5</v>
      </c>
      <c r="C13255" s="4" t="s">
        <v>16</v>
      </c>
      <c r="D13255" s="4" t="s">
        <v>16</v>
      </c>
      <c r="E13255" s="4" t="s">
        <v>30</v>
      </c>
      <c r="F13255" s="4" t="s">
        <v>10</v>
      </c>
    </row>
    <row r="13256" spans="1:8">
      <c r="A13256" t="n">
        <v>103846</v>
      </c>
      <c r="B13256" s="38" t="n">
        <v>45</v>
      </c>
      <c r="C13256" s="7" t="n">
        <v>11</v>
      </c>
      <c r="D13256" s="7" t="n">
        <v>3</v>
      </c>
      <c r="E13256" s="7" t="n">
        <v>45.5</v>
      </c>
      <c r="F13256" s="7" t="n">
        <v>0</v>
      </c>
    </row>
    <row r="13257" spans="1:8">
      <c r="A13257" t="s">
        <v>4</v>
      </c>
      <c r="B13257" s="4" t="s">
        <v>5</v>
      </c>
      <c r="C13257" s="4" t="s">
        <v>16</v>
      </c>
      <c r="D13257" s="4" t="s">
        <v>10</v>
      </c>
    </row>
    <row r="13258" spans="1:8">
      <c r="A13258" t="n">
        <v>103855</v>
      </c>
      <c r="B13258" s="37" t="n">
        <v>58</v>
      </c>
      <c r="C13258" s="7" t="n">
        <v>255</v>
      </c>
      <c r="D13258" s="7" t="n">
        <v>0</v>
      </c>
    </row>
    <row r="13259" spans="1:8">
      <c r="A13259" t="s">
        <v>4</v>
      </c>
      <c r="B13259" s="4" t="s">
        <v>5</v>
      </c>
      <c r="C13259" s="4" t="s">
        <v>10</v>
      </c>
      <c r="D13259" s="4" t="s">
        <v>16</v>
      </c>
      <c r="E13259" s="4" t="s">
        <v>6</v>
      </c>
      <c r="F13259" s="4" t="s">
        <v>30</v>
      </c>
      <c r="G13259" s="4" t="s">
        <v>30</v>
      </c>
      <c r="H13259" s="4" t="s">
        <v>30</v>
      </c>
    </row>
    <row r="13260" spans="1:8">
      <c r="A13260" t="n">
        <v>103859</v>
      </c>
      <c r="B13260" s="45" t="n">
        <v>48</v>
      </c>
      <c r="C13260" s="7" t="n">
        <v>7033</v>
      </c>
      <c r="D13260" s="7" t="n">
        <v>0</v>
      </c>
      <c r="E13260" s="7" t="s">
        <v>711</v>
      </c>
      <c r="F13260" s="7" t="n">
        <v>-1</v>
      </c>
      <c r="G13260" s="7" t="n">
        <v>1</v>
      </c>
      <c r="H13260" s="7" t="n">
        <v>0</v>
      </c>
    </row>
    <row r="13261" spans="1:8">
      <c r="A13261" t="s">
        <v>4</v>
      </c>
      <c r="B13261" s="4" t="s">
        <v>5</v>
      </c>
      <c r="C13261" s="4" t="s">
        <v>16</v>
      </c>
      <c r="D13261" s="4" t="s">
        <v>16</v>
      </c>
      <c r="E13261" s="4" t="s">
        <v>30</v>
      </c>
      <c r="F13261" s="4" t="s">
        <v>30</v>
      </c>
      <c r="G13261" s="4" t="s">
        <v>30</v>
      </c>
      <c r="H13261" s="4" t="s">
        <v>10</v>
      </c>
    </row>
    <row r="13262" spans="1:8">
      <c r="A13262" t="n">
        <v>103886</v>
      </c>
      <c r="B13262" s="38" t="n">
        <v>45</v>
      </c>
      <c r="C13262" s="7" t="n">
        <v>2</v>
      </c>
      <c r="D13262" s="7" t="n">
        <v>3</v>
      </c>
      <c r="E13262" s="7" t="n">
        <v>-87.3199996948242</v>
      </c>
      <c r="F13262" s="7" t="n">
        <v>1.97000002861023</v>
      </c>
      <c r="G13262" s="7" t="n">
        <v>-17.0900001525879</v>
      </c>
      <c r="H13262" s="7" t="n">
        <v>3750</v>
      </c>
    </row>
    <row r="13263" spans="1:8">
      <c r="A13263" t="s">
        <v>4</v>
      </c>
      <c r="B13263" s="4" t="s">
        <v>5</v>
      </c>
      <c r="C13263" s="4" t="s">
        <v>16</v>
      </c>
      <c r="D13263" s="4" t="s">
        <v>16</v>
      </c>
      <c r="E13263" s="4" t="s">
        <v>30</v>
      </c>
      <c r="F13263" s="4" t="s">
        <v>30</v>
      </c>
      <c r="G13263" s="4" t="s">
        <v>30</v>
      </c>
      <c r="H13263" s="4" t="s">
        <v>10</v>
      </c>
      <c r="I13263" s="4" t="s">
        <v>16</v>
      </c>
    </row>
    <row r="13264" spans="1:8">
      <c r="A13264" t="n">
        <v>103903</v>
      </c>
      <c r="B13264" s="38" t="n">
        <v>45</v>
      </c>
      <c r="C13264" s="7" t="n">
        <v>4</v>
      </c>
      <c r="D13264" s="7" t="n">
        <v>3</v>
      </c>
      <c r="E13264" s="7" t="n">
        <v>352.799987792969</v>
      </c>
      <c r="F13264" s="7" t="n">
        <v>277.049987792969</v>
      </c>
      <c r="G13264" s="7" t="n">
        <v>2</v>
      </c>
      <c r="H13264" s="7" t="n">
        <v>3750</v>
      </c>
      <c r="I13264" s="7" t="n">
        <v>0</v>
      </c>
    </row>
    <row r="13265" spans="1:9">
      <c r="A13265" t="s">
        <v>4</v>
      </c>
      <c r="B13265" s="4" t="s">
        <v>5</v>
      </c>
      <c r="C13265" s="4" t="s">
        <v>16</v>
      </c>
      <c r="D13265" s="4" t="s">
        <v>16</v>
      </c>
      <c r="E13265" s="4" t="s">
        <v>30</v>
      </c>
      <c r="F13265" s="4" t="s">
        <v>10</v>
      </c>
    </row>
    <row r="13266" spans="1:9">
      <c r="A13266" t="n">
        <v>103921</v>
      </c>
      <c r="B13266" s="38" t="n">
        <v>45</v>
      </c>
      <c r="C13266" s="7" t="n">
        <v>5</v>
      </c>
      <c r="D13266" s="7" t="n">
        <v>3</v>
      </c>
      <c r="E13266" s="7" t="n">
        <v>6.19999980926514</v>
      </c>
      <c r="F13266" s="7" t="n">
        <v>3750</v>
      </c>
    </row>
    <row r="13267" spans="1:9">
      <c r="A13267" t="s">
        <v>4</v>
      </c>
      <c r="B13267" s="4" t="s">
        <v>5</v>
      </c>
      <c r="C13267" s="4" t="s">
        <v>16</v>
      </c>
      <c r="D13267" s="4" t="s">
        <v>16</v>
      </c>
      <c r="E13267" s="4" t="s">
        <v>30</v>
      </c>
      <c r="F13267" s="4" t="s">
        <v>10</v>
      </c>
    </row>
    <row r="13268" spans="1:9">
      <c r="A13268" t="n">
        <v>103930</v>
      </c>
      <c r="B13268" s="38" t="n">
        <v>45</v>
      </c>
      <c r="C13268" s="7" t="n">
        <v>11</v>
      </c>
      <c r="D13268" s="7" t="n">
        <v>3</v>
      </c>
      <c r="E13268" s="7" t="n">
        <v>45.5</v>
      </c>
      <c r="F13268" s="7" t="n">
        <v>3750</v>
      </c>
    </row>
    <row r="13269" spans="1:9">
      <c r="A13269" t="s">
        <v>4</v>
      </c>
      <c r="B13269" s="4" t="s">
        <v>5</v>
      </c>
      <c r="C13269" s="4" t="s">
        <v>16</v>
      </c>
      <c r="D13269" s="4" t="s">
        <v>10</v>
      </c>
    </row>
    <row r="13270" spans="1:9">
      <c r="A13270" t="n">
        <v>103939</v>
      </c>
      <c r="B13270" s="38" t="n">
        <v>45</v>
      </c>
      <c r="C13270" s="7" t="n">
        <v>7</v>
      </c>
      <c r="D13270" s="7" t="n">
        <v>255</v>
      </c>
    </row>
    <row r="13271" spans="1:9">
      <c r="A13271" t="s">
        <v>4</v>
      </c>
      <c r="B13271" s="4" t="s">
        <v>5</v>
      </c>
      <c r="C13271" s="4" t="s">
        <v>16</v>
      </c>
      <c r="D13271" s="4" t="s">
        <v>10</v>
      </c>
      <c r="E13271" s="4" t="s">
        <v>10</v>
      </c>
      <c r="F13271" s="4" t="s">
        <v>9</v>
      </c>
    </row>
    <row r="13272" spans="1:9">
      <c r="A13272" t="n">
        <v>103943</v>
      </c>
      <c r="B13272" s="70" t="n">
        <v>84</v>
      </c>
      <c r="C13272" s="7" t="n">
        <v>0</v>
      </c>
      <c r="D13272" s="7" t="n">
        <v>2</v>
      </c>
      <c r="E13272" s="7" t="n">
        <v>0</v>
      </c>
      <c r="F13272" s="7" t="n">
        <v>1060320051</v>
      </c>
    </row>
    <row r="13273" spans="1:9">
      <c r="A13273" t="s">
        <v>4</v>
      </c>
      <c r="B13273" s="4" t="s">
        <v>5</v>
      </c>
      <c r="C13273" s="4" t="s">
        <v>16</v>
      </c>
      <c r="D13273" s="4" t="s">
        <v>16</v>
      </c>
      <c r="E13273" s="4" t="s">
        <v>30</v>
      </c>
      <c r="F13273" s="4" t="s">
        <v>30</v>
      </c>
      <c r="G13273" s="4" t="s">
        <v>30</v>
      </c>
      <c r="H13273" s="4" t="s">
        <v>10</v>
      </c>
    </row>
    <row r="13274" spans="1:9">
      <c r="A13274" t="n">
        <v>103953</v>
      </c>
      <c r="B13274" s="38" t="n">
        <v>45</v>
      </c>
      <c r="C13274" s="7" t="n">
        <v>2</v>
      </c>
      <c r="D13274" s="7" t="n">
        <v>3</v>
      </c>
      <c r="E13274" s="7" t="n">
        <v>-90.379997253418</v>
      </c>
      <c r="F13274" s="7" t="n">
        <v>0.419999986886978</v>
      </c>
      <c r="G13274" s="7" t="n">
        <v>-16.8400001525879</v>
      </c>
      <c r="H13274" s="7" t="n">
        <v>250</v>
      </c>
    </row>
    <row r="13275" spans="1:9">
      <c r="A13275" t="s">
        <v>4</v>
      </c>
      <c r="B13275" s="4" t="s">
        <v>5</v>
      </c>
      <c r="C13275" s="4" t="s">
        <v>16</v>
      </c>
      <c r="D13275" s="4" t="s">
        <v>16</v>
      </c>
      <c r="E13275" s="4" t="s">
        <v>30</v>
      </c>
      <c r="F13275" s="4" t="s">
        <v>30</v>
      </c>
      <c r="G13275" s="4" t="s">
        <v>30</v>
      </c>
      <c r="H13275" s="4" t="s">
        <v>10</v>
      </c>
      <c r="I13275" s="4" t="s">
        <v>16</v>
      </c>
    </row>
    <row r="13276" spans="1:9">
      <c r="A13276" t="n">
        <v>103970</v>
      </c>
      <c r="B13276" s="38" t="n">
        <v>45</v>
      </c>
      <c r="C13276" s="7" t="n">
        <v>4</v>
      </c>
      <c r="D13276" s="7" t="n">
        <v>3</v>
      </c>
      <c r="E13276" s="7" t="n">
        <v>355.489990234375</v>
      </c>
      <c r="F13276" s="7" t="n">
        <v>272.100006103516</v>
      </c>
      <c r="G13276" s="7" t="n">
        <v>8</v>
      </c>
      <c r="H13276" s="7" t="n">
        <v>250</v>
      </c>
      <c r="I13276" s="7" t="n">
        <v>0</v>
      </c>
    </row>
    <row r="13277" spans="1:9">
      <c r="A13277" t="s">
        <v>4</v>
      </c>
      <c r="B13277" s="4" t="s">
        <v>5</v>
      </c>
      <c r="C13277" s="4" t="s">
        <v>16</v>
      </c>
      <c r="D13277" s="4" t="s">
        <v>16</v>
      </c>
      <c r="E13277" s="4" t="s">
        <v>30</v>
      </c>
      <c r="F13277" s="4" t="s">
        <v>10</v>
      </c>
    </row>
    <row r="13278" spans="1:9">
      <c r="A13278" t="n">
        <v>103988</v>
      </c>
      <c r="B13278" s="38" t="n">
        <v>45</v>
      </c>
      <c r="C13278" s="7" t="n">
        <v>5</v>
      </c>
      <c r="D13278" s="7" t="n">
        <v>3</v>
      </c>
      <c r="E13278" s="7" t="n">
        <v>6.80000019073486</v>
      </c>
      <c r="F13278" s="7" t="n">
        <v>250</v>
      </c>
    </row>
    <row r="13279" spans="1:9">
      <c r="A13279" t="s">
        <v>4</v>
      </c>
      <c r="B13279" s="4" t="s">
        <v>5</v>
      </c>
      <c r="C13279" s="4" t="s">
        <v>16</v>
      </c>
      <c r="D13279" s="4" t="s">
        <v>16</v>
      </c>
      <c r="E13279" s="4" t="s">
        <v>30</v>
      </c>
      <c r="F13279" s="4" t="s">
        <v>10</v>
      </c>
    </row>
    <row r="13280" spans="1:9">
      <c r="A13280" t="n">
        <v>103997</v>
      </c>
      <c r="B13280" s="38" t="n">
        <v>45</v>
      </c>
      <c r="C13280" s="7" t="n">
        <v>11</v>
      </c>
      <c r="D13280" s="7" t="n">
        <v>3</v>
      </c>
      <c r="E13280" s="7" t="n">
        <v>45.5</v>
      </c>
      <c r="F13280" s="7" t="n">
        <v>250</v>
      </c>
    </row>
    <row r="13281" spans="1:9">
      <c r="A13281" t="s">
        <v>4</v>
      </c>
      <c r="B13281" s="4" t="s">
        <v>5</v>
      </c>
      <c r="C13281" s="4" t="s">
        <v>16</v>
      </c>
      <c r="D13281" s="4" t="s">
        <v>10</v>
      </c>
    </row>
    <row r="13282" spans="1:9">
      <c r="A13282" t="n">
        <v>104006</v>
      </c>
      <c r="B13282" s="38" t="n">
        <v>45</v>
      </c>
      <c r="C13282" s="7" t="n">
        <v>7</v>
      </c>
      <c r="D13282" s="7" t="n">
        <v>255</v>
      </c>
    </row>
    <row r="13283" spans="1:9">
      <c r="A13283" t="s">
        <v>4</v>
      </c>
      <c r="B13283" s="4" t="s">
        <v>5</v>
      </c>
      <c r="C13283" s="4" t="s">
        <v>16</v>
      </c>
      <c r="D13283" s="4" t="s">
        <v>30</v>
      </c>
      <c r="E13283" s="4" t="s">
        <v>30</v>
      </c>
      <c r="F13283" s="4" t="s">
        <v>30</v>
      </c>
    </row>
    <row r="13284" spans="1:9">
      <c r="A13284" t="n">
        <v>104010</v>
      </c>
      <c r="B13284" s="38" t="n">
        <v>45</v>
      </c>
      <c r="C13284" s="7" t="n">
        <v>9</v>
      </c>
      <c r="D13284" s="7" t="n">
        <v>0.0500000007450581</v>
      </c>
      <c r="E13284" s="7" t="n">
        <v>0.200000002980232</v>
      </c>
      <c r="F13284" s="7" t="n">
        <v>0.0500000007450581</v>
      </c>
    </row>
    <row r="13285" spans="1:9">
      <c r="A13285" t="s">
        <v>4</v>
      </c>
      <c r="B13285" s="4" t="s">
        <v>5</v>
      </c>
      <c r="C13285" s="4" t="s">
        <v>16</v>
      </c>
      <c r="D13285" s="4" t="s">
        <v>9</v>
      </c>
      <c r="E13285" s="4" t="s">
        <v>9</v>
      </c>
      <c r="F13285" s="4" t="s">
        <v>9</v>
      </c>
    </row>
    <row r="13286" spans="1:9">
      <c r="A13286" t="n">
        <v>104024</v>
      </c>
      <c r="B13286" s="18" t="n">
        <v>50</v>
      </c>
      <c r="C13286" s="7" t="n">
        <v>255</v>
      </c>
      <c r="D13286" s="7" t="n">
        <v>1050253722</v>
      </c>
      <c r="E13286" s="7" t="n">
        <v>1065353216</v>
      </c>
      <c r="F13286" s="7" t="n">
        <v>1045220557</v>
      </c>
    </row>
    <row r="13287" spans="1:9">
      <c r="A13287" t="s">
        <v>4</v>
      </c>
      <c r="B13287" s="4" t="s">
        <v>5</v>
      </c>
      <c r="C13287" s="4" t="s">
        <v>16</v>
      </c>
      <c r="D13287" s="4" t="s">
        <v>10</v>
      </c>
      <c r="E13287" s="4" t="s">
        <v>10</v>
      </c>
      <c r="F13287" s="4" t="s">
        <v>9</v>
      </c>
    </row>
    <row r="13288" spans="1:9">
      <c r="A13288" t="n">
        <v>104038</v>
      </c>
      <c r="B13288" s="70" t="n">
        <v>84</v>
      </c>
      <c r="C13288" s="7" t="n">
        <v>1</v>
      </c>
      <c r="D13288" s="7" t="n">
        <v>0</v>
      </c>
      <c r="E13288" s="7" t="n">
        <v>100</v>
      </c>
      <c r="F13288" s="7" t="n">
        <v>0</v>
      </c>
    </row>
    <row r="13289" spans="1:9">
      <c r="A13289" t="s">
        <v>4</v>
      </c>
      <c r="B13289" s="4" t="s">
        <v>5</v>
      </c>
      <c r="C13289" s="4" t="s">
        <v>10</v>
      </c>
    </row>
    <row r="13290" spans="1:9">
      <c r="A13290" t="n">
        <v>104048</v>
      </c>
      <c r="B13290" s="31" t="n">
        <v>16</v>
      </c>
      <c r="C13290" s="7" t="n">
        <v>2000</v>
      </c>
    </row>
    <row r="13291" spans="1:9">
      <c r="A13291" t="s">
        <v>4</v>
      </c>
      <c r="B13291" s="4" t="s">
        <v>5</v>
      </c>
      <c r="C13291" s="4" t="s">
        <v>16</v>
      </c>
      <c r="D13291" s="4" t="s">
        <v>16</v>
      </c>
      <c r="E13291" s="4" t="s">
        <v>30</v>
      </c>
      <c r="F13291" s="4" t="s">
        <v>30</v>
      </c>
      <c r="G13291" s="4" t="s">
        <v>30</v>
      </c>
      <c r="H13291" s="4" t="s">
        <v>10</v>
      </c>
    </row>
    <row r="13292" spans="1:9">
      <c r="A13292" t="n">
        <v>104051</v>
      </c>
      <c r="B13292" s="38" t="n">
        <v>45</v>
      </c>
      <c r="C13292" s="7" t="n">
        <v>2</v>
      </c>
      <c r="D13292" s="7" t="n">
        <v>3</v>
      </c>
      <c r="E13292" s="7" t="n">
        <v>-88.9199981689453</v>
      </c>
      <c r="F13292" s="7" t="n">
        <v>0.920000016689301</v>
      </c>
      <c r="G13292" s="7" t="n">
        <v>-17.0900001525879</v>
      </c>
      <c r="H13292" s="7" t="n">
        <v>1800</v>
      </c>
    </row>
    <row r="13293" spans="1:9">
      <c r="A13293" t="s">
        <v>4</v>
      </c>
      <c r="B13293" s="4" t="s">
        <v>5</v>
      </c>
      <c r="C13293" s="4" t="s">
        <v>16</v>
      </c>
      <c r="D13293" s="4" t="s">
        <v>16</v>
      </c>
      <c r="E13293" s="4" t="s">
        <v>30</v>
      </c>
      <c r="F13293" s="4" t="s">
        <v>30</v>
      </c>
      <c r="G13293" s="4" t="s">
        <v>30</v>
      </c>
      <c r="H13293" s="4" t="s">
        <v>10</v>
      </c>
      <c r="I13293" s="4" t="s">
        <v>16</v>
      </c>
    </row>
    <row r="13294" spans="1:9">
      <c r="A13294" t="n">
        <v>104068</v>
      </c>
      <c r="B13294" s="38" t="n">
        <v>45</v>
      </c>
      <c r="C13294" s="7" t="n">
        <v>4</v>
      </c>
      <c r="D13294" s="7" t="n">
        <v>3</v>
      </c>
      <c r="E13294" s="7" t="n">
        <v>354.609985351563</v>
      </c>
      <c r="F13294" s="7" t="n">
        <v>260.269989013672</v>
      </c>
      <c r="G13294" s="7" t="n">
        <v>6</v>
      </c>
      <c r="H13294" s="7" t="n">
        <v>1800</v>
      </c>
      <c r="I13294" s="7" t="n">
        <v>0</v>
      </c>
    </row>
    <row r="13295" spans="1:9">
      <c r="A13295" t="s">
        <v>4</v>
      </c>
      <c r="B13295" s="4" t="s">
        <v>5</v>
      </c>
      <c r="C13295" s="4" t="s">
        <v>16</v>
      </c>
      <c r="D13295" s="4" t="s">
        <v>16</v>
      </c>
      <c r="E13295" s="4" t="s">
        <v>30</v>
      </c>
      <c r="F13295" s="4" t="s">
        <v>10</v>
      </c>
    </row>
    <row r="13296" spans="1:9">
      <c r="A13296" t="n">
        <v>104086</v>
      </c>
      <c r="B13296" s="38" t="n">
        <v>45</v>
      </c>
      <c r="C13296" s="7" t="n">
        <v>5</v>
      </c>
      <c r="D13296" s="7" t="n">
        <v>3</v>
      </c>
      <c r="E13296" s="7" t="n">
        <v>8</v>
      </c>
      <c r="F13296" s="7" t="n">
        <v>1800</v>
      </c>
    </row>
    <row r="13297" spans="1:9">
      <c r="A13297" t="s">
        <v>4</v>
      </c>
      <c r="B13297" s="4" t="s">
        <v>5</v>
      </c>
      <c r="C13297" s="4" t="s">
        <v>16</v>
      </c>
      <c r="D13297" s="4" t="s">
        <v>16</v>
      </c>
      <c r="E13297" s="4" t="s">
        <v>30</v>
      </c>
      <c r="F13297" s="4" t="s">
        <v>10</v>
      </c>
    </row>
    <row r="13298" spans="1:9">
      <c r="A13298" t="n">
        <v>104095</v>
      </c>
      <c r="B13298" s="38" t="n">
        <v>45</v>
      </c>
      <c r="C13298" s="7" t="n">
        <v>11</v>
      </c>
      <c r="D13298" s="7" t="n">
        <v>3</v>
      </c>
      <c r="E13298" s="7" t="n">
        <v>45.5</v>
      </c>
      <c r="F13298" s="7" t="n">
        <v>1800</v>
      </c>
    </row>
    <row r="13299" spans="1:9">
      <c r="A13299" t="s">
        <v>4</v>
      </c>
      <c r="B13299" s="4" t="s">
        <v>5</v>
      </c>
      <c r="C13299" s="4" t="s">
        <v>16</v>
      </c>
      <c r="D13299" s="4" t="s">
        <v>10</v>
      </c>
    </row>
    <row r="13300" spans="1:9">
      <c r="A13300" t="n">
        <v>104104</v>
      </c>
      <c r="B13300" s="38" t="n">
        <v>45</v>
      </c>
      <c r="C13300" s="7" t="n">
        <v>7</v>
      </c>
      <c r="D13300" s="7" t="n">
        <v>255</v>
      </c>
    </row>
    <row r="13301" spans="1:9">
      <c r="A13301" t="s">
        <v>4</v>
      </c>
      <c r="B13301" s="4" t="s">
        <v>5</v>
      </c>
      <c r="C13301" s="4" t="s">
        <v>10</v>
      </c>
    </row>
    <row r="13302" spans="1:9">
      <c r="A13302" t="n">
        <v>104108</v>
      </c>
      <c r="B13302" s="31" t="n">
        <v>16</v>
      </c>
      <c r="C13302" s="7" t="n">
        <v>1000</v>
      </c>
    </row>
    <row r="13303" spans="1:9">
      <c r="A13303" t="s">
        <v>4</v>
      </c>
      <c r="B13303" s="4" t="s">
        <v>5</v>
      </c>
      <c r="C13303" s="4" t="s">
        <v>16</v>
      </c>
      <c r="D13303" s="4" t="s">
        <v>10</v>
      </c>
      <c r="E13303" s="4" t="s">
        <v>30</v>
      </c>
    </row>
    <row r="13304" spans="1:9">
      <c r="A13304" t="n">
        <v>104111</v>
      </c>
      <c r="B13304" s="37" t="n">
        <v>58</v>
      </c>
      <c r="C13304" s="7" t="n">
        <v>101</v>
      </c>
      <c r="D13304" s="7" t="n">
        <v>500</v>
      </c>
      <c r="E13304" s="7" t="n">
        <v>1</v>
      </c>
    </row>
    <row r="13305" spans="1:9">
      <c r="A13305" t="s">
        <v>4</v>
      </c>
      <c r="B13305" s="4" t="s">
        <v>5</v>
      </c>
      <c r="C13305" s="4" t="s">
        <v>16</v>
      </c>
      <c r="D13305" s="4" t="s">
        <v>10</v>
      </c>
    </row>
    <row r="13306" spans="1:9">
      <c r="A13306" t="n">
        <v>104119</v>
      </c>
      <c r="B13306" s="37" t="n">
        <v>58</v>
      </c>
      <c r="C13306" s="7" t="n">
        <v>254</v>
      </c>
      <c r="D13306" s="7" t="n">
        <v>0</v>
      </c>
    </row>
    <row r="13307" spans="1:9">
      <c r="A13307" t="s">
        <v>4</v>
      </c>
      <c r="B13307" s="4" t="s">
        <v>5</v>
      </c>
      <c r="C13307" s="4" t="s">
        <v>16</v>
      </c>
      <c r="D13307" s="4" t="s">
        <v>16</v>
      </c>
      <c r="E13307" s="4" t="s">
        <v>30</v>
      </c>
      <c r="F13307" s="4" t="s">
        <v>30</v>
      </c>
      <c r="G13307" s="4" t="s">
        <v>30</v>
      </c>
      <c r="H13307" s="4" t="s">
        <v>10</v>
      </c>
    </row>
    <row r="13308" spans="1:9">
      <c r="A13308" t="n">
        <v>104123</v>
      </c>
      <c r="B13308" s="38" t="n">
        <v>45</v>
      </c>
      <c r="C13308" s="7" t="n">
        <v>2</v>
      </c>
      <c r="D13308" s="7" t="n">
        <v>3</v>
      </c>
      <c r="E13308" s="7" t="n">
        <v>-105.790000915527</v>
      </c>
      <c r="F13308" s="7" t="n">
        <v>-1.74000000953674</v>
      </c>
      <c r="G13308" s="7" t="n">
        <v>-17.2099990844727</v>
      </c>
      <c r="H13308" s="7" t="n">
        <v>0</v>
      </c>
    </row>
    <row r="13309" spans="1:9">
      <c r="A13309" t="s">
        <v>4</v>
      </c>
      <c r="B13309" s="4" t="s">
        <v>5</v>
      </c>
      <c r="C13309" s="4" t="s">
        <v>16</v>
      </c>
      <c r="D13309" s="4" t="s">
        <v>16</v>
      </c>
      <c r="E13309" s="4" t="s">
        <v>30</v>
      </c>
      <c r="F13309" s="4" t="s">
        <v>30</v>
      </c>
      <c r="G13309" s="4" t="s">
        <v>30</v>
      </c>
      <c r="H13309" s="4" t="s">
        <v>10</v>
      </c>
      <c r="I13309" s="4" t="s">
        <v>16</v>
      </c>
    </row>
    <row r="13310" spans="1:9">
      <c r="A13310" t="n">
        <v>104140</v>
      </c>
      <c r="B13310" s="38" t="n">
        <v>45</v>
      </c>
      <c r="C13310" s="7" t="n">
        <v>4</v>
      </c>
      <c r="D13310" s="7" t="n">
        <v>3</v>
      </c>
      <c r="E13310" s="7" t="n">
        <v>5.21999979019165</v>
      </c>
      <c r="F13310" s="7" t="n">
        <v>106.610000610352</v>
      </c>
      <c r="G13310" s="7" t="n">
        <v>0</v>
      </c>
      <c r="H13310" s="7" t="n">
        <v>0</v>
      </c>
      <c r="I13310" s="7" t="n">
        <v>0</v>
      </c>
    </row>
    <row r="13311" spans="1:9">
      <c r="A13311" t="s">
        <v>4</v>
      </c>
      <c r="B13311" s="4" t="s">
        <v>5</v>
      </c>
      <c r="C13311" s="4" t="s">
        <v>16</v>
      </c>
      <c r="D13311" s="4" t="s">
        <v>16</v>
      </c>
      <c r="E13311" s="4" t="s">
        <v>30</v>
      </c>
      <c r="F13311" s="4" t="s">
        <v>10</v>
      </c>
    </row>
    <row r="13312" spans="1:9">
      <c r="A13312" t="n">
        <v>104158</v>
      </c>
      <c r="B13312" s="38" t="n">
        <v>45</v>
      </c>
      <c r="C13312" s="7" t="n">
        <v>5</v>
      </c>
      <c r="D13312" s="7" t="n">
        <v>3</v>
      </c>
      <c r="E13312" s="7" t="n">
        <v>2</v>
      </c>
      <c r="F13312" s="7" t="n">
        <v>0</v>
      </c>
    </row>
    <row r="13313" spans="1:9">
      <c r="A13313" t="s">
        <v>4</v>
      </c>
      <c r="B13313" s="4" t="s">
        <v>5</v>
      </c>
      <c r="C13313" s="4" t="s">
        <v>16</v>
      </c>
      <c r="D13313" s="4" t="s">
        <v>16</v>
      </c>
      <c r="E13313" s="4" t="s">
        <v>30</v>
      </c>
      <c r="F13313" s="4" t="s">
        <v>10</v>
      </c>
    </row>
    <row r="13314" spans="1:9">
      <c r="A13314" t="n">
        <v>104167</v>
      </c>
      <c r="B13314" s="38" t="n">
        <v>45</v>
      </c>
      <c r="C13314" s="7" t="n">
        <v>11</v>
      </c>
      <c r="D13314" s="7" t="n">
        <v>3</v>
      </c>
      <c r="E13314" s="7" t="n">
        <v>38</v>
      </c>
      <c r="F13314" s="7" t="n">
        <v>0</v>
      </c>
    </row>
    <row r="13315" spans="1:9">
      <c r="A13315" t="s">
        <v>4</v>
      </c>
      <c r="B13315" s="4" t="s">
        <v>5</v>
      </c>
      <c r="C13315" s="4" t="s">
        <v>10</v>
      </c>
      <c r="D13315" s="4" t="s">
        <v>30</v>
      </c>
      <c r="E13315" s="4" t="s">
        <v>30</v>
      </c>
      <c r="F13315" s="4" t="s">
        <v>30</v>
      </c>
      <c r="G13315" s="4" t="s">
        <v>30</v>
      </c>
    </row>
    <row r="13316" spans="1:9">
      <c r="A13316" t="n">
        <v>104176</v>
      </c>
      <c r="B13316" s="43" t="n">
        <v>46</v>
      </c>
      <c r="C13316" s="7" t="n">
        <v>1</v>
      </c>
      <c r="D13316" s="7" t="n">
        <v>-105.98999786377</v>
      </c>
      <c r="E13316" s="7" t="n">
        <v>-3</v>
      </c>
      <c r="F13316" s="7" t="n">
        <v>-18.1700000762939</v>
      </c>
      <c r="G13316" s="7" t="n">
        <v>78.4000015258789</v>
      </c>
    </row>
    <row r="13317" spans="1:9">
      <c r="A13317" t="s">
        <v>4</v>
      </c>
      <c r="B13317" s="4" t="s">
        <v>5</v>
      </c>
      <c r="C13317" s="4" t="s">
        <v>10</v>
      </c>
      <c r="D13317" s="4" t="s">
        <v>30</v>
      </c>
      <c r="E13317" s="4" t="s">
        <v>30</v>
      </c>
      <c r="F13317" s="4" t="s">
        <v>30</v>
      </c>
      <c r="G13317" s="4" t="s">
        <v>30</v>
      </c>
    </row>
    <row r="13318" spans="1:9">
      <c r="A13318" t="n">
        <v>104195</v>
      </c>
      <c r="B13318" s="43" t="n">
        <v>46</v>
      </c>
      <c r="C13318" s="7" t="n">
        <v>7</v>
      </c>
      <c r="D13318" s="7" t="n">
        <v>-106.790000915527</v>
      </c>
      <c r="E13318" s="7" t="n">
        <v>-3</v>
      </c>
      <c r="F13318" s="7" t="n">
        <v>-17.1100006103516</v>
      </c>
      <c r="G13318" s="7" t="n">
        <v>87.9000015258789</v>
      </c>
    </row>
    <row r="13319" spans="1:9">
      <c r="A13319" t="s">
        <v>4</v>
      </c>
      <c r="B13319" s="4" t="s">
        <v>5</v>
      </c>
      <c r="C13319" s="4" t="s">
        <v>10</v>
      </c>
      <c r="D13319" s="4" t="s">
        <v>30</v>
      </c>
      <c r="E13319" s="4" t="s">
        <v>30</v>
      </c>
      <c r="F13319" s="4" t="s">
        <v>30</v>
      </c>
      <c r="G13319" s="4" t="s">
        <v>30</v>
      </c>
    </row>
    <row r="13320" spans="1:9">
      <c r="A13320" t="n">
        <v>104214</v>
      </c>
      <c r="B13320" s="43" t="n">
        <v>46</v>
      </c>
      <c r="C13320" s="7" t="n">
        <v>3</v>
      </c>
      <c r="D13320" s="7" t="n">
        <v>-106.959999084473</v>
      </c>
      <c r="E13320" s="7" t="n">
        <v>-3</v>
      </c>
      <c r="F13320" s="7" t="n">
        <v>-17.6900005340576</v>
      </c>
      <c r="G13320" s="7" t="n">
        <v>85.5</v>
      </c>
    </row>
    <row r="13321" spans="1:9">
      <c r="A13321" t="s">
        <v>4</v>
      </c>
      <c r="B13321" s="4" t="s">
        <v>5</v>
      </c>
      <c r="C13321" s="4" t="s">
        <v>16</v>
      </c>
      <c r="D13321" s="4" t="s">
        <v>10</v>
      </c>
      <c r="E13321" s="4" t="s">
        <v>6</v>
      </c>
      <c r="F13321" s="4" t="s">
        <v>6</v>
      </c>
      <c r="G13321" s="4" t="s">
        <v>6</v>
      </c>
      <c r="H13321" s="4" t="s">
        <v>6</v>
      </c>
    </row>
    <row r="13322" spans="1:9">
      <c r="A13322" t="n">
        <v>104233</v>
      </c>
      <c r="B13322" s="54" t="n">
        <v>51</v>
      </c>
      <c r="C13322" s="7" t="n">
        <v>3</v>
      </c>
      <c r="D13322" s="7" t="n">
        <v>2</v>
      </c>
      <c r="E13322" s="7" t="s">
        <v>345</v>
      </c>
      <c r="F13322" s="7" t="s">
        <v>226</v>
      </c>
      <c r="G13322" s="7" t="s">
        <v>225</v>
      </c>
      <c r="H13322" s="7" t="s">
        <v>226</v>
      </c>
    </row>
    <row r="13323" spans="1:9">
      <c r="A13323" t="s">
        <v>4</v>
      </c>
      <c r="B13323" s="4" t="s">
        <v>5</v>
      </c>
      <c r="C13323" s="4" t="s">
        <v>10</v>
      </c>
      <c r="D13323" s="4" t="s">
        <v>16</v>
      </c>
      <c r="E13323" s="4" t="s">
        <v>6</v>
      </c>
      <c r="F13323" s="4" t="s">
        <v>30</v>
      </c>
      <c r="G13323" s="4" t="s">
        <v>30</v>
      </c>
      <c r="H13323" s="4" t="s">
        <v>30</v>
      </c>
    </row>
    <row r="13324" spans="1:9">
      <c r="A13324" t="n">
        <v>104246</v>
      </c>
      <c r="B13324" s="45" t="n">
        <v>48</v>
      </c>
      <c r="C13324" s="7" t="n">
        <v>2</v>
      </c>
      <c r="D13324" s="7" t="n">
        <v>0</v>
      </c>
      <c r="E13324" s="7" t="s">
        <v>456</v>
      </c>
      <c r="F13324" s="7" t="n">
        <v>-1</v>
      </c>
      <c r="G13324" s="7" t="n">
        <v>1</v>
      </c>
      <c r="H13324" s="7" t="n">
        <v>0</v>
      </c>
    </row>
    <row r="13325" spans="1:9">
      <c r="A13325" t="s">
        <v>4</v>
      </c>
      <c r="B13325" s="4" t="s">
        <v>5</v>
      </c>
      <c r="C13325" s="4" t="s">
        <v>16</v>
      </c>
      <c r="D13325" s="4" t="s">
        <v>10</v>
      </c>
    </row>
    <row r="13326" spans="1:9">
      <c r="A13326" t="n">
        <v>104277</v>
      </c>
      <c r="B13326" s="37" t="n">
        <v>58</v>
      </c>
      <c r="C13326" s="7" t="n">
        <v>255</v>
      </c>
      <c r="D13326" s="7" t="n">
        <v>0</v>
      </c>
    </row>
    <row r="13327" spans="1:9">
      <c r="A13327" t="s">
        <v>4</v>
      </c>
      <c r="B13327" s="4" t="s">
        <v>5</v>
      </c>
      <c r="C13327" s="4" t="s">
        <v>10</v>
      </c>
    </row>
    <row r="13328" spans="1:9">
      <c r="A13328" t="n">
        <v>104281</v>
      </c>
      <c r="B13328" s="31" t="n">
        <v>16</v>
      </c>
      <c r="C13328" s="7" t="n">
        <v>500</v>
      </c>
    </row>
    <row r="13329" spans="1:8">
      <c r="A13329" t="s">
        <v>4</v>
      </c>
      <c r="B13329" s="4" t="s">
        <v>5</v>
      </c>
      <c r="C13329" s="4" t="s">
        <v>16</v>
      </c>
      <c r="D13329" s="4" t="s">
        <v>10</v>
      </c>
      <c r="E13329" s="4" t="s">
        <v>6</v>
      </c>
    </row>
    <row r="13330" spans="1:8">
      <c r="A13330" t="n">
        <v>104284</v>
      </c>
      <c r="B13330" s="54" t="n">
        <v>51</v>
      </c>
      <c r="C13330" s="7" t="n">
        <v>4</v>
      </c>
      <c r="D13330" s="7" t="n">
        <v>2</v>
      </c>
      <c r="E13330" s="7" t="s">
        <v>240</v>
      </c>
    </row>
    <row r="13331" spans="1:8">
      <c r="A13331" t="s">
        <v>4</v>
      </c>
      <c r="B13331" s="4" t="s">
        <v>5</v>
      </c>
      <c r="C13331" s="4" t="s">
        <v>10</v>
      </c>
    </row>
    <row r="13332" spans="1:8">
      <c r="A13332" t="n">
        <v>104297</v>
      </c>
      <c r="B13332" s="31" t="n">
        <v>16</v>
      </c>
      <c r="C13332" s="7" t="n">
        <v>0</v>
      </c>
    </row>
    <row r="13333" spans="1:8">
      <c r="A13333" t="s">
        <v>4</v>
      </c>
      <c r="B13333" s="4" t="s">
        <v>5</v>
      </c>
      <c r="C13333" s="4" t="s">
        <v>10</v>
      </c>
      <c r="D13333" s="4" t="s">
        <v>69</v>
      </c>
      <c r="E13333" s="4" t="s">
        <v>16</v>
      </c>
      <c r="F13333" s="4" t="s">
        <v>16</v>
      </c>
    </row>
    <row r="13334" spans="1:8">
      <c r="A13334" t="n">
        <v>104300</v>
      </c>
      <c r="B13334" s="55" t="n">
        <v>26</v>
      </c>
      <c r="C13334" s="7" t="n">
        <v>2</v>
      </c>
      <c r="D13334" s="7" t="s">
        <v>748</v>
      </c>
      <c r="E13334" s="7" t="n">
        <v>2</v>
      </c>
      <c r="F13334" s="7" t="n">
        <v>0</v>
      </c>
    </row>
    <row r="13335" spans="1:8">
      <c r="A13335" t="s">
        <v>4</v>
      </c>
      <c r="B13335" s="4" t="s">
        <v>5</v>
      </c>
    </row>
    <row r="13336" spans="1:8">
      <c r="A13336" t="n">
        <v>104324</v>
      </c>
      <c r="B13336" s="29" t="n">
        <v>28</v>
      </c>
    </row>
    <row r="13337" spans="1:8">
      <c r="A13337" t="s">
        <v>4</v>
      </c>
      <c r="B13337" s="4" t="s">
        <v>5</v>
      </c>
      <c r="C13337" s="4" t="s">
        <v>10</v>
      </c>
      <c r="D13337" s="4" t="s">
        <v>16</v>
      </c>
      <c r="E13337" s="4" t="s">
        <v>6</v>
      </c>
      <c r="F13337" s="4" t="s">
        <v>30</v>
      </c>
      <c r="G13337" s="4" t="s">
        <v>30</v>
      </c>
      <c r="H13337" s="4" t="s">
        <v>30</v>
      </c>
    </row>
    <row r="13338" spans="1:8">
      <c r="A13338" t="n">
        <v>104325</v>
      </c>
      <c r="B13338" s="45" t="n">
        <v>48</v>
      </c>
      <c r="C13338" s="7" t="n">
        <v>3</v>
      </c>
      <c r="D13338" s="7" t="n">
        <v>0</v>
      </c>
      <c r="E13338" s="7" t="s">
        <v>213</v>
      </c>
      <c r="F13338" s="7" t="n">
        <v>-1</v>
      </c>
      <c r="G13338" s="7" t="n">
        <v>1</v>
      </c>
      <c r="H13338" s="7" t="n">
        <v>0</v>
      </c>
    </row>
    <row r="13339" spans="1:8">
      <c r="A13339" t="s">
        <v>4</v>
      </c>
      <c r="B13339" s="4" t="s">
        <v>5</v>
      </c>
      <c r="C13339" s="4" t="s">
        <v>16</v>
      </c>
      <c r="D13339" s="4" t="s">
        <v>10</v>
      </c>
      <c r="E13339" s="4" t="s">
        <v>6</v>
      </c>
    </row>
    <row r="13340" spans="1:8">
      <c r="A13340" t="n">
        <v>104353</v>
      </c>
      <c r="B13340" s="54" t="n">
        <v>51</v>
      </c>
      <c r="C13340" s="7" t="n">
        <v>4</v>
      </c>
      <c r="D13340" s="7" t="n">
        <v>3</v>
      </c>
      <c r="E13340" s="7" t="s">
        <v>304</v>
      </c>
    </row>
    <row r="13341" spans="1:8">
      <c r="A13341" t="s">
        <v>4</v>
      </c>
      <c r="B13341" s="4" t="s">
        <v>5</v>
      </c>
      <c r="C13341" s="4" t="s">
        <v>10</v>
      </c>
    </row>
    <row r="13342" spans="1:8">
      <c r="A13342" t="n">
        <v>104367</v>
      </c>
      <c r="B13342" s="31" t="n">
        <v>16</v>
      </c>
      <c r="C13342" s="7" t="n">
        <v>0</v>
      </c>
    </row>
    <row r="13343" spans="1:8">
      <c r="A13343" t="s">
        <v>4</v>
      </c>
      <c r="B13343" s="4" t="s">
        <v>5</v>
      </c>
      <c r="C13343" s="4" t="s">
        <v>10</v>
      </c>
      <c r="D13343" s="4" t="s">
        <v>69</v>
      </c>
      <c r="E13343" s="4" t="s">
        <v>16</v>
      </c>
      <c r="F13343" s="4" t="s">
        <v>16</v>
      </c>
    </row>
    <row r="13344" spans="1:8">
      <c r="A13344" t="n">
        <v>104370</v>
      </c>
      <c r="B13344" s="55" t="n">
        <v>26</v>
      </c>
      <c r="C13344" s="7" t="n">
        <v>3</v>
      </c>
      <c r="D13344" s="7" t="s">
        <v>749</v>
      </c>
      <c r="E13344" s="7" t="n">
        <v>2</v>
      </c>
      <c r="F13344" s="7" t="n">
        <v>0</v>
      </c>
    </row>
    <row r="13345" spans="1:8">
      <c r="A13345" t="s">
        <v>4</v>
      </c>
      <c r="B13345" s="4" t="s">
        <v>5</v>
      </c>
    </row>
    <row r="13346" spans="1:8">
      <c r="A13346" t="n">
        <v>104403</v>
      </c>
      <c r="B13346" s="29" t="n">
        <v>28</v>
      </c>
    </row>
    <row r="13347" spans="1:8">
      <c r="A13347" t="s">
        <v>4</v>
      </c>
      <c r="B13347" s="4" t="s">
        <v>5</v>
      </c>
      <c r="C13347" s="4" t="s">
        <v>10</v>
      </c>
      <c r="D13347" s="4" t="s">
        <v>16</v>
      </c>
      <c r="E13347" s="4" t="s">
        <v>6</v>
      </c>
      <c r="F13347" s="4" t="s">
        <v>30</v>
      </c>
      <c r="G13347" s="4" t="s">
        <v>30</v>
      </c>
      <c r="H13347" s="4" t="s">
        <v>30</v>
      </c>
    </row>
    <row r="13348" spans="1:8">
      <c r="A13348" t="n">
        <v>104404</v>
      </c>
      <c r="B13348" s="45" t="n">
        <v>48</v>
      </c>
      <c r="C13348" s="7" t="n">
        <v>7</v>
      </c>
      <c r="D13348" s="7" t="n">
        <v>0</v>
      </c>
      <c r="E13348" s="7" t="s">
        <v>458</v>
      </c>
      <c r="F13348" s="7" t="n">
        <v>-1</v>
      </c>
      <c r="G13348" s="7" t="n">
        <v>1</v>
      </c>
      <c r="H13348" s="7" t="n">
        <v>0</v>
      </c>
    </row>
    <row r="13349" spans="1:8">
      <c r="A13349" t="s">
        <v>4</v>
      </c>
      <c r="B13349" s="4" t="s">
        <v>5</v>
      </c>
      <c r="C13349" s="4" t="s">
        <v>16</v>
      </c>
      <c r="D13349" s="4" t="s">
        <v>10</v>
      </c>
      <c r="E13349" s="4" t="s">
        <v>6</v>
      </c>
    </row>
    <row r="13350" spans="1:8">
      <c r="A13350" t="n">
        <v>104435</v>
      </c>
      <c r="B13350" s="54" t="n">
        <v>51</v>
      </c>
      <c r="C13350" s="7" t="n">
        <v>4</v>
      </c>
      <c r="D13350" s="7" t="n">
        <v>7</v>
      </c>
      <c r="E13350" s="7" t="s">
        <v>255</v>
      </c>
    </row>
    <row r="13351" spans="1:8">
      <c r="A13351" t="s">
        <v>4</v>
      </c>
      <c r="B13351" s="4" t="s">
        <v>5</v>
      </c>
      <c r="C13351" s="4" t="s">
        <v>10</v>
      </c>
    </row>
    <row r="13352" spans="1:8">
      <c r="A13352" t="n">
        <v>104448</v>
      </c>
      <c r="B13352" s="31" t="n">
        <v>16</v>
      </c>
      <c r="C13352" s="7" t="n">
        <v>0</v>
      </c>
    </row>
    <row r="13353" spans="1:8">
      <c r="A13353" t="s">
        <v>4</v>
      </c>
      <c r="B13353" s="4" t="s">
        <v>5</v>
      </c>
      <c r="C13353" s="4" t="s">
        <v>10</v>
      </c>
      <c r="D13353" s="4" t="s">
        <v>69</v>
      </c>
      <c r="E13353" s="4" t="s">
        <v>16</v>
      </c>
      <c r="F13353" s="4" t="s">
        <v>16</v>
      </c>
    </row>
    <row r="13354" spans="1:8">
      <c r="A13354" t="n">
        <v>104451</v>
      </c>
      <c r="B13354" s="55" t="n">
        <v>26</v>
      </c>
      <c r="C13354" s="7" t="n">
        <v>7</v>
      </c>
      <c r="D13354" s="7" t="s">
        <v>750</v>
      </c>
      <c r="E13354" s="7" t="n">
        <v>2</v>
      </c>
      <c r="F13354" s="7" t="n">
        <v>0</v>
      </c>
    </row>
    <row r="13355" spans="1:8">
      <c r="A13355" t="s">
        <v>4</v>
      </c>
      <c r="B13355" s="4" t="s">
        <v>5</v>
      </c>
    </row>
    <row r="13356" spans="1:8">
      <c r="A13356" t="n">
        <v>104482</v>
      </c>
      <c r="B13356" s="29" t="n">
        <v>28</v>
      </c>
    </row>
    <row r="13357" spans="1:8">
      <c r="A13357" t="s">
        <v>4</v>
      </c>
      <c r="B13357" s="4" t="s">
        <v>5</v>
      </c>
      <c r="C13357" s="4" t="s">
        <v>10</v>
      </c>
      <c r="D13357" s="4" t="s">
        <v>16</v>
      </c>
    </row>
    <row r="13358" spans="1:8">
      <c r="A13358" t="n">
        <v>104483</v>
      </c>
      <c r="B13358" s="66" t="n">
        <v>89</v>
      </c>
      <c r="C13358" s="7" t="n">
        <v>65533</v>
      </c>
      <c r="D13358" s="7" t="n">
        <v>1</v>
      </c>
    </row>
    <row r="13359" spans="1:8">
      <c r="A13359" t="s">
        <v>4</v>
      </c>
      <c r="B13359" s="4" t="s">
        <v>5</v>
      </c>
      <c r="C13359" s="4" t="s">
        <v>16</v>
      </c>
      <c r="D13359" s="4" t="s">
        <v>10</v>
      </c>
      <c r="E13359" s="4" t="s">
        <v>30</v>
      </c>
    </row>
    <row r="13360" spans="1:8">
      <c r="A13360" t="n">
        <v>104487</v>
      </c>
      <c r="B13360" s="37" t="n">
        <v>58</v>
      </c>
      <c r="C13360" s="7" t="n">
        <v>101</v>
      </c>
      <c r="D13360" s="7" t="n">
        <v>500</v>
      </c>
      <c r="E13360" s="7" t="n">
        <v>1</v>
      </c>
    </row>
    <row r="13361" spans="1:8">
      <c r="A13361" t="s">
        <v>4</v>
      </c>
      <c r="B13361" s="4" t="s">
        <v>5</v>
      </c>
      <c r="C13361" s="4" t="s">
        <v>16</v>
      </c>
      <c r="D13361" s="4" t="s">
        <v>10</v>
      </c>
    </row>
    <row r="13362" spans="1:8">
      <c r="A13362" t="n">
        <v>104495</v>
      </c>
      <c r="B13362" s="37" t="n">
        <v>58</v>
      </c>
      <c r="C13362" s="7" t="n">
        <v>254</v>
      </c>
      <c r="D13362" s="7" t="n">
        <v>0</v>
      </c>
    </row>
    <row r="13363" spans="1:8">
      <c r="A13363" t="s">
        <v>4</v>
      </c>
      <c r="B13363" s="4" t="s">
        <v>5</v>
      </c>
      <c r="C13363" s="4" t="s">
        <v>16</v>
      </c>
      <c r="D13363" s="4" t="s">
        <v>16</v>
      </c>
      <c r="E13363" s="4" t="s">
        <v>30</v>
      </c>
      <c r="F13363" s="4" t="s">
        <v>30</v>
      </c>
      <c r="G13363" s="4" t="s">
        <v>30</v>
      </c>
      <c r="H13363" s="4" t="s">
        <v>10</v>
      </c>
    </row>
    <row r="13364" spans="1:8">
      <c r="A13364" t="n">
        <v>104499</v>
      </c>
      <c r="B13364" s="38" t="n">
        <v>45</v>
      </c>
      <c r="C13364" s="7" t="n">
        <v>2</v>
      </c>
      <c r="D13364" s="7" t="n">
        <v>3</v>
      </c>
      <c r="E13364" s="7" t="n">
        <v>-107.779998779297</v>
      </c>
      <c r="F13364" s="7" t="n">
        <v>-1.5900000333786</v>
      </c>
      <c r="G13364" s="7" t="n">
        <v>-15.3800001144409</v>
      </c>
      <c r="H13364" s="7" t="n">
        <v>0</v>
      </c>
    </row>
    <row r="13365" spans="1:8">
      <c r="A13365" t="s">
        <v>4</v>
      </c>
      <c r="B13365" s="4" t="s">
        <v>5</v>
      </c>
      <c r="C13365" s="4" t="s">
        <v>16</v>
      </c>
      <c r="D13365" s="4" t="s">
        <v>16</v>
      </c>
      <c r="E13365" s="4" t="s">
        <v>30</v>
      </c>
      <c r="F13365" s="4" t="s">
        <v>30</v>
      </c>
      <c r="G13365" s="4" t="s">
        <v>30</v>
      </c>
      <c r="H13365" s="4" t="s">
        <v>10</v>
      </c>
      <c r="I13365" s="4" t="s">
        <v>16</v>
      </c>
    </row>
    <row r="13366" spans="1:8">
      <c r="A13366" t="n">
        <v>104516</v>
      </c>
      <c r="B13366" s="38" t="n">
        <v>45</v>
      </c>
      <c r="C13366" s="7" t="n">
        <v>4</v>
      </c>
      <c r="D13366" s="7" t="n">
        <v>3</v>
      </c>
      <c r="E13366" s="7" t="n">
        <v>359.820007324219</v>
      </c>
      <c r="F13366" s="7" t="n">
        <v>50.8400001525879</v>
      </c>
      <c r="G13366" s="7" t="n">
        <v>0</v>
      </c>
      <c r="H13366" s="7" t="n">
        <v>0</v>
      </c>
      <c r="I13366" s="7" t="n">
        <v>0</v>
      </c>
    </row>
    <row r="13367" spans="1:8">
      <c r="A13367" t="s">
        <v>4</v>
      </c>
      <c r="B13367" s="4" t="s">
        <v>5</v>
      </c>
      <c r="C13367" s="4" t="s">
        <v>16</v>
      </c>
      <c r="D13367" s="4" t="s">
        <v>16</v>
      </c>
      <c r="E13367" s="4" t="s">
        <v>30</v>
      </c>
      <c r="F13367" s="4" t="s">
        <v>10</v>
      </c>
    </row>
    <row r="13368" spans="1:8">
      <c r="A13368" t="n">
        <v>104534</v>
      </c>
      <c r="B13368" s="38" t="n">
        <v>45</v>
      </c>
      <c r="C13368" s="7" t="n">
        <v>5</v>
      </c>
      <c r="D13368" s="7" t="n">
        <v>3</v>
      </c>
      <c r="E13368" s="7" t="n">
        <v>2</v>
      </c>
      <c r="F13368" s="7" t="n">
        <v>0</v>
      </c>
    </row>
    <row r="13369" spans="1:8">
      <c r="A13369" t="s">
        <v>4</v>
      </c>
      <c r="B13369" s="4" t="s">
        <v>5</v>
      </c>
      <c r="C13369" s="4" t="s">
        <v>16</v>
      </c>
      <c r="D13369" s="4" t="s">
        <v>16</v>
      </c>
      <c r="E13369" s="4" t="s">
        <v>30</v>
      </c>
      <c r="F13369" s="4" t="s">
        <v>10</v>
      </c>
    </row>
    <row r="13370" spans="1:8">
      <c r="A13370" t="n">
        <v>104543</v>
      </c>
      <c r="B13370" s="38" t="n">
        <v>45</v>
      </c>
      <c r="C13370" s="7" t="n">
        <v>11</v>
      </c>
      <c r="D13370" s="7" t="n">
        <v>3</v>
      </c>
      <c r="E13370" s="7" t="n">
        <v>38</v>
      </c>
      <c r="F13370" s="7" t="n">
        <v>0</v>
      </c>
    </row>
    <row r="13371" spans="1:8">
      <c r="A13371" t="s">
        <v>4</v>
      </c>
      <c r="B13371" s="4" t="s">
        <v>5</v>
      </c>
      <c r="C13371" s="4" t="s">
        <v>10</v>
      </c>
      <c r="D13371" s="4" t="s">
        <v>30</v>
      </c>
      <c r="E13371" s="4" t="s">
        <v>30</v>
      </c>
      <c r="F13371" s="4" t="s">
        <v>30</v>
      </c>
      <c r="G13371" s="4" t="s">
        <v>30</v>
      </c>
    </row>
    <row r="13372" spans="1:8">
      <c r="A13372" t="n">
        <v>104552</v>
      </c>
      <c r="B13372" s="43" t="n">
        <v>46</v>
      </c>
      <c r="C13372" s="7" t="n">
        <v>4</v>
      </c>
      <c r="D13372" s="7" t="n">
        <v>-107.269996643066</v>
      </c>
      <c r="E13372" s="7" t="n">
        <v>-3</v>
      </c>
      <c r="F13372" s="7" t="n">
        <v>-15.6899995803833</v>
      </c>
      <c r="G13372" s="7" t="n">
        <v>77.0999984741211</v>
      </c>
    </row>
    <row r="13373" spans="1:8">
      <c r="A13373" t="s">
        <v>4</v>
      </c>
      <c r="B13373" s="4" t="s">
        <v>5</v>
      </c>
      <c r="C13373" s="4" t="s">
        <v>10</v>
      </c>
      <c r="D13373" s="4" t="s">
        <v>30</v>
      </c>
      <c r="E13373" s="4" t="s">
        <v>30</v>
      </c>
      <c r="F13373" s="4" t="s">
        <v>30</v>
      </c>
      <c r="G13373" s="4" t="s">
        <v>30</v>
      </c>
    </row>
    <row r="13374" spans="1:8">
      <c r="A13374" t="n">
        <v>104571</v>
      </c>
      <c r="B13374" s="43" t="n">
        <v>46</v>
      </c>
      <c r="C13374" s="7" t="n">
        <v>6</v>
      </c>
      <c r="D13374" s="7" t="n">
        <v>-107.550003051758</v>
      </c>
      <c r="E13374" s="7" t="n">
        <v>-3</v>
      </c>
      <c r="F13374" s="7" t="n">
        <v>-14.710000038147</v>
      </c>
      <c r="G13374" s="7" t="n">
        <v>95.1999969482422</v>
      </c>
    </row>
    <row r="13375" spans="1:8">
      <c r="A13375" t="s">
        <v>4</v>
      </c>
      <c r="B13375" s="4" t="s">
        <v>5</v>
      </c>
      <c r="C13375" s="4" t="s">
        <v>16</v>
      </c>
      <c r="D13375" s="4" t="s">
        <v>10</v>
      </c>
      <c r="E13375" s="4" t="s">
        <v>6</v>
      </c>
      <c r="F13375" s="4" t="s">
        <v>6</v>
      </c>
      <c r="G13375" s="4" t="s">
        <v>6</v>
      </c>
      <c r="H13375" s="4" t="s">
        <v>6</v>
      </c>
    </row>
    <row r="13376" spans="1:8">
      <c r="A13376" t="n">
        <v>104590</v>
      </c>
      <c r="B13376" s="54" t="n">
        <v>51</v>
      </c>
      <c r="C13376" s="7" t="n">
        <v>3</v>
      </c>
      <c r="D13376" s="7" t="n">
        <v>6</v>
      </c>
      <c r="E13376" s="7" t="s">
        <v>223</v>
      </c>
      <c r="F13376" s="7" t="s">
        <v>462</v>
      </c>
      <c r="G13376" s="7" t="s">
        <v>225</v>
      </c>
      <c r="H13376" s="7" t="s">
        <v>226</v>
      </c>
    </row>
    <row r="13377" spans="1:9">
      <c r="A13377" t="s">
        <v>4</v>
      </c>
      <c r="B13377" s="4" t="s">
        <v>5</v>
      </c>
      <c r="C13377" s="4" t="s">
        <v>16</v>
      </c>
      <c r="D13377" s="4" t="s">
        <v>10</v>
      </c>
    </row>
    <row r="13378" spans="1:9">
      <c r="A13378" t="n">
        <v>104603</v>
      </c>
      <c r="B13378" s="37" t="n">
        <v>58</v>
      </c>
      <c r="C13378" s="7" t="n">
        <v>255</v>
      </c>
      <c r="D13378" s="7" t="n">
        <v>0</v>
      </c>
    </row>
    <row r="13379" spans="1:9">
      <c r="A13379" t="s">
        <v>4</v>
      </c>
      <c r="B13379" s="4" t="s">
        <v>5</v>
      </c>
      <c r="C13379" s="4" t="s">
        <v>10</v>
      </c>
      <c r="D13379" s="4" t="s">
        <v>16</v>
      </c>
      <c r="E13379" s="4" t="s">
        <v>6</v>
      </c>
      <c r="F13379" s="4" t="s">
        <v>30</v>
      </c>
      <c r="G13379" s="4" t="s">
        <v>30</v>
      </c>
      <c r="H13379" s="4" t="s">
        <v>30</v>
      </c>
    </row>
    <row r="13380" spans="1:9">
      <c r="A13380" t="n">
        <v>104607</v>
      </c>
      <c r="B13380" s="45" t="n">
        <v>48</v>
      </c>
      <c r="C13380" s="7" t="n">
        <v>4</v>
      </c>
      <c r="D13380" s="7" t="n">
        <v>0</v>
      </c>
      <c r="E13380" s="7" t="s">
        <v>222</v>
      </c>
      <c r="F13380" s="7" t="n">
        <v>-1</v>
      </c>
      <c r="G13380" s="7" t="n">
        <v>1</v>
      </c>
      <c r="H13380" s="7" t="n">
        <v>0</v>
      </c>
    </row>
    <row r="13381" spans="1:9">
      <c r="A13381" t="s">
        <v>4</v>
      </c>
      <c r="B13381" s="4" t="s">
        <v>5</v>
      </c>
      <c r="C13381" s="4" t="s">
        <v>16</v>
      </c>
      <c r="D13381" s="4" t="s">
        <v>10</v>
      </c>
      <c r="E13381" s="4" t="s">
        <v>6</v>
      </c>
    </row>
    <row r="13382" spans="1:9">
      <c r="A13382" t="n">
        <v>104635</v>
      </c>
      <c r="B13382" s="54" t="n">
        <v>51</v>
      </c>
      <c r="C13382" s="7" t="n">
        <v>4</v>
      </c>
      <c r="D13382" s="7" t="n">
        <v>4</v>
      </c>
      <c r="E13382" s="7" t="s">
        <v>351</v>
      </c>
    </row>
    <row r="13383" spans="1:9">
      <c r="A13383" t="s">
        <v>4</v>
      </c>
      <c r="B13383" s="4" t="s">
        <v>5</v>
      </c>
      <c r="C13383" s="4" t="s">
        <v>10</v>
      </c>
    </row>
    <row r="13384" spans="1:9">
      <c r="A13384" t="n">
        <v>104648</v>
      </c>
      <c r="B13384" s="31" t="n">
        <v>16</v>
      </c>
      <c r="C13384" s="7" t="n">
        <v>0</v>
      </c>
    </row>
    <row r="13385" spans="1:9">
      <c r="A13385" t="s">
        <v>4</v>
      </c>
      <c r="B13385" s="4" t="s">
        <v>5</v>
      </c>
      <c r="C13385" s="4" t="s">
        <v>10</v>
      </c>
      <c r="D13385" s="4" t="s">
        <v>69</v>
      </c>
      <c r="E13385" s="4" t="s">
        <v>16</v>
      </c>
      <c r="F13385" s="4" t="s">
        <v>16</v>
      </c>
    </row>
    <row r="13386" spans="1:9">
      <c r="A13386" t="n">
        <v>104651</v>
      </c>
      <c r="B13386" s="55" t="n">
        <v>26</v>
      </c>
      <c r="C13386" s="7" t="n">
        <v>4</v>
      </c>
      <c r="D13386" s="7" t="s">
        <v>751</v>
      </c>
      <c r="E13386" s="7" t="n">
        <v>2</v>
      </c>
      <c r="F13386" s="7" t="n">
        <v>0</v>
      </c>
    </row>
    <row r="13387" spans="1:9">
      <c r="A13387" t="s">
        <v>4</v>
      </c>
      <c r="B13387" s="4" t="s">
        <v>5</v>
      </c>
    </row>
    <row r="13388" spans="1:9">
      <c r="A13388" t="n">
        <v>104720</v>
      </c>
      <c r="B13388" s="29" t="n">
        <v>28</v>
      </c>
    </row>
    <row r="13389" spans="1:9">
      <c r="A13389" t="s">
        <v>4</v>
      </c>
      <c r="B13389" s="4" t="s">
        <v>5</v>
      </c>
      <c r="C13389" s="4" t="s">
        <v>10</v>
      </c>
      <c r="D13389" s="4" t="s">
        <v>16</v>
      </c>
      <c r="E13389" s="4" t="s">
        <v>6</v>
      </c>
      <c r="F13389" s="4" t="s">
        <v>30</v>
      </c>
      <c r="G13389" s="4" t="s">
        <v>30</v>
      </c>
      <c r="H13389" s="4" t="s">
        <v>30</v>
      </c>
    </row>
    <row r="13390" spans="1:9">
      <c r="A13390" t="n">
        <v>104721</v>
      </c>
      <c r="B13390" s="45" t="n">
        <v>48</v>
      </c>
      <c r="C13390" s="7" t="n">
        <v>6</v>
      </c>
      <c r="D13390" s="7" t="n">
        <v>0</v>
      </c>
      <c r="E13390" s="7" t="s">
        <v>113</v>
      </c>
      <c r="F13390" s="7" t="n">
        <v>-1</v>
      </c>
      <c r="G13390" s="7" t="n">
        <v>1</v>
      </c>
      <c r="H13390" s="7" t="n">
        <v>0</v>
      </c>
    </row>
    <row r="13391" spans="1:9">
      <c r="A13391" t="s">
        <v>4</v>
      </c>
      <c r="B13391" s="4" t="s">
        <v>5</v>
      </c>
      <c r="C13391" s="4" t="s">
        <v>16</v>
      </c>
      <c r="D13391" s="4" t="s">
        <v>10</v>
      </c>
      <c r="E13391" s="4" t="s">
        <v>6</v>
      </c>
    </row>
    <row r="13392" spans="1:9">
      <c r="A13392" t="n">
        <v>104750</v>
      </c>
      <c r="B13392" s="54" t="n">
        <v>51</v>
      </c>
      <c r="C13392" s="7" t="n">
        <v>4</v>
      </c>
      <c r="D13392" s="7" t="n">
        <v>6</v>
      </c>
      <c r="E13392" s="7" t="s">
        <v>468</v>
      </c>
    </row>
    <row r="13393" spans="1:8">
      <c r="A13393" t="s">
        <v>4</v>
      </c>
      <c r="B13393" s="4" t="s">
        <v>5</v>
      </c>
      <c r="C13393" s="4" t="s">
        <v>10</v>
      </c>
    </row>
    <row r="13394" spans="1:8">
      <c r="A13394" t="n">
        <v>104764</v>
      </c>
      <c r="B13394" s="31" t="n">
        <v>16</v>
      </c>
      <c r="C13394" s="7" t="n">
        <v>0</v>
      </c>
    </row>
    <row r="13395" spans="1:8">
      <c r="A13395" t="s">
        <v>4</v>
      </c>
      <c r="B13395" s="4" t="s">
        <v>5</v>
      </c>
      <c r="C13395" s="4" t="s">
        <v>10</v>
      </c>
      <c r="D13395" s="4" t="s">
        <v>69</v>
      </c>
      <c r="E13395" s="4" t="s">
        <v>16</v>
      </c>
      <c r="F13395" s="4" t="s">
        <v>16</v>
      </c>
    </row>
    <row r="13396" spans="1:8">
      <c r="A13396" t="n">
        <v>104767</v>
      </c>
      <c r="B13396" s="55" t="n">
        <v>26</v>
      </c>
      <c r="C13396" s="7" t="n">
        <v>6</v>
      </c>
      <c r="D13396" s="7" t="s">
        <v>752</v>
      </c>
      <c r="E13396" s="7" t="n">
        <v>2</v>
      </c>
      <c r="F13396" s="7" t="n">
        <v>0</v>
      </c>
    </row>
    <row r="13397" spans="1:8">
      <c r="A13397" t="s">
        <v>4</v>
      </c>
      <c r="B13397" s="4" t="s">
        <v>5</v>
      </c>
    </row>
    <row r="13398" spans="1:8">
      <c r="A13398" t="n">
        <v>104805</v>
      </c>
      <c r="B13398" s="29" t="n">
        <v>28</v>
      </c>
    </row>
    <row r="13399" spans="1:8">
      <c r="A13399" t="s">
        <v>4</v>
      </c>
      <c r="B13399" s="4" t="s">
        <v>5</v>
      </c>
      <c r="C13399" s="4" t="s">
        <v>10</v>
      </c>
      <c r="D13399" s="4" t="s">
        <v>16</v>
      </c>
    </row>
    <row r="13400" spans="1:8">
      <c r="A13400" t="n">
        <v>104806</v>
      </c>
      <c r="B13400" s="66" t="n">
        <v>89</v>
      </c>
      <c r="C13400" s="7" t="n">
        <v>65533</v>
      </c>
      <c r="D13400" s="7" t="n">
        <v>1</v>
      </c>
    </row>
    <row r="13401" spans="1:8">
      <c r="A13401" t="s">
        <v>4</v>
      </c>
      <c r="B13401" s="4" t="s">
        <v>5</v>
      </c>
      <c r="C13401" s="4" t="s">
        <v>16</v>
      </c>
      <c r="D13401" s="4" t="s">
        <v>10</v>
      </c>
      <c r="E13401" s="4" t="s">
        <v>30</v>
      </c>
      <c r="F13401" s="4" t="s">
        <v>10</v>
      </c>
      <c r="G13401" s="4" t="s">
        <v>9</v>
      </c>
      <c r="H13401" s="4" t="s">
        <v>9</v>
      </c>
      <c r="I13401" s="4" t="s">
        <v>10</v>
      </c>
      <c r="J13401" s="4" t="s">
        <v>10</v>
      </c>
      <c r="K13401" s="4" t="s">
        <v>9</v>
      </c>
      <c r="L13401" s="4" t="s">
        <v>9</v>
      </c>
      <c r="M13401" s="4" t="s">
        <v>9</v>
      </c>
      <c r="N13401" s="4" t="s">
        <v>9</v>
      </c>
      <c r="O13401" s="4" t="s">
        <v>6</v>
      </c>
    </row>
    <row r="13402" spans="1:8">
      <c r="A13402" t="n">
        <v>104810</v>
      </c>
      <c r="B13402" s="18" t="n">
        <v>50</v>
      </c>
      <c r="C13402" s="7" t="n">
        <v>0</v>
      </c>
      <c r="D13402" s="7" t="n">
        <v>8203</v>
      </c>
      <c r="E13402" s="7" t="n">
        <v>0.600000023841858</v>
      </c>
      <c r="F13402" s="7" t="n">
        <v>500</v>
      </c>
      <c r="G13402" s="7" t="n">
        <v>0</v>
      </c>
      <c r="H13402" s="7" t="n">
        <v>0</v>
      </c>
      <c r="I13402" s="7" t="n">
        <v>0</v>
      </c>
      <c r="J13402" s="7" t="n">
        <v>65533</v>
      </c>
      <c r="K13402" s="7" t="n">
        <v>0</v>
      </c>
      <c r="L13402" s="7" t="n">
        <v>0</v>
      </c>
      <c r="M13402" s="7" t="n">
        <v>0</v>
      </c>
      <c r="N13402" s="7" t="n">
        <v>0</v>
      </c>
      <c r="O13402" s="7" t="s">
        <v>15</v>
      </c>
    </row>
    <row r="13403" spans="1:8">
      <c r="A13403" t="s">
        <v>4</v>
      </c>
      <c r="B13403" s="4" t="s">
        <v>5</v>
      </c>
      <c r="C13403" s="4" t="s">
        <v>16</v>
      </c>
      <c r="D13403" s="4" t="s">
        <v>10</v>
      </c>
      <c r="E13403" s="4" t="s">
        <v>30</v>
      </c>
      <c r="F13403" s="4" t="s">
        <v>10</v>
      </c>
      <c r="G13403" s="4" t="s">
        <v>9</v>
      </c>
      <c r="H13403" s="4" t="s">
        <v>9</v>
      </c>
      <c r="I13403" s="4" t="s">
        <v>10</v>
      </c>
      <c r="J13403" s="4" t="s">
        <v>10</v>
      </c>
      <c r="K13403" s="4" t="s">
        <v>9</v>
      </c>
      <c r="L13403" s="4" t="s">
        <v>9</v>
      </c>
      <c r="M13403" s="4" t="s">
        <v>9</v>
      </c>
      <c r="N13403" s="4" t="s">
        <v>9</v>
      </c>
      <c r="O13403" s="4" t="s">
        <v>6</v>
      </c>
    </row>
    <row r="13404" spans="1:8">
      <c r="A13404" t="n">
        <v>104849</v>
      </c>
      <c r="B13404" s="18" t="n">
        <v>50</v>
      </c>
      <c r="C13404" s="7" t="n">
        <v>0</v>
      </c>
      <c r="D13404" s="7" t="n">
        <v>8121</v>
      </c>
      <c r="E13404" s="7" t="n">
        <v>0.600000023841858</v>
      </c>
      <c r="F13404" s="7" t="n">
        <v>500</v>
      </c>
      <c r="G13404" s="7" t="n">
        <v>0</v>
      </c>
      <c r="H13404" s="7" t="n">
        <v>0</v>
      </c>
      <c r="I13404" s="7" t="n">
        <v>0</v>
      </c>
      <c r="J13404" s="7" t="n">
        <v>65533</v>
      </c>
      <c r="K13404" s="7" t="n">
        <v>0</v>
      </c>
      <c r="L13404" s="7" t="n">
        <v>0</v>
      </c>
      <c r="M13404" s="7" t="n">
        <v>0</v>
      </c>
      <c r="N13404" s="7" t="n">
        <v>0</v>
      </c>
      <c r="O13404" s="7" t="s">
        <v>15</v>
      </c>
    </row>
    <row r="13405" spans="1:8">
      <c r="A13405" t="s">
        <v>4</v>
      </c>
      <c r="B13405" s="4" t="s">
        <v>5</v>
      </c>
      <c r="C13405" s="4" t="s">
        <v>16</v>
      </c>
      <c r="D13405" s="4" t="s">
        <v>10</v>
      </c>
      <c r="E13405" s="4" t="s">
        <v>30</v>
      </c>
    </row>
    <row r="13406" spans="1:8">
      <c r="A13406" t="n">
        <v>104888</v>
      </c>
      <c r="B13406" s="37" t="n">
        <v>58</v>
      </c>
      <c r="C13406" s="7" t="n">
        <v>101</v>
      </c>
      <c r="D13406" s="7" t="n">
        <v>500</v>
      </c>
      <c r="E13406" s="7" t="n">
        <v>1</v>
      </c>
    </row>
    <row r="13407" spans="1:8">
      <c r="A13407" t="s">
        <v>4</v>
      </c>
      <c r="B13407" s="4" t="s">
        <v>5</v>
      </c>
      <c r="C13407" s="4" t="s">
        <v>16</v>
      </c>
      <c r="D13407" s="4" t="s">
        <v>10</v>
      </c>
    </row>
    <row r="13408" spans="1:8">
      <c r="A13408" t="n">
        <v>104896</v>
      </c>
      <c r="B13408" s="37" t="n">
        <v>58</v>
      </c>
      <c r="C13408" s="7" t="n">
        <v>254</v>
      </c>
      <c r="D13408" s="7" t="n">
        <v>0</v>
      </c>
    </row>
    <row r="13409" spans="1:15">
      <c r="A13409" t="s">
        <v>4</v>
      </c>
      <c r="B13409" s="4" t="s">
        <v>5</v>
      </c>
      <c r="C13409" s="4" t="s">
        <v>10</v>
      </c>
      <c r="D13409" s="4" t="s">
        <v>16</v>
      </c>
      <c r="E13409" s="4" t="s">
        <v>6</v>
      </c>
      <c r="F13409" s="4" t="s">
        <v>30</v>
      </c>
      <c r="G13409" s="4" t="s">
        <v>30</v>
      </c>
      <c r="H13409" s="4" t="s">
        <v>30</v>
      </c>
    </row>
    <row r="13410" spans="1:15">
      <c r="A13410" t="n">
        <v>104900</v>
      </c>
      <c r="B13410" s="45" t="n">
        <v>48</v>
      </c>
      <c r="C13410" s="7" t="n">
        <v>2</v>
      </c>
      <c r="D13410" s="7" t="n">
        <v>0</v>
      </c>
      <c r="E13410" s="7" t="s">
        <v>289</v>
      </c>
      <c r="F13410" s="7" t="n">
        <v>0</v>
      </c>
      <c r="G13410" s="7" t="n">
        <v>1</v>
      </c>
      <c r="H13410" s="7" t="n">
        <v>0</v>
      </c>
    </row>
    <row r="13411" spans="1:15">
      <c r="A13411" t="s">
        <v>4</v>
      </c>
      <c r="B13411" s="4" t="s">
        <v>5</v>
      </c>
      <c r="C13411" s="4" t="s">
        <v>10</v>
      </c>
      <c r="D13411" s="4" t="s">
        <v>16</v>
      </c>
      <c r="E13411" s="4" t="s">
        <v>6</v>
      </c>
      <c r="F13411" s="4" t="s">
        <v>30</v>
      </c>
      <c r="G13411" s="4" t="s">
        <v>30</v>
      </c>
      <c r="H13411" s="4" t="s">
        <v>30</v>
      </c>
    </row>
    <row r="13412" spans="1:15">
      <c r="A13412" t="n">
        <v>104926</v>
      </c>
      <c r="B13412" s="45" t="n">
        <v>48</v>
      </c>
      <c r="C13412" s="7" t="n">
        <v>7</v>
      </c>
      <c r="D13412" s="7" t="n">
        <v>0</v>
      </c>
      <c r="E13412" s="7" t="s">
        <v>289</v>
      </c>
      <c r="F13412" s="7" t="n">
        <v>0</v>
      </c>
      <c r="G13412" s="7" t="n">
        <v>1</v>
      </c>
      <c r="H13412" s="7" t="n">
        <v>0</v>
      </c>
    </row>
    <row r="13413" spans="1:15">
      <c r="A13413" t="s">
        <v>4</v>
      </c>
      <c r="B13413" s="4" t="s">
        <v>5</v>
      </c>
      <c r="C13413" s="4" t="s">
        <v>10</v>
      </c>
      <c r="D13413" s="4" t="s">
        <v>16</v>
      </c>
      <c r="E13413" s="4" t="s">
        <v>6</v>
      </c>
      <c r="F13413" s="4" t="s">
        <v>30</v>
      </c>
      <c r="G13413" s="4" t="s">
        <v>30</v>
      </c>
      <c r="H13413" s="4" t="s">
        <v>30</v>
      </c>
    </row>
    <row r="13414" spans="1:15">
      <c r="A13414" t="n">
        <v>104952</v>
      </c>
      <c r="B13414" s="45" t="n">
        <v>48</v>
      </c>
      <c r="C13414" s="7" t="n">
        <v>6</v>
      </c>
      <c r="D13414" s="7" t="n">
        <v>0</v>
      </c>
      <c r="E13414" s="7" t="s">
        <v>289</v>
      </c>
      <c r="F13414" s="7" t="n">
        <v>0</v>
      </c>
      <c r="G13414" s="7" t="n">
        <v>1</v>
      </c>
      <c r="H13414" s="7" t="n">
        <v>0</v>
      </c>
    </row>
    <row r="13415" spans="1:15">
      <c r="A13415" t="s">
        <v>4</v>
      </c>
      <c r="B13415" s="4" t="s">
        <v>5</v>
      </c>
      <c r="C13415" s="4" t="s">
        <v>16</v>
      </c>
      <c r="D13415" s="4" t="s">
        <v>16</v>
      </c>
      <c r="E13415" s="4" t="s">
        <v>30</v>
      </c>
      <c r="F13415" s="4" t="s">
        <v>30</v>
      </c>
      <c r="G13415" s="4" t="s">
        <v>30</v>
      </c>
      <c r="H13415" s="4" t="s">
        <v>10</v>
      </c>
    </row>
    <row r="13416" spans="1:15">
      <c r="A13416" t="n">
        <v>104978</v>
      </c>
      <c r="B13416" s="38" t="n">
        <v>45</v>
      </c>
      <c r="C13416" s="7" t="n">
        <v>2</v>
      </c>
      <c r="D13416" s="7" t="n">
        <v>3</v>
      </c>
      <c r="E13416" s="7" t="n">
        <v>0.219999998807907</v>
      </c>
      <c r="F13416" s="7" t="n">
        <v>-498.950012207031</v>
      </c>
      <c r="G13416" s="7" t="n">
        <v>0.219999998807907</v>
      </c>
      <c r="H13416" s="7" t="n">
        <v>0</v>
      </c>
    </row>
    <row r="13417" spans="1:15">
      <c r="A13417" t="s">
        <v>4</v>
      </c>
      <c r="B13417" s="4" t="s">
        <v>5</v>
      </c>
      <c r="C13417" s="4" t="s">
        <v>16</v>
      </c>
      <c r="D13417" s="4" t="s">
        <v>16</v>
      </c>
      <c r="E13417" s="4" t="s">
        <v>30</v>
      </c>
      <c r="F13417" s="4" t="s">
        <v>30</v>
      </c>
      <c r="G13417" s="4" t="s">
        <v>30</v>
      </c>
      <c r="H13417" s="4" t="s">
        <v>10</v>
      </c>
      <c r="I13417" s="4" t="s">
        <v>16</v>
      </c>
    </row>
    <row r="13418" spans="1:15">
      <c r="A13418" t="n">
        <v>104995</v>
      </c>
      <c r="B13418" s="38" t="n">
        <v>45</v>
      </c>
      <c r="C13418" s="7" t="n">
        <v>4</v>
      </c>
      <c r="D13418" s="7" t="n">
        <v>3</v>
      </c>
      <c r="E13418" s="7" t="n">
        <v>18.5799999237061</v>
      </c>
      <c r="F13418" s="7" t="n">
        <v>58.6199989318848</v>
      </c>
      <c r="G13418" s="7" t="n">
        <v>2</v>
      </c>
      <c r="H13418" s="7" t="n">
        <v>0</v>
      </c>
      <c r="I13418" s="7" t="n">
        <v>0</v>
      </c>
    </row>
    <row r="13419" spans="1:15">
      <c r="A13419" t="s">
        <v>4</v>
      </c>
      <c r="B13419" s="4" t="s">
        <v>5</v>
      </c>
      <c r="C13419" s="4" t="s">
        <v>16</v>
      </c>
      <c r="D13419" s="4" t="s">
        <v>16</v>
      </c>
      <c r="E13419" s="4" t="s">
        <v>30</v>
      </c>
      <c r="F13419" s="4" t="s">
        <v>10</v>
      </c>
    </row>
    <row r="13420" spans="1:15">
      <c r="A13420" t="n">
        <v>105013</v>
      </c>
      <c r="B13420" s="38" t="n">
        <v>45</v>
      </c>
      <c r="C13420" s="7" t="n">
        <v>5</v>
      </c>
      <c r="D13420" s="7" t="n">
        <v>3</v>
      </c>
      <c r="E13420" s="7" t="n">
        <v>0.800000011920929</v>
      </c>
      <c r="F13420" s="7" t="n">
        <v>0</v>
      </c>
    </row>
    <row r="13421" spans="1:15">
      <c r="A13421" t="s">
        <v>4</v>
      </c>
      <c r="B13421" s="4" t="s">
        <v>5</v>
      </c>
      <c r="C13421" s="4" t="s">
        <v>16</v>
      </c>
      <c r="D13421" s="4" t="s">
        <v>16</v>
      </c>
      <c r="E13421" s="4" t="s">
        <v>30</v>
      </c>
      <c r="F13421" s="4" t="s">
        <v>10</v>
      </c>
    </row>
    <row r="13422" spans="1:15">
      <c r="A13422" t="n">
        <v>105022</v>
      </c>
      <c r="B13422" s="38" t="n">
        <v>45</v>
      </c>
      <c r="C13422" s="7" t="n">
        <v>11</v>
      </c>
      <c r="D13422" s="7" t="n">
        <v>3</v>
      </c>
      <c r="E13422" s="7" t="n">
        <v>38.7000007629395</v>
      </c>
      <c r="F13422" s="7" t="n">
        <v>0</v>
      </c>
    </row>
    <row r="13423" spans="1:15">
      <c r="A13423" t="s">
        <v>4</v>
      </c>
      <c r="B13423" s="4" t="s">
        <v>5</v>
      </c>
      <c r="C13423" s="4" t="s">
        <v>16</v>
      </c>
      <c r="D13423" s="4" t="s">
        <v>16</v>
      </c>
      <c r="E13423" s="4" t="s">
        <v>30</v>
      </c>
      <c r="F13423" s="4" t="s">
        <v>30</v>
      </c>
      <c r="G13423" s="4" t="s">
        <v>30</v>
      </c>
      <c r="H13423" s="4" t="s">
        <v>10</v>
      </c>
    </row>
    <row r="13424" spans="1:15">
      <c r="A13424" t="n">
        <v>105031</v>
      </c>
      <c r="B13424" s="38" t="n">
        <v>45</v>
      </c>
      <c r="C13424" s="7" t="n">
        <v>2</v>
      </c>
      <c r="D13424" s="7" t="n">
        <v>3</v>
      </c>
      <c r="E13424" s="7" t="n">
        <v>0.219999998807907</v>
      </c>
      <c r="F13424" s="7" t="n">
        <v>-498.950012207031</v>
      </c>
      <c r="G13424" s="7" t="n">
        <v>0.219999998807907</v>
      </c>
      <c r="H13424" s="7" t="n">
        <v>15000</v>
      </c>
    </row>
    <row r="13425" spans="1:9">
      <c r="A13425" t="s">
        <v>4</v>
      </c>
      <c r="B13425" s="4" t="s">
        <v>5</v>
      </c>
      <c r="C13425" s="4" t="s">
        <v>16</v>
      </c>
      <c r="D13425" s="4" t="s">
        <v>16</v>
      </c>
      <c r="E13425" s="4" t="s">
        <v>30</v>
      </c>
      <c r="F13425" s="4" t="s">
        <v>30</v>
      </c>
      <c r="G13425" s="4" t="s">
        <v>30</v>
      </c>
      <c r="H13425" s="4" t="s">
        <v>10</v>
      </c>
      <c r="I13425" s="4" t="s">
        <v>16</v>
      </c>
    </row>
    <row r="13426" spans="1:9">
      <c r="A13426" t="n">
        <v>105048</v>
      </c>
      <c r="B13426" s="38" t="n">
        <v>45</v>
      </c>
      <c r="C13426" s="7" t="n">
        <v>4</v>
      </c>
      <c r="D13426" s="7" t="n">
        <v>3</v>
      </c>
      <c r="E13426" s="7" t="n">
        <v>2.42000007629395</v>
      </c>
      <c r="F13426" s="7" t="n">
        <v>34.5900001525879</v>
      </c>
      <c r="G13426" s="7" t="n">
        <v>2</v>
      </c>
      <c r="H13426" s="7" t="n">
        <v>15000</v>
      </c>
      <c r="I13426" s="7" t="n">
        <v>0</v>
      </c>
    </row>
    <row r="13427" spans="1:9">
      <c r="A13427" t="s">
        <v>4</v>
      </c>
      <c r="B13427" s="4" t="s">
        <v>5</v>
      </c>
      <c r="C13427" s="4" t="s">
        <v>16</v>
      </c>
      <c r="D13427" s="4" t="s">
        <v>16</v>
      </c>
      <c r="E13427" s="4" t="s">
        <v>30</v>
      </c>
      <c r="F13427" s="4" t="s">
        <v>10</v>
      </c>
    </row>
    <row r="13428" spans="1:9">
      <c r="A13428" t="n">
        <v>105066</v>
      </c>
      <c r="B13428" s="38" t="n">
        <v>45</v>
      </c>
      <c r="C13428" s="7" t="n">
        <v>5</v>
      </c>
      <c r="D13428" s="7" t="n">
        <v>3</v>
      </c>
      <c r="E13428" s="7" t="n">
        <v>0.800000011920929</v>
      </c>
      <c r="F13428" s="7" t="n">
        <v>15000</v>
      </c>
    </row>
    <row r="13429" spans="1:9">
      <c r="A13429" t="s">
        <v>4</v>
      </c>
      <c r="B13429" s="4" t="s">
        <v>5</v>
      </c>
      <c r="C13429" s="4" t="s">
        <v>16</v>
      </c>
      <c r="D13429" s="4" t="s">
        <v>16</v>
      </c>
      <c r="E13429" s="4" t="s">
        <v>30</v>
      </c>
      <c r="F13429" s="4" t="s">
        <v>10</v>
      </c>
    </row>
    <row r="13430" spans="1:9">
      <c r="A13430" t="n">
        <v>105075</v>
      </c>
      <c r="B13430" s="38" t="n">
        <v>45</v>
      </c>
      <c r="C13430" s="7" t="n">
        <v>11</v>
      </c>
      <c r="D13430" s="7" t="n">
        <v>3</v>
      </c>
      <c r="E13430" s="7" t="n">
        <v>38.7000007629395</v>
      </c>
      <c r="F13430" s="7" t="n">
        <v>15000</v>
      </c>
    </row>
    <row r="13431" spans="1:9">
      <c r="A13431" t="s">
        <v>4</v>
      </c>
      <c r="B13431" s="4" t="s">
        <v>5</v>
      </c>
      <c r="C13431" s="4" t="s">
        <v>16</v>
      </c>
      <c r="D13431" s="4" t="s">
        <v>16</v>
      </c>
      <c r="E13431" s="4" t="s">
        <v>9</v>
      </c>
    </row>
    <row r="13432" spans="1:9">
      <c r="A13432" t="n">
        <v>105084</v>
      </c>
      <c r="B13432" s="17" t="n">
        <v>74</v>
      </c>
      <c r="C13432" s="7" t="n">
        <v>23</v>
      </c>
      <c r="D13432" s="7" t="n">
        <v>1</v>
      </c>
      <c r="E13432" s="7" t="n">
        <v>201</v>
      </c>
    </row>
    <row r="13433" spans="1:9">
      <c r="A13433" t="s">
        <v>4</v>
      </c>
      <c r="B13433" s="4" t="s">
        <v>5</v>
      </c>
      <c r="C13433" s="4" t="s">
        <v>16</v>
      </c>
      <c r="D13433" s="4" t="s">
        <v>16</v>
      </c>
      <c r="E13433" s="4" t="s">
        <v>9</v>
      </c>
      <c r="F13433" s="4" t="s">
        <v>16</v>
      </c>
      <c r="G13433" s="4" t="s">
        <v>16</v>
      </c>
    </row>
    <row r="13434" spans="1:9">
      <c r="A13434" t="n">
        <v>105091</v>
      </c>
      <c r="B13434" s="90" t="n">
        <v>8</v>
      </c>
      <c r="C13434" s="7" t="n">
        <v>5</v>
      </c>
      <c r="D13434" s="7" t="n">
        <v>0</v>
      </c>
      <c r="E13434" s="7" t="n">
        <v>7</v>
      </c>
      <c r="F13434" s="7" t="n">
        <v>19</v>
      </c>
      <c r="G13434" s="7" t="n">
        <v>1</v>
      </c>
    </row>
    <row r="13435" spans="1:9">
      <c r="A13435" t="s">
        <v>4</v>
      </c>
      <c r="B13435" s="4" t="s">
        <v>5</v>
      </c>
      <c r="C13435" s="4" t="s">
        <v>16</v>
      </c>
      <c r="D13435" s="4" t="s">
        <v>10</v>
      </c>
      <c r="E13435" s="4" t="s">
        <v>10</v>
      </c>
      <c r="F13435" s="4" t="s">
        <v>9</v>
      </c>
      <c r="G13435" s="4" t="s">
        <v>9</v>
      </c>
      <c r="H13435" s="4" t="s">
        <v>9</v>
      </c>
    </row>
    <row r="13436" spans="1:9">
      <c r="A13436" t="n">
        <v>105100</v>
      </c>
      <c r="B13436" s="95" t="n">
        <v>97</v>
      </c>
      <c r="C13436" s="7" t="n">
        <v>6</v>
      </c>
      <c r="D13436" s="7" t="n">
        <v>0</v>
      </c>
      <c r="E13436" s="7" t="n">
        <v>0</v>
      </c>
      <c r="F13436" s="7" t="n">
        <v>1084227584</v>
      </c>
      <c r="G13436" s="7" t="n">
        <v>1084227584</v>
      </c>
      <c r="H13436" s="7" t="n">
        <v>1084227584</v>
      </c>
    </row>
    <row r="13437" spans="1:9">
      <c r="A13437" t="s">
        <v>4</v>
      </c>
      <c r="B13437" s="4" t="s">
        <v>5</v>
      </c>
      <c r="C13437" s="4" t="s">
        <v>10</v>
      </c>
      <c r="D13437" s="4" t="s">
        <v>9</v>
      </c>
    </row>
    <row r="13438" spans="1:9">
      <c r="A13438" t="n">
        <v>105118</v>
      </c>
      <c r="B13438" s="62" t="n">
        <v>44</v>
      </c>
      <c r="C13438" s="7" t="n">
        <v>0</v>
      </c>
      <c r="D13438" s="7" t="n">
        <v>128</v>
      </c>
    </row>
    <row r="13439" spans="1:9">
      <c r="A13439" t="s">
        <v>4</v>
      </c>
      <c r="B13439" s="4" t="s">
        <v>5</v>
      </c>
      <c r="C13439" s="4" t="s">
        <v>10</v>
      </c>
      <c r="D13439" s="4" t="s">
        <v>9</v>
      </c>
    </row>
    <row r="13440" spans="1:9">
      <c r="A13440" t="n">
        <v>105125</v>
      </c>
      <c r="B13440" s="62" t="n">
        <v>44</v>
      </c>
      <c r="C13440" s="7" t="n">
        <v>0</v>
      </c>
      <c r="D13440" s="7" t="n">
        <v>32</v>
      </c>
    </row>
    <row r="13441" spans="1:9">
      <c r="A13441" t="s">
        <v>4</v>
      </c>
      <c r="B13441" s="4" t="s">
        <v>5</v>
      </c>
      <c r="C13441" s="4" t="s">
        <v>10</v>
      </c>
      <c r="D13441" s="4" t="s">
        <v>30</v>
      </c>
      <c r="E13441" s="4" t="s">
        <v>30</v>
      </c>
      <c r="F13441" s="4" t="s">
        <v>30</v>
      </c>
      <c r="G13441" s="4" t="s">
        <v>30</v>
      </c>
    </row>
    <row r="13442" spans="1:9">
      <c r="A13442" t="n">
        <v>105132</v>
      </c>
      <c r="B13442" s="43" t="n">
        <v>46</v>
      </c>
      <c r="C13442" s="7" t="n">
        <v>0</v>
      </c>
      <c r="D13442" s="7" t="n">
        <v>0</v>
      </c>
      <c r="E13442" s="7" t="n">
        <v>-500</v>
      </c>
      <c r="F13442" s="7" t="n">
        <v>-0.419999986886978</v>
      </c>
      <c r="G13442" s="7" t="n">
        <v>0</v>
      </c>
    </row>
    <row r="13443" spans="1:9">
      <c r="A13443" t="s">
        <v>4</v>
      </c>
      <c r="B13443" s="4" t="s">
        <v>5</v>
      </c>
      <c r="C13443" s="4" t="s">
        <v>10</v>
      </c>
      <c r="D13443" s="4" t="s">
        <v>9</v>
      </c>
    </row>
    <row r="13444" spans="1:9">
      <c r="A13444" t="n">
        <v>105151</v>
      </c>
      <c r="B13444" s="62" t="n">
        <v>44</v>
      </c>
      <c r="C13444" s="7" t="n">
        <v>7032</v>
      </c>
      <c r="D13444" s="7" t="n">
        <v>128</v>
      </c>
    </row>
    <row r="13445" spans="1:9">
      <c r="A13445" t="s">
        <v>4</v>
      </c>
      <c r="B13445" s="4" t="s">
        <v>5</v>
      </c>
      <c r="C13445" s="4" t="s">
        <v>10</v>
      </c>
      <c r="D13445" s="4" t="s">
        <v>9</v>
      </c>
    </row>
    <row r="13446" spans="1:9">
      <c r="A13446" t="n">
        <v>105158</v>
      </c>
      <c r="B13446" s="62" t="n">
        <v>44</v>
      </c>
      <c r="C13446" s="7" t="n">
        <v>7032</v>
      </c>
      <c r="D13446" s="7" t="n">
        <v>32</v>
      </c>
    </row>
    <row r="13447" spans="1:9">
      <c r="A13447" t="s">
        <v>4</v>
      </c>
      <c r="B13447" s="4" t="s">
        <v>5</v>
      </c>
      <c r="C13447" s="4" t="s">
        <v>10</v>
      </c>
      <c r="D13447" s="4" t="s">
        <v>30</v>
      </c>
      <c r="E13447" s="4" t="s">
        <v>30</v>
      </c>
      <c r="F13447" s="4" t="s">
        <v>30</v>
      </c>
      <c r="G13447" s="4" t="s">
        <v>30</v>
      </c>
    </row>
    <row r="13448" spans="1:9">
      <c r="A13448" t="n">
        <v>105165</v>
      </c>
      <c r="B13448" s="43" t="n">
        <v>46</v>
      </c>
      <c r="C13448" s="7" t="n">
        <v>7032</v>
      </c>
      <c r="D13448" s="7" t="n">
        <v>-0.540000021457672</v>
      </c>
      <c r="E13448" s="7" t="n">
        <v>-499.489990234375</v>
      </c>
      <c r="F13448" s="7" t="n">
        <v>-0.509999990463257</v>
      </c>
      <c r="G13448" s="7" t="n">
        <v>0</v>
      </c>
    </row>
    <row r="13449" spans="1:9">
      <c r="A13449" t="s">
        <v>4</v>
      </c>
      <c r="B13449" s="4" t="s">
        <v>5</v>
      </c>
      <c r="C13449" s="4" t="s">
        <v>10</v>
      </c>
      <c r="D13449" s="4" t="s">
        <v>16</v>
      </c>
      <c r="E13449" s="4" t="s">
        <v>6</v>
      </c>
      <c r="F13449" s="4" t="s">
        <v>30</v>
      </c>
      <c r="G13449" s="4" t="s">
        <v>30</v>
      </c>
      <c r="H13449" s="4" t="s">
        <v>30</v>
      </c>
    </row>
    <row r="13450" spans="1:9">
      <c r="A13450" t="n">
        <v>105184</v>
      </c>
      <c r="B13450" s="45" t="n">
        <v>48</v>
      </c>
      <c r="C13450" s="7" t="n">
        <v>0</v>
      </c>
      <c r="D13450" s="7" t="n">
        <v>0</v>
      </c>
      <c r="E13450" s="7" t="s">
        <v>713</v>
      </c>
      <c r="F13450" s="7" t="n">
        <v>0</v>
      </c>
      <c r="G13450" s="7" t="n">
        <v>1</v>
      </c>
      <c r="H13450" s="7" t="n">
        <v>0</v>
      </c>
    </row>
    <row r="13451" spans="1:9">
      <c r="A13451" t="s">
        <v>4</v>
      </c>
      <c r="B13451" s="4" t="s">
        <v>5</v>
      </c>
      <c r="C13451" s="4" t="s">
        <v>16</v>
      </c>
      <c r="D13451" s="4" t="s">
        <v>10</v>
      </c>
      <c r="E13451" s="4" t="s">
        <v>6</v>
      </c>
      <c r="F13451" s="4" t="s">
        <v>6</v>
      </c>
      <c r="G13451" s="4" t="s">
        <v>6</v>
      </c>
      <c r="H13451" s="4" t="s">
        <v>6</v>
      </c>
    </row>
    <row r="13452" spans="1:9">
      <c r="A13452" t="n">
        <v>105210</v>
      </c>
      <c r="B13452" s="54" t="n">
        <v>51</v>
      </c>
      <c r="C13452" s="7" t="n">
        <v>3</v>
      </c>
      <c r="D13452" s="7" t="n">
        <v>0</v>
      </c>
      <c r="E13452" s="7" t="s">
        <v>234</v>
      </c>
      <c r="F13452" s="7" t="s">
        <v>462</v>
      </c>
      <c r="G13452" s="7" t="s">
        <v>225</v>
      </c>
      <c r="H13452" s="7" t="s">
        <v>226</v>
      </c>
    </row>
    <row r="13453" spans="1:9">
      <c r="A13453" t="s">
        <v>4</v>
      </c>
      <c r="B13453" s="4" t="s">
        <v>5</v>
      </c>
      <c r="C13453" s="4" t="s">
        <v>16</v>
      </c>
      <c r="D13453" s="4" t="s">
        <v>10</v>
      </c>
      <c r="E13453" s="4" t="s">
        <v>6</v>
      </c>
      <c r="F13453" s="4" t="s">
        <v>6</v>
      </c>
      <c r="G13453" s="4" t="s">
        <v>6</v>
      </c>
      <c r="H13453" s="4" t="s">
        <v>6</v>
      </c>
    </row>
    <row r="13454" spans="1:9">
      <c r="A13454" t="n">
        <v>105223</v>
      </c>
      <c r="B13454" s="54" t="n">
        <v>51</v>
      </c>
      <c r="C13454" s="7" t="n">
        <v>3</v>
      </c>
      <c r="D13454" s="7" t="n">
        <v>7032</v>
      </c>
      <c r="E13454" s="7" t="s">
        <v>226</v>
      </c>
      <c r="F13454" s="7" t="s">
        <v>226</v>
      </c>
      <c r="G13454" s="7" t="s">
        <v>225</v>
      </c>
      <c r="H13454" s="7" t="s">
        <v>226</v>
      </c>
    </row>
    <row r="13455" spans="1:9">
      <c r="A13455" t="s">
        <v>4</v>
      </c>
      <c r="B13455" s="4" t="s">
        <v>5</v>
      </c>
      <c r="C13455" s="4" t="s">
        <v>16</v>
      </c>
      <c r="D13455" s="4" t="s">
        <v>10</v>
      </c>
    </row>
    <row r="13456" spans="1:9">
      <c r="A13456" t="n">
        <v>105236</v>
      </c>
      <c r="B13456" s="37" t="n">
        <v>58</v>
      </c>
      <c r="C13456" s="7" t="n">
        <v>255</v>
      </c>
      <c r="D13456" s="7" t="n">
        <v>0</v>
      </c>
    </row>
    <row r="13457" spans="1:8">
      <c r="A13457" t="s">
        <v>4</v>
      </c>
      <c r="B13457" s="4" t="s">
        <v>5</v>
      </c>
      <c r="C13457" s="4" t="s">
        <v>10</v>
      </c>
    </row>
    <row r="13458" spans="1:8">
      <c r="A13458" t="n">
        <v>105240</v>
      </c>
      <c r="B13458" s="31" t="n">
        <v>16</v>
      </c>
      <c r="C13458" s="7" t="n">
        <v>500</v>
      </c>
    </row>
    <row r="13459" spans="1:8">
      <c r="A13459" t="s">
        <v>4</v>
      </c>
      <c r="B13459" s="4" t="s">
        <v>5</v>
      </c>
      <c r="C13459" s="4" t="s">
        <v>16</v>
      </c>
      <c r="D13459" s="4" t="s">
        <v>10</v>
      </c>
      <c r="E13459" s="4" t="s">
        <v>30</v>
      </c>
      <c r="F13459" s="4" t="s">
        <v>10</v>
      </c>
      <c r="G13459" s="4" t="s">
        <v>9</v>
      </c>
      <c r="H13459" s="4" t="s">
        <v>9</v>
      </c>
      <c r="I13459" s="4" t="s">
        <v>10</v>
      </c>
      <c r="J13459" s="4" t="s">
        <v>10</v>
      </c>
      <c r="K13459" s="4" t="s">
        <v>9</v>
      </c>
      <c r="L13459" s="4" t="s">
        <v>9</v>
      </c>
      <c r="M13459" s="4" t="s">
        <v>9</v>
      </c>
      <c r="N13459" s="4" t="s">
        <v>9</v>
      </c>
      <c r="O13459" s="4" t="s">
        <v>6</v>
      </c>
    </row>
    <row r="13460" spans="1:8">
      <c r="A13460" t="n">
        <v>105243</v>
      </c>
      <c r="B13460" s="18" t="n">
        <v>50</v>
      </c>
      <c r="C13460" s="7" t="n">
        <v>0</v>
      </c>
      <c r="D13460" s="7" t="n">
        <v>2206</v>
      </c>
      <c r="E13460" s="7" t="n">
        <v>1</v>
      </c>
      <c r="F13460" s="7" t="n">
        <v>0</v>
      </c>
      <c r="G13460" s="7" t="n">
        <v>0</v>
      </c>
      <c r="H13460" s="7" t="n">
        <v>0</v>
      </c>
      <c r="I13460" s="7" t="n">
        <v>0</v>
      </c>
      <c r="J13460" s="7" t="n">
        <v>65533</v>
      </c>
      <c r="K13460" s="7" t="n">
        <v>0</v>
      </c>
      <c r="L13460" s="7" t="n">
        <v>0</v>
      </c>
      <c r="M13460" s="7" t="n">
        <v>0</v>
      </c>
      <c r="N13460" s="7" t="n">
        <v>0</v>
      </c>
      <c r="O13460" s="7" t="s">
        <v>15</v>
      </c>
    </row>
    <row r="13461" spans="1:8">
      <c r="A13461" t="s">
        <v>4</v>
      </c>
      <c r="B13461" s="4" t="s">
        <v>5</v>
      </c>
      <c r="C13461" s="4" t="s">
        <v>16</v>
      </c>
      <c r="D13461" s="4" t="s">
        <v>16</v>
      </c>
      <c r="E13461" s="4" t="s">
        <v>16</v>
      </c>
      <c r="F13461" s="4" t="s">
        <v>16</v>
      </c>
    </row>
    <row r="13462" spans="1:8">
      <c r="A13462" t="n">
        <v>105282</v>
      </c>
      <c r="B13462" s="15" t="n">
        <v>14</v>
      </c>
      <c r="C13462" s="7" t="n">
        <v>0</v>
      </c>
      <c r="D13462" s="7" t="n">
        <v>128</v>
      </c>
      <c r="E13462" s="7" t="n">
        <v>0</v>
      </c>
      <c r="F13462" s="7" t="n">
        <v>0</v>
      </c>
    </row>
    <row r="13463" spans="1:8">
      <c r="A13463" t="s">
        <v>4</v>
      </c>
      <c r="B13463" s="4" t="s">
        <v>5</v>
      </c>
      <c r="C13463" s="4" t="s">
        <v>16</v>
      </c>
      <c r="D13463" s="4" t="s">
        <v>10</v>
      </c>
      <c r="E13463" s="4" t="s">
        <v>10</v>
      </c>
      <c r="F13463" s="4" t="s">
        <v>16</v>
      </c>
    </row>
    <row r="13464" spans="1:8">
      <c r="A13464" t="n">
        <v>105287</v>
      </c>
      <c r="B13464" s="27" t="n">
        <v>25</v>
      </c>
      <c r="C13464" s="7" t="n">
        <v>1</v>
      </c>
      <c r="D13464" s="7" t="n">
        <v>50</v>
      </c>
      <c r="E13464" s="7" t="n">
        <v>80</v>
      </c>
      <c r="F13464" s="7" t="n">
        <v>0</v>
      </c>
    </row>
    <row r="13465" spans="1:8">
      <c r="A13465" t="s">
        <v>4</v>
      </c>
      <c r="B13465" s="4" t="s">
        <v>5</v>
      </c>
      <c r="C13465" s="4" t="s">
        <v>6</v>
      </c>
      <c r="D13465" s="4" t="s">
        <v>10</v>
      </c>
    </row>
    <row r="13466" spans="1:8">
      <c r="A13466" t="n">
        <v>105294</v>
      </c>
      <c r="B13466" s="65" t="n">
        <v>29</v>
      </c>
      <c r="C13466" s="7" t="s">
        <v>753</v>
      </c>
      <c r="D13466" s="7" t="n">
        <v>65533</v>
      </c>
    </row>
    <row r="13467" spans="1:8">
      <c r="A13467" t="s">
        <v>4</v>
      </c>
      <c r="B13467" s="4" t="s">
        <v>5</v>
      </c>
      <c r="C13467" s="4" t="s">
        <v>16</v>
      </c>
      <c r="D13467" s="4" t="s">
        <v>10</v>
      </c>
      <c r="E13467" s="4" t="s">
        <v>6</v>
      </c>
    </row>
    <row r="13468" spans="1:8">
      <c r="A13468" t="n">
        <v>105319</v>
      </c>
      <c r="B13468" s="54" t="n">
        <v>51</v>
      </c>
      <c r="C13468" s="7" t="n">
        <v>4</v>
      </c>
      <c r="D13468" s="7" t="n">
        <v>7033</v>
      </c>
      <c r="E13468" s="7" t="s">
        <v>129</v>
      </c>
    </row>
    <row r="13469" spans="1:8">
      <c r="A13469" t="s">
        <v>4</v>
      </c>
      <c r="B13469" s="4" t="s">
        <v>5</v>
      </c>
      <c r="C13469" s="4" t="s">
        <v>10</v>
      </c>
    </row>
    <row r="13470" spans="1:8">
      <c r="A13470" t="n">
        <v>105332</v>
      </c>
      <c r="B13470" s="31" t="n">
        <v>16</v>
      </c>
      <c r="C13470" s="7" t="n">
        <v>0</v>
      </c>
    </row>
    <row r="13471" spans="1:8">
      <c r="A13471" t="s">
        <v>4</v>
      </c>
      <c r="B13471" s="4" t="s">
        <v>5</v>
      </c>
      <c r="C13471" s="4" t="s">
        <v>10</v>
      </c>
      <c r="D13471" s="4" t="s">
        <v>69</v>
      </c>
      <c r="E13471" s="4" t="s">
        <v>16</v>
      </c>
      <c r="F13471" s="4" t="s">
        <v>16</v>
      </c>
      <c r="G13471" s="4" t="s">
        <v>69</v>
      </c>
      <c r="H13471" s="4" t="s">
        <v>16</v>
      </c>
      <c r="I13471" s="4" t="s">
        <v>16</v>
      </c>
    </row>
    <row r="13472" spans="1:8">
      <c r="A13472" t="n">
        <v>105335</v>
      </c>
      <c r="B13472" s="55" t="n">
        <v>26</v>
      </c>
      <c r="C13472" s="7" t="n">
        <v>7033</v>
      </c>
      <c r="D13472" s="7" t="s">
        <v>754</v>
      </c>
      <c r="E13472" s="7" t="n">
        <v>2</v>
      </c>
      <c r="F13472" s="7" t="n">
        <v>3</v>
      </c>
      <c r="G13472" s="7" t="s">
        <v>755</v>
      </c>
      <c r="H13472" s="7" t="n">
        <v>2</v>
      </c>
      <c r="I13472" s="7" t="n">
        <v>0</v>
      </c>
    </row>
    <row r="13473" spans="1:15">
      <c r="A13473" t="s">
        <v>4</v>
      </c>
      <c r="B13473" s="4" t="s">
        <v>5</v>
      </c>
    </row>
    <row r="13474" spans="1:15">
      <c r="A13474" t="n">
        <v>105457</v>
      </c>
      <c r="B13474" s="29" t="n">
        <v>28</v>
      </c>
    </row>
    <row r="13475" spans="1:15">
      <c r="A13475" t="s">
        <v>4</v>
      </c>
      <c r="B13475" s="4" t="s">
        <v>5</v>
      </c>
      <c r="C13475" s="4" t="s">
        <v>6</v>
      </c>
      <c r="D13475" s="4" t="s">
        <v>10</v>
      </c>
    </row>
    <row r="13476" spans="1:15">
      <c r="A13476" t="n">
        <v>105458</v>
      </c>
      <c r="B13476" s="65" t="n">
        <v>29</v>
      </c>
      <c r="C13476" s="7" t="s">
        <v>15</v>
      </c>
      <c r="D13476" s="7" t="n">
        <v>65533</v>
      </c>
    </row>
    <row r="13477" spans="1:15">
      <c r="A13477" t="s">
        <v>4</v>
      </c>
      <c r="B13477" s="4" t="s">
        <v>5</v>
      </c>
      <c r="C13477" s="4" t="s">
        <v>16</v>
      </c>
      <c r="D13477" s="4" t="s">
        <v>10</v>
      </c>
      <c r="E13477" s="4" t="s">
        <v>10</v>
      </c>
      <c r="F13477" s="4" t="s">
        <v>16</v>
      </c>
    </row>
    <row r="13478" spans="1:15">
      <c r="A13478" t="n">
        <v>105462</v>
      </c>
      <c r="B13478" s="27" t="n">
        <v>25</v>
      </c>
      <c r="C13478" s="7" t="n">
        <v>1</v>
      </c>
      <c r="D13478" s="7" t="n">
        <v>65535</v>
      </c>
      <c r="E13478" s="7" t="n">
        <v>65535</v>
      </c>
      <c r="F13478" s="7" t="n">
        <v>0</v>
      </c>
    </row>
    <row r="13479" spans="1:15">
      <c r="A13479" t="s">
        <v>4</v>
      </c>
      <c r="B13479" s="4" t="s">
        <v>5</v>
      </c>
      <c r="C13479" s="4" t="s">
        <v>9</v>
      </c>
    </row>
    <row r="13480" spans="1:15">
      <c r="A13480" t="n">
        <v>105469</v>
      </c>
      <c r="B13480" s="69" t="n">
        <v>15</v>
      </c>
      <c r="C13480" s="7" t="n">
        <v>32768</v>
      </c>
    </row>
    <row r="13481" spans="1:15">
      <c r="A13481" t="s">
        <v>4</v>
      </c>
      <c r="B13481" s="4" t="s">
        <v>5</v>
      </c>
      <c r="C13481" s="4" t="s">
        <v>16</v>
      </c>
      <c r="D13481" s="4" t="s">
        <v>10</v>
      </c>
      <c r="E13481" s="4" t="s">
        <v>6</v>
      </c>
    </row>
    <row r="13482" spans="1:15">
      <c r="A13482" t="n">
        <v>105474</v>
      </c>
      <c r="B13482" s="54" t="n">
        <v>51</v>
      </c>
      <c r="C13482" s="7" t="n">
        <v>4</v>
      </c>
      <c r="D13482" s="7" t="n">
        <v>0</v>
      </c>
      <c r="E13482" s="7" t="s">
        <v>351</v>
      </c>
    </row>
    <row r="13483" spans="1:15">
      <c r="A13483" t="s">
        <v>4</v>
      </c>
      <c r="B13483" s="4" t="s">
        <v>5</v>
      </c>
      <c r="C13483" s="4" t="s">
        <v>10</v>
      </c>
    </row>
    <row r="13484" spans="1:15">
      <c r="A13484" t="n">
        <v>105487</v>
      </c>
      <c r="B13484" s="31" t="n">
        <v>16</v>
      </c>
      <c r="C13484" s="7" t="n">
        <v>0</v>
      </c>
    </row>
    <row r="13485" spans="1:15">
      <c r="A13485" t="s">
        <v>4</v>
      </c>
      <c r="B13485" s="4" t="s">
        <v>5</v>
      </c>
      <c r="C13485" s="4" t="s">
        <v>10</v>
      </c>
      <c r="D13485" s="4" t="s">
        <v>69</v>
      </c>
      <c r="E13485" s="4" t="s">
        <v>16</v>
      </c>
      <c r="F13485" s="4" t="s">
        <v>16</v>
      </c>
    </row>
    <row r="13486" spans="1:15">
      <c r="A13486" t="n">
        <v>105490</v>
      </c>
      <c r="B13486" s="55" t="n">
        <v>26</v>
      </c>
      <c r="C13486" s="7" t="n">
        <v>0</v>
      </c>
      <c r="D13486" s="7" t="s">
        <v>756</v>
      </c>
      <c r="E13486" s="7" t="n">
        <v>2</v>
      </c>
      <c r="F13486" s="7" t="n">
        <v>0</v>
      </c>
    </row>
    <row r="13487" spans="1:15">
      <c r="A13487" t="s">
        <v>4</v>
      </c>
      <c r="B13487" s="4" t="s">
        <v>5</v>
      </c>
    </row>
    <row r="13488" spans="1:15">
      <c r="A13488" t="n">
        <v>105527</v>
      </c>
      <c r="B13488" s="29" t="n">
        <v>28</v>
      </c>
    </row>
    <row r="13489" spans="1:6">
      <c r="A13489" t="s">
        <v>4</v>
      </c>
      <c r="B13489" s="4" t="s">
        <v>5</v>
      </c>
      <c r="C13489" s="4" t="s">
        <v>10</v>
      </c>
      <c r="D13489" s="4" t="s">
        <v>10</v>
      </c>
      <c r="E13489" s="4" t="s">
        <v>10</v>
      </c>
    </row>
    <row r="13490" spans="1:6">
      <c r="A13490" t="n">
        <v>105528</v>
      </c>
      <c r="B13490" s="34" t="n">
        <v>61</v>
      </c>
      <c r="C13490" s="7" t="n">
        <v>7032</v>
      </c>
      <c r="D13490" s="7" t="n">
        <v>0</v>
      </c>
      <c r="E13490" s="7" t="n">
        <v>1000</v>
      </c>
    </row>
    <row r="13491" spans="1:6">
      <c r="A13491" t="s">
        <v>4</v>
      </c>
      <c r="B13491" s="4" t="s">
        <v>5</v>
      </c>
      <c r="C13491" s="4" t="s">
        <v>10</v>
      </c>
    </row>
    <row r="13492" spans="1:6">
      <c r="A13492" t="n">
        <v>105535</v>
      </c>
      <c r="B13492" s="31" t="n">
        <v>16</v>
      </c>
      <c r="C13492" s="7" t="n">
        <v>500</v>
      </c>
    </row>
    <row r="13493" spans="1:6">
      <c r="A13493" t="s">
        <v>4</v>
      </c>
      <c r="B13493" s="4" t="s">
        <v>5</v>
      </c>
      <c r="C13493" s="4" t="s">
        <v>16</v>
      </c>
      <c r="D13493" s="4" t="s">
        <v>10</v>
      </c>
      <c r="E13493" s="4" t="s">
        <v>6</v>
      </c>
    </row>
    <row r="13494" spans="1:6">
      <c r="A13494" t="n">
        <v>105538</v>
      </c>
      <c r="B13494" s="54" t="n">
        <v>51</v>
      </c>
      <c r="C13494" s="7" t="n">
        <v>4</v>
      </c>
      <c r="D13494" s="7" t="n">
        <v>7032</v>
      </c>
      <c r="E13494" s="7" t="s">
        <v>129</v>
      </c>
    </row>
    <row r="13495" spans="1:6">
      <c r="A13495" t="s">
        <v>4</v>
      </c>
      <c r="B13495" s="4" t="s">
        <v>5</v>
      </c>
      <c r="C13495" s="4" t="s">
        <v>10</v>
      </c>
    </row>
    <row r="13496" spans="1:6">
      <c r="A13496" t="n">
        <v>105551</v>
      </c>
      <c r="B13496" s="31" t="n">
        <v>16</v>
      </c>
      <c r="C13496" s="7" t="n">
        <v>0</v>
      </c>
    </row>
    <row r="13497" spans="1:6">
      <c r="A13497" t="s">
        <v>4</v>
      </c>
      <c r="B13497" s="4" t="s">
        <v>5</v>
      </c>
      <c r="C13497" s="4" t="s">
        <v>10</v>
      </c>
      <c r="D13497" s="4" t="s">
        <v>69</v>
      </c>
      <c r="E13497" s="4" t="s">
        <v>16</v>
      </c>
      <c r="F13497" s="4" t="s">
        <v>16</v>
      </c>
    </row>
    <row r="13498" spans="1:6">
      <c r="A13498" t="n">
        <v>105554</v>
      </c>
      <c r="B13498" s="55" t="n">
        <v>26</v>
      </c>
      <c r="C13498" s="7" t="n">
        <v>7032</v>
      </c>
      <c r="D13498" s="7" t="s">
        <v>757</v>
      </c>
      <c r="E13498" s="7" t="n">
        <v>2</v>
      </c>
      <c r="F13498" s="7" t="n">
        <v>0</v>
      </c>
    </row>
    <row r="13499" spans="1:6">
      <c r="A13499" t="s">
        <v>4</v>
      </c>
      <c r="B13499" s="4" t="s">
        <v>5</v>
      </c>
    </row>
    <row r="13500" spans="1:6">
      <c r="A13500" t="n">
        <v>105590</v>
      </c>
      <c r="B13500" s="29" t="n">
        <v>28</v>
      </c>
    </row>
    <row r="13501" spans="1:6">
      <c r="A13501" t="s">
        <v>4</v>
      </c>
      <c r="B13501" s="4" t="s">
        <v>5</v>
      </c>
      <c r="C13501" s="4" t="s">
        <v>16</v>
      </c>
      <c r="D13501" s="4" t="s">
        <v>10</v>
      </c>
      <c r="E13501" s="4" t="s">
        <v>6</v>
      </c>
    </row>
    <row r="13502" spans="1:6">
      <c r="A13502" t="n">
        <v>105591</v>
      </c>
      <c r="B13502" s="54" t="n">
        <v>51</v>
      </c>
      <c r="C13502" s="7" t="n">
        <v>4</v>
      </c>
      <c r="D13502" s="7" t="n">
        <v>0</v>
      </c>
      <c r="E13502" s="7" t="s">
        <v>468</v>
      </c>
    </row>
    <row r="13503" spans="1:6">
      <c r="A13503" t="s">
        <v>4</v>
      </c>
      <c r="B13503" s="4" t="s">
        <v>5</v>
      </c>
      <c r="C13503" s="4" t="s">
        <v>10</v>
      </c>
    </row>
    <row r="13504" spans="1:6">
      <c r="A13504" t="n">
        <v>105605</v>
      </c>
      <c r="B13504" s="31" t="n">
        <v>16</v>
      </c>
      <c r="C13504" s="7" t="n">
        <v>0</v>
      </c>
    </row>
    <row r="13505" spans="1:6">
      <c r="A13505" t="s">
        <v>4</v>
      </c>
      <c r="B13505" s="4" t="s">
        <v>5</v>
      </c>
      <c r="C13505" s="4" t="s">
        <v>10</v>
      </c>
      <c r="D13505" s="4" t="s">
        <v>69</v>
      </c>
      <c r="E13505" s="4" t="s">
        <v>16</v>
      </c>
      <c r="F13505" s="4" t="s">
        <v>16</v>
      </c>
      <c r="G13505" s="4" t="s">
        <v>69</v>
      </c>
      <c r="H13505" s="4" t="s">
        <v>16</v>
      </c>
      <c r="I13505" s="4" t="s">
        <v>16</v>
      </c>
    </row>
    <row r="13506" spans="1:6">
      <c r="A13506" t="n">
        <v>105608</v>
      </c>
      <c r="B13506" s="55" t="n">
        <v>26</v>
      </c>
      <c r="C13506" s="7" t="n">
        <v>0</v>
      </c>
      <c r="D13506" s="7" t="s">
        <v>758</v>
      </c>
      <c r="E13506" s="7" t="n">
        <v>2</v>
      </c>
      <c r="F13506" s="7" t="n">
        <v>3</v>
      </c>
      <c r="G13506" s="7" t="s">
        <v>759</v>
      </c>
      <c r="H13506" s="7" t="n">
        <v>2</v>
      </c>
      <c r="I13506" s="7" t="n">
        <v>0</v>
      </c>
    </row>
    <row r="13507" spans="1:6">
      <c r="A13507" t="s">
        <v>4</v>
      </c>
      <c r="B13507" s="4" t="s">
        <v>5</v>
      </c>
    </row>
    <row r="13508" spans="1:6">
      <c r="A13508" t="n">
        <v>105726</v>
      </c>
      <c r="B13508" s="29" t="n">
        <v>28</v>
      </c>
    </row>
    <row r="13509" spans="1:6">
      <c r="A13509" t="s">
        <v>4</v>
      </c>
      <c r="B13509" s="4" t="s">
        <v>5</v>
      </c>
      <c r="C13509" s="4" t="s">
        <v>10</v>
      </c>
      <c r="D13509" s="4" t="s">
        <v>16</v>
      </c>
    </row>
    <row r="13510" spans="1:6">
      <c r="A13510" t="n">
        <v>105727</v>
      </c>
      <c r="B13510" s="66" t="n">
        <v>89</v>
      </c>
      <c r="C13510" s="7" t="n">
        <v>65533</v>
      </c>
      <c r="D13510" s="7" t="n">
        <v>1</v>
      </c>
    </row>
    <row r="13511" spans="1:6">
      <c r="A13511" t="s">
        <v>4</v>
      </c>
      <c r="B13511" s="4" t="s">
        <v>5</v>
      </c>
      <c r="C13511" s="4" t="s">
        <v>16</v>
      </c>
      <c r="D13511" s="4" t="s">
        <v>10</v>
      </c>
      <c r="E13511" s="4" t="s">
        <v>30</v>
      </c>
    </row>
    <row r="13512" spans="1:6">
      <c r="A13512" t="n">
        <v>105731</v>
      </c>
      <c r="B13512" s="37" t="n">
        <v>58</v>
      </c>
      <c r="C13512" s="7" t="n">
        <v>101</v>
      </c>
      <c r="D13512" s="7" t="n">
        <v>500</v>
      </c>
      <c r="E13512" s="7" t="n">
        <v>1</v>
      </c>
    </row>
    <row r="13513" spans="1:6">
      <c r="A13513" t="s">
        <v>4</v>
      </c>
      <c r="B13513" s="4" t="s">
        <v>5</v>
      </c>
      <c r="C13513" s="4" t="s">
        <v>16</v>
      </c>
      <c r="D13513" s="4" t="s">
        <v>10</v>
      </c>
    </row>
    <row r="13514" spans="1:6">
      <c r="A13514" t="n">
        <v>105739</v>
      </c>
      <c r="B13514" s="37" t="n">
        <v>58</v>
      </c>
      <c r="C13514" s="7" t="n">
        <v>254</v>
      </c>
      <c r="D13514" s="7" t="n">
        <v>0</v>
      </c>
    </row>
    <row r="13515" spans="1:6">
      <c r="A13515" t="s">
        <v>4</v>
      </c>
      <c r="B13515" s="4" t="s">
        <v>5</v>
      </c>
      <c r="C13515" s="4" t="s">
        <v>16</v>
      </c>
      <c r="D13515" s="4" t="s">
        <v>16</v>
      </c>
      <c r="E13515" s="4" t="s">
        <v>30</v>
      </c>
      <c r="F13515" s="4" t="s">
        <v>30</v>
      </c>
      <c r="G13515" s="4" t="s">
        <v>30</v>
      </c>
      <c r="H13515" s="4" t="s">
        <v>10</v>
      </c>
    </row>
    <row r="13516" spans="1:6">
      <c r="A13516" t="n">
        <v>105743</v>
      </c>
      <c r="B13516" s="38" t="n">
        <v>45</v>
      </c>
      <c r="C13516" s="7" t="n">
        <v>2</v>
      </c>
      <c r="D13516" s="7" t="n">
        <v>3</v>
      </c>
      <c r="E13516" s="7" t="n">
        <v>-98.6600036621094</v>
      </c>
      <c r="F13516" s="7" t="n">
        <v>-1.41999995708466</v>
      </c>
      <c r="G13516" s="7" t="n">
        <v>-11.9700002670288</v>
      </c>
      <c r="H13516" s="7" t="n">
        <v>0</v>
      </c>
    </row>
    <row r="13517" spans="1:6">
      <c r="A13517" t="s">
        <v>4</v>
      </c>
      <c r="B13517" s="4" t="s">
        <v>5</v>
      </c>
      <c r="C13517" s="4" t="s">
        <v>16</v>
      </c>
      <c r="D13517" s="4" t="s">
        <v>16</v>
      </c>
      <c r="E13517" s="4" t="s">
        <v>30</v>
      </c>
      <c r="F13517" s="4" t="s">
        <v>30</v>
      </c>
      <c r="G13517" s="4" t="s">
        <v>30</v>
      </c>
      <c r="H13517" s="4" t="s">
        <v>10</v>
      </c>
      <c r="I13517" s="4" t="s">
        <v>16</v>
      </c>
    </row>
    <row r="13518" spans="1:6">
      <c r="A13518" t="n">
        <v>105760</v>
      </c>
      <c r="B13518" s="38" t="n">
        <v>45</v>
      </c>
      <c r="C13518" s="7" t="n">
        <v>4</v>
      </c>
      <c r="D13518" s="7" t="n">
        <v>3</v>
      </c>
      <c r="E13518" s="7" t="n">
        <v>24.3600006103516</v>
      </c>
      <c r="F13518" s="7" t="n">
        <v>143.089996337891</v>
      </c>
      <c r="G13518" s="7" t="n">
        <v>0</v>
      </c>
      <c r="H13518" s="7" t="n">
        <v>0</v>
      </c>
      <c r="I13518" s="7" t="n">
        <v>0</v>
      </c>
    </row>
    <row r="13519" spans="1:6">
      <c r="A13519" t="s">
        <v>4</v>
      </c>
      <c r="B13519" s="4" t="s">
        <v>5</v>
      </c>
      <c r="C13519" s="4" t="s">
        <v>16</v>
      </c>
      <c r="D13519" s="4" t="s">
        <v>16</v>
      </c>
      <c r="E13519" s="4" t="s">
        <v>30</v>
      </c>
      <c r="F13519" s="4" t="s">
        <v>10</v>
      </c>
    </row>
    <row r="13520" spans="1:6">
      <c r="A13520" t="n">
        <v>105778</v>
      </c>
      <c r="B13520" s="38" t="n">
        <v>45</v>
      </c>
      <c r="C13520" s="7" t="n">
        <v>5</v>
      </c>
      <c r="D13520" s="7" t="n">
        <v>3</v>
      </c>
      <c r="E13520" s="7" t="n">
        <v>1.89999997615814</v>
      </c>
      <c r="F13520" s="7" t="n">
        <v>0</v>
      </c>
    </row>
    <row r="13521" spans="1:9">
      <c r="A13521" t="s">
        <v>4</v>
      </c>
      <c r="B13521" s="4" t="s">
        <v>5</v>
      </c>
      <c r="C13521" s="4" t="s">
        <v>16</v>
      </c>
      <c r="D13521" s="4" t="s">
        <v>16</v>
      </c>
      <c r="E13521" s="4" t="s">
        <v>30</v>
      </c>
      <c r="F13521" s="4" t="s">
        <v>10</v>
      </c>
    </row>
    <row r="13522" spans="1:9">
      <c r="A13522" t="n">
        <v>105787</v>
      </c>
      <c r="B13522" s="38" t="n">
        <v>45</v>
      </c>
      <c r="C13522" s="7" t="n">
        <v>11</v>
      </c>
      <c r="D13522" s="7" t="n">
        <v>3</v>
      </c>
      <c r="E13522" s="7" t="n">
        <v>37.4000015258789</v>
      </c>
      <c r="F13522" s="7" t="n">
        <v>0</v>
      </c>
    </row>
    <row r="13523" spans="1:9">
      <c r="A13523" t="s">
        <v>4</v>
      </c>
      <c r="B13523" s="4" t="s">
        <v>5</v>
      </c>
      <c r="C13523" s="4" t="s">
        <v>16</v>
      </c>
      <c r="D13523" s="4" t="s">
        <v>16</v>
      </c>
      <c r="E13523" s="4" t="s">
        <v>9</v>
      </c>
      <c r="F13523" s="4" t="s">
        <v>16</v>
      </c>
      <c r="G13523" s="4" t="s">
        <v>16</v>
      </c>
    </row>
    <row r="13524" spans="1:9">
      <c r="A13524" t="n">
        <v>105796</v>
      </c>
      <c r="B13524" s="90" t="n">
        <v>8</v>
      </c>
      <c r="C13524" s="7" t="n">
        <v>5</v>
      </c>
      <c r="D13524" s="7" t="n">
        <v>0</v>
      </c>
      <c r="E13524" s="7" t="n">
        <v>5</v>
      </c>
      <c r="F13524" s="7" t="n">
        <v>19</v>
      </c>
      <c r="G13524" s="7" t="n">
        <v>1</v>
      </c>
    </row>
    <row r="13525" spans="1:9">
      <c r="A13525" t="s">
        <v>4</v>
      </c>
      <c r="B13525" s="4" t="s">
        <v>5</v>
      </c>
      <c r="C13525" s="4" t="s">
        <v>16</v>
      </c>
      <c r="D13525" s="4" t="s">
        <v>10</v>
      </c>
      <c r="E13525" s="4" t="s">
        <v>10</v>
      </c>
      <c r="F13525" s="4" t="s">
        <v>9</v>
      </c>
      <c r="G13525" s="4" t="s">
        <v>9</v>
      </c>
      <c r="H13525" s="4" t="s">
        <v>9</v>
      </c>
    </row>
    <row r="13526" spans="1:9">
      <c r="A13526" t="n">
        <v>105805</v>
      </c>
      <c r="B13526" s="95" t="n">
        <v>97</v>
      </c>
      <c r="C13526" s="7" t="n">
        <v>7</v>
      </c>
      <c r="D13526" s="7" t="n">
        <v>0</v>
      </c>
      <c r="E13526" s="7" t="n">
        <v>0</v>
      </c>
      <c r="F13526" s="7" t="n">
        <v>0</v>
      </c>
      <c r="G13526" s="7" t="n">
        <v>0</v>
      </c>
      <c r="H13526" s="7" t="n">
        <v>0</v>
      </c>
    </row>
    <row r="13527" spans="1:9">
      <c r="A13527" t="s">
        <v>4</v>
      </c>
      <c r="B13527" s="4" t="s">
        <v>5</v>
      </c>
      <c r="C13527" s="4" t="s">
        <v>10</v>
      </c>
      <c r="D13527" s="4" t="s">
        <v>30</v>
      </c>
      <c r="E13527" s="4" t="s">
        <v>30</v>
      </c>
      <c r="F13527" s="4" t="s">
        <v>30</v>
      </c>
      <c r="G13527" s="4" t="s">
        <v>30</v>
      </c>
    </row>
    <row r="13528" spans="1:9">
      <c r="A13528" t="n">
        <v>105823</v>
      </c>
      <c r="B13528" s="43" t="n">
        <v>46</v>
      </c>
      <c r="C13528" s="7" t="n">
        <v>1600</v>
      </c>
      <c r="D13528" s="7" t="n">
        <v>-95.5100021362305</v>
      </c>
      <c r="E13528" s="7" t="n">
        <v>-0.180000007152557</v>
      </c>
      <c r="F13528" s="7" t="n">
        <v>-16.25</v>
      </c>
      <c r="G13528" s="7" t="n">
        <v>0</v>
      </c>
    </row>
    <row r="13529" spans="1:9">
      <c r="A13529" t="s">
        <v>4</v>
      </c>
      <c r="B13529" s="4" t="s">
        <v>5</v>
      </c>
      <c r="C13529" s="4" t="s">
        <v>10</v>
      </c>
    </row>
    <row r="13530" spans="1:9">
      <c r="A13530" t="n">
        <v>105842</v>
      </c>
      <c r="B13530" s="31" t="n">
        <v>16</v>
      </c>
      <c r="C13530" s="7" t="n">
        <v>0</v>
      </c>
    </row>
    <row r="13531" spans="1:9">
      <c r="A13531" t="s">
        <v>4</v>
      </c>
      <c r="B13531" s="4" t="s">
        <v>5</v>
      </c>
      <c r="C13531" s="4" t="s">
        <v>10</v>
      </c>
      <c r="D13531" s="4" t="s">
        <v>10</v>
      </c>
      <c r="E13531" s="4" t="s">
        <v>10</v>
      </c>
    </row>
    <row r="13532" spans="1:9">
      <c r="A13532" t="n">
        <v>105845</v>
      </c>
      <c r="B13532" s="34" t="n">
        <v>61</v>
      </c>
      <c r="C13532" s="7" t="n">
        <v>6466</v>
      </c>
      <c r="D13532" s="7" t="n">
        <v>1600</v>
      </c>
      <c r="E13532" s="7" t="n">
        <v>0</v>
      </c>
    </row>
    <row r="13533" spans="1:9">
      <c r="A13533" t="s">
        <v>4</v>
      </c>
      <c r="B13533" s="4" t="s">
        <v>5</v>
      </c>
      <c r="C13533" s="4" t="s">
        <v>10</v>
      </c>
      <c r="D13533" s="4" t="s">
        <v>10</v>
      </c>
      <c r="E13533" s="4" t="s">
        <v>10</v>
      </c>
    </row>
    <row r="13534" spans="1:9">
      <c r="A13534" t="n">
        <v>105852</v>
      </c>
      <c r="B13534" s="34" t="n">
        <v>61</v>
      </c>
      <c r="C13534" s="7" t="n">
        <v>86</v>
      </c>
      <c r="D13534" s="7" t="n">
        <v>1600</v>
      </c>
      <c r="E13534" s="7" t="n">
        <v>0</v>
      </c>
    </row>
    <row r="13535" spans="1:9">
      <c r="A13535" t="s">
        <v>4</v>
      </c>
      <c r="B13535" s="4" t="s">
        <v>5</v>
      </c>
      <c r="C13535" s="4" t="s">
        <v>10</v>
      </c>
      <c r="D13535" s="4" t="s">
        <v>10</v>
      </c>
      <c r="E13535" s="4" t="s">
        <v>10</v>
      </c>
    </row>
    <row r="13536" spans="1:9">
      <c r="A13536" t="n">
        <v>105859</v>
      </c>
      <c r="B13536" s="34" t="n">
        <v>61</v>
      </c>
      <c r="C13536" s="7" t="n">
        <v>80</v>
      </c>
      <c r="D13536" s="7" t="n">
        <v>1600</v>
      </c>
      <c r="E13536" s="7" t="n">
        <v>0</v>
      </c>
    </row>
    <row r="13537" spans="1:8">
      <c r="A13537" t="s">
        <v>4</v>
      </c>
      <c r="B13537" s="4" t="s">
        <v>5</v>
      </c>
      <c r="C13537" s="4" t="s">
        <v>10</v>
      </c>
      <c r="D13537" s="4" t="s">
        <v>30</v>
      </c>
      <c r="E13537" s="4" t="s">
        <v>30</v>
      </c>
      <c r="F13537" s="4" t="s">
        <v>30</v>
      </c>
      <c r="G13537" s="4" t="s">
        <v>10</v>
      </c>
      <c r="H13537" s="4" t="s">
        <v>10</v>
      </c>
    </row>
    <row r="13538" spans="1:8">
      <c r="A13538" t="n">
        <v>105866</v>
      </c>
      <c r="B13538" s="33" t="n">
        <v>60</v>
      </c>
      <c r="C13538" s="7" t="n">
        <v>6466</v>
      </c>
      <c r="D13538" s="7" t="n">
        <v>-10</v>
      </c>
      <c r="E13538" s="7" t="n">
        <v>0</v>
      </c>
      <c r="F13538" s="7" t="n">
        <v>0</v>
      </c>
      <c r="G13538" s="7" t="n">
        <v>0</v>
      </c>
      <c r="H13538" s="7" t="n">
        <v>0</v>
      </c>
    </row>
    <row r="13539" spans="1:8">
      <c r="A13539" t="s">
        <v>4</v>
      </c>
      <c r="B13539" s="4" t="s">
        <v>5</v>
      </c>
      <c r="C13539" s="4" t="s">
        <v>10</v>
      </c>
      <c r="D13539" s="4" t="s">
        <v>30</v>
      </c>
      <c r="E13539" s="4" t="s">
        <v>30</v>
      </c>
      <c r="F13539" s="4" t="s">
        <v>30</v>
      </c>
      <c r="G13539" s="4" t="s">
        <v>10</v>
      </c>
      <c r="H13539" s="4" t="s">
        <v>10</v>
      </c>
    </row>
    <row r="13540" spans="1:8">
      <c r="A13540" t="n">
        <v>105885</v>
      </c>
      <c r="B13540" s="33" t="n">
        <v>60</v>
      </c>
      <c r="C13540" s="7" t="n">
        <v>86</v>
      </c>
      <c r="D13540" s="7" t="n">
        <v>10</v>
      </c>
      <c r="E13540" s="7" t="n">
        <v>0</v>
      </c>
      <c r="F13540" s="7" t="n">
        <v>0</v>
      </c>
      <c r="G13540" s="7" t="n">
        <v>0</v>
      </c>
      <c r="H13540" s="7" t="n">
        <v>0</v>
      </c>
    </row>
    <row r="13541" spans="1:8">
      <c r="A13541" t="s">
        <v>4</v>
      </c>
      <c r="B13541" s="4" t="s">
        <v>5</v>
      </c>
      <c r="C13541" s="4" t="s">
        <v>16</v>
      </c>
      <c r="D13541" s="4" t="s">
        <v>16</v>
      </c>
      <c r="E13541" s="4" t="s">
        <v>9</v>
      </c>
    </row>
    <row r="13542" spans="1:8">
      <c r="A13542" t="n">
        <v>105904</v>
      </c>
      <c r="B13542" s="17" t="n">
        <v>74</v>
      </c>
      <c r="C13542" s="7" t="n">
        <v>23</v>
      </c>
      <c r="D13542" s="7" t="n">
        <v>0</v>
      </c>
      <c r="E13542" s="7" t="n">
        <v>201</v>
      </c>
    </row>
    <row r="13543" spans="1:8">
      <c r="A13543" t="s">
        <v>4</v>
      </c>
      <c r="B13543" s="4" t="s">
        <v>5</v>
      </c>
      <c r="C13543" s="4" t="s">
        <v>16</v>
      </c>
      <c r="D13543" s="4" t="s">
        <v>10</v>
      </c>
      <c r="E13543" s="4" t="s">
        <v>10</v>
      </c>
      <c r="F13543" s="4" t="s">
        <v>10</v>
      </c>
      <c r="G13543" s="4" t="s">
        <v>10</v>
      </c>
      <c r="H13543" s="4" t="s">
        <v>10</v>
      </c>
      <c r="I13543" s="4" t="s">
        <v>6</v>
      </c>
      <c r="J13543" s="4" t="s">
        <v>30</v>
      </c>
      <c r="K13543" s="4" t="s">
        <v>30</v>
      </c>
      <c r="L13543" s="4" t="s">
        <v>30</v>
      </c>
      <c r="M13543" s="4" t="s">
        <v>9</v>
      </c>
      <c r="N13543" s="4" t="s">
        <v>9</v>
      </c>
      <c r="O13543" s="4" t="s">
        <v>30</v>
      </c>
      <c r="P13543" s="4" t="s">
        <v>30</v>
      </c>
      <c r="Q13543" s="4" t="s">
        <v>30</v>
      </c>
      <c r="R13543" s="4" t="s">
        <v>30</v>
      </c>
      <c r="S13543" s="4" t="s">
        <v>16</v>
      </c>
    </row>
    <row r="13544" spans="1:8">
      <c r="A13544" t="n">
        <v>105911</v>
      </c>
      <c r="B13544" s="16" t="n">
        <v>39</v>
      </c>
      <c r="C13544" s="7" t="n">
        <v>12</v>
      </c>
      <c r="D13544" s="7" t="n">
        <v>65533</v>
      </c>
      <c r="E13544" s="7" t="n">
        <v>200</v>
      </c>
      <c r="F13544" s="7" t="n">
        <v>0</v>
      </c>
      <c r="G13544" s="7" t="n">
        <v>65533</v>
      </c>
      <c r="H13544" s="7" t="n">
        <v>0</v>
      </c>
      <c r="I13544" s="7" t="s">
        <v>15</v>
      </c>
      <c r="J13544" s="7" t="n">
        <v>0</v>
      </c>
      <c r="K13544" s="7" t="n">
        <v>0</v>
      </c>
      <c r="L13544" s="7" t="n">
        <v>0</v>
      </c>
      <c r="M13544" s="7" t="n">
        <v>0</v>
      </c>
      <c r="N13544" s="7" t="n">
        <v>0</v>
      </c>
      <c r="O13544" s="7" t="n">
        <v>0</v>
      </c>
      <c r="P13544" s="7" t="n">
        <v>1</v>
      </c>
      <c r="Q13544" s="7" t="n">
        <v>1</v>
      </c>
      <c r="R13544" s="7" t="n">
        <v>1</v>
      </c>
      <c r="S13544" s="7" t="n">
        <v>100</v>
      </c>
    </row>
    <row r="13545" spans="1:8">
      <c r="A13545" t="s">
        <v>4</v>
      </c>
      <c r="B13545" s="4" t="s">
        <v>5</v>
      </c>
      <c r="C13545" s="4" t="s">
        <v>16</v>
      </c>
      <c r="D13545" s="4" t="s">
        <v>10</v>
      </c>
    </row>
    <row r="13546" spans="1:8">
      <c r="A13546" t="n">
        <v>105961</v>
      </c>
      <c r="B13546" s="37" t="n">
        <v>58</v>
      </c>
      <c r="C13546" s="7" t="n">
        <v>255</v>
      </c>
      <c r="D13546" s="7" t="n">
        <v>0</v>
      </c>
    </row>
    <row r="13547" spans="1:8">
      <c r="A13547" t="s">
        <v>4</v>
      </c>
      <c r="B13547" s="4" t="s">
        <v>5</v>
      </c>
      <c r="C13547" s="4" t="s">
        <v>16</v>
      </c>
      <c r="D13547" s="4" t="s">
        <v>10</v>
      </c>
      <c r="E13547" s="4" t="s">
        <v>10</v>
      </c>
      <c r="F13547" s="4" t="s">
        <v>16</v>
      </c>
    </row>
    <row r="13548" spans="1:8">
      <c r="A13548" t="n">
        <v>105965</v>
      </c>
      <c r="B13548" s="27" t="n">
        <v>25</v>
      </c>
      <c r="C13548" s="7" t="n">
        <v>1</v>
      </c>
      <c r="D13548" s="7" t="n">
        <v>260</v>
      </c>
      <c r="E13548" s="7" t="n">
        <v>640</v>
      </c>
      <c r="F13548" s="7" t="n">
        <v>1</v>
      </c>
    </row>
    <row r="13549" spans="1:8">
      <c r="A13549" t="s">
        <v>4</v>
      </c>
      <c r="B13549" s="4" t="s">
        <v>5</v>
      </c>
      <c r="C13549" s="4" t="s">
        <v>16</v>
      </c>
      <c r="D13549" s="4" t="s">
        <v>10</v>
      </c>
      <c r="E13549" s="4" t="s">
        <v>6</v>
      </c>
    </row>
    <row r="13550" spans="1:8">
      <c r="A13550" t="n">
        <v>105972</v>
      </c>
      <c r="B13550" s="54" t="n">
        <v>51</v>
      </c>
      <c r="C13550" s="7" t="n">
        <v>4</v>
      </c>
      <c r="D13550" s="7" t="n">
        <v>0</v>
      </c>
      <c r="E13550" s="7" t="s">
        <v>136</v>
      </c>
    </row>
    <row r="13551" spans="1:8">
      <c r="A13551" t="s">
        <v>4</v>
      </c>
      <c r="B13551" s="4" t="s">
        <v>5</v>
      </c>
      <c r="C13551" s="4" t="s">
        <v>10</v>
      </c>
    </row>
    <row r="13552" spans="1:8">
      <c r="A13552" t="n">
        <v>105986</v>
      </c>
      <c r="B13552" s="31" t="n">
        <v>16</v>
      </c>
      <c r="C13552" s="7" t="n">
        <v>0</v>
      </c>
    </row>
    <row r="13553" spans="1:19">
      <c r="A13553" t="s">
        <v>4</v>
      </c>
      <c r="B13553" s="4" t="s">
        <v>5</v>
      </c>
      <c r="C13553" s="4" t="s">
        <v>10</v>
      </c>
      <c r="D13553" s="4" t="s">
        <v>69</v>
      </c>
      <c r="E13553" s="4" t="s">
        <v>16</v>
      </c>
      <c r="F13553" s="4" t="s">
        <v>16</v>
      </c>
      <c r="G13553" s="4" t="s">
        <v>69</v>
      </c>
      <c r="H13553" s="4" t="s">
        <v>16</v>
      </c>
      <c r="I13553" s="4" t="s">
        <v>16</v>
      </c>
    </row>
    <row r="13554" spans="1:19">
      <c r="A13554" t="n">
        <v>105989</v>
      </c>
      <c r="B13554" s="55" t="n">
        <v>26</v>
      </c>
      <c r="C13554" s="7" t="n">
        <v>0</v>
      </c>
      <c r="D13554" s="7" t="s">
        <v>760</v>
      </c>
      <c r="E13554" s="7" t="n">
        <v>2</v>
      </c>
      <c r="F13554" s="7" t="n">
        <v>3</v>
      </c>
      <c r="G13554" s="7" t="s">
        <v>761</v>
      </c>
      <c r="H13554" s="7" t="n">
        <v>2</v>
      </c>
      <c r="I13554" s="7" t="n">
        <v>0</v>
      </c>
    </row>
    <row r="13555" spans="1:19">
      <c r="A13555" t="s">
        <v>4</v>
      </c>
      <c r="B13555" s="4" t="s">
        <v>5</v>
      </c>
    </row>
    <row r="13556" spans="1:19">
      <c r="A13556" t="n">
        <v>106102</v>
      </c>
      <c r="B13556" s="29" t="n">
        <v>28</v>
      </c>
    </row>
    <row r="13557" spans="1:19">
      <c r="A13557" t="s">
        <v>4</v>
      </c>
      <c r="B13557" s="4" t="s">
        <v>5</v>
      </c>
      <c r="C13557" s="4" t="s">
        <v>16</v>
      </c>
      <c r="D13557" s="4" t="s">
        <v>10</v>
      </c>
      <c r="E13557" s="4" t="s">
        <v>10</v>
      </c>
      <c r="F13557" s="4" t="s">
        <v>16</v>
      </c>
    </row>
    <row r="13558" spans="1:19">
      <c r="A13558" t="n">
        <v>106103</v>
      </c>
      <c r="B13558" s="27" t="n">
        <v>25</v>
      </c>
      <c r="C13558" s="7" t="n">
        <v>1</v>
      </c>
      <c r="D13558" s="7" t="n">
        <v>65535</v>
      </c>
      <c r="E13558" s="7" t="n">
        <v>65535</v>
      </c>
      <c r="F13558" s="7" t="n">
        <v>0</v>
      </c>
    </row>
    <row r="13559" spans="1:19">
      <c r="A13559" t="s">
        <v>4</v>
      </c>
      <c r="B13559" s="4" t="s">
        <v>5</v>
      </c>
      <c r="C13559" s="4" t="s">
        <v>16</v>
      </c>
      <c r="D13559" s="4" t="s">
        <v>10</v>
      </c>
      <c r="E13559" s="4" t="s">
        <v>6</v>
      </c>
    </row>
    <row r="13560" spans="1:19">
      <c r="A13560" t="n">
        <v>106110</v>
      </c>
      <c r="B13560" s="54" t="n">
        <v>51</v>
      </c>
      <c r="C13560" s="7" t="n">
        <v>4</v>
      </c>
      <c r="D13560" s="7" t="n">
        <v>6466</v>
      </c>
      <c r="E13560" s="7" t="s">
        <v>250</v>
      </c>
    </row>
    <row r="13561" spans="1:19">
      <c r="A13561" t="s">
        <v>4</v>
      </c>
      <c r="B13561" s="4" t="s">
        <v>5</v>
      </c>
      <c r="C13561" s="4" t="s">
        <v>10</v>
      </c>
    </row>
    <row r="13562" spans="1:19">
      <c r="A13562" t="n">
        <v>106124</v>
      </c>
      <c r="B13562" s="31" t="n">
        <v>16</v>
      </c>
      <c r="C13562" s="7" t="n">
        <v>0</v>
      </c>
    </row>
    <row r="13563" spans="1:19">
      <c r="A13563" t="s">
        <v>4</v>
      </c>
      <c r="B13563" s="4" t="s">
        <v>5</v>
      </c>
      <c r="C13563" s="4" t="s">
        <v>10</v>
      </c>
      <c r="D13563" s="4" t="s">
        <v>69</v>
      </c>
      <c r="E13563" s="4" t="s">
        <v>16</v>
      </c>
      <c r="F13563" s="4" t="s">
        <v>16</v>
      </c>
      <c r="G13563" s="4" t="s">
        <v>69</v>
      </c>
      <c r="H13563" s="4" t="s">
        <v>16</v>
      </c>
      <c r="I13563" s="4" t="s">
        <v>16</v>
      </c>
      <c r="J13563" s="4" t="s">
        <v>69</v>
      </c>
      <c r="K13563" s="4" t="s">
        <v>16</v>
      </c>
      <c r="L13563" s="4" t="s">
        <v>16</v>
      </c>
    </row>
    <row r="13564" spans="1:19">
      <c r="A13564" t="n">
        <v>106127</v>
      </c>
      <c r="B13564" s="55" t="n">
        <v>26</v>
      </c>
      <c r="C13564" s="7" t="n">
        <v>6466</v>
      </c>
      <c r="D13564" s="7" t="s">
        <v>762</v>
      </c>
      <c r="E13564" s="7" t="n">
        <v>2</v>
      </c>
      <c r="F13564" s="7" t="n">
        <v>3</v>
      </c>
      <c r="G13564" s="7" t="s">
        <v>763</v>
      </c>
      <c r="H13564" s="7" t="n">
        <v>2</v>
      </c>
      <c r="I13564" s="7" t="n">
        <v>3</v>
      </c>
      <c r="J13564" s="7" t="s">
        <v>764</v>
      </c>
      <c r="K13564" s="7" t="n">
        <v>2</v>
      </c>
      <c r="L13564" s="7" t="n">
        <v>0</v>
      </c>
    </row>
    <row r="13565" spans="1:19">
      <c r="A13565" t="s">
        <v>4</v>
      </c>
      <c r="B13565" s="4" t="s">
        <v>5</v>
      </c>
    </row>
    <row r="13566" spans="1:19">
      <c r="A13566" t="n">
        <v>106291</v>
      </c>
      <c r="B13566" s="29" t="n">
        <v>28</v>
      </c>
    </row>
    <row r="13567" spans="1:19">
      <c r="A13567" t="s">
        <v>4</v>
      </c>
      <c r="B13567" s="4" t="s">
        <v>5</v>
      </c>
      <c r="C13567" s="4" t="s">
        <v>16</v>
      </c>
      <c r="D13567" s="4" t="s">
        <v>10</v>
      </c>
      <c r="E13567" s="4" t="s">
        <v>6</v>
      </c>
    </row>
    <row r="13568" spans="1:19">
      <c r="A13568" t="n">
        <v>106292</v>
      </c>
      <c r="B13568" s="54" t="n">
        <v>51</v>
      </c>
      <c r="C13568" s="7" t="n">
        <v>4</v>
      </c>
      <c r="D13568" s="7" t="n">
        <v>80</v>
      </c>
      <c r="E13568" s="7" t="s">
        <v>463</v>
      </c>
    </row>
    <row r="13569" spans="1:12">
      <c r="A13569" t="s">
        <v>4</v>
      </c>
      <c r="B13569" s="4" t="s">
        <v>5</v>
      </c>
      <c r="C13569" s="4" t="s">
        <v>10</v>
      </c>
    </row>
    <row r="13570" spans="1:12">
      <c r="A13570" t="n">
        <v>106306</v>
      </c>
      <c r="B13570" s="31" t="n">
        <v>16</v>
      </c>
      <c r="C13570" s="7" t="n">
        <v>0</v>
      </c>
    </row>
    <row r="13571" spans="1:12">
      <c r="A13571" t="s">
        <v>4</v>
      </c>
      <c r="B13571" s="4" t="s">
        <v>5</v>
      </c>
      <c r="C13571" s="4" t="s">
        <v>10</v>
      </c>
      <c r="D13571" s="4" t="s">
        <v>69</v>
      </c>
      <c r="E13571" s="4" t="s">
        <v>16</v>
      </c>
      <c r="F13571" s="4" t="s">
        <v>16</v>
      </c>
    </row>
    <row r="13572" spans="1:12">
      <c r="A13572" t="n">
        <v>106309</v>
      </c>
      <c r="B13572" s="55" t="n">
        <v>26</v>
      </c>
      <c r="C13572" s="7" t="n">
        <v>80</v>
      </c>
      <c r="D13572" s="7" t="s">
        <v>765</v>
      </c>
      <c r="E13572" s="7" t="n">
        <v>2</v>
      </c>
      <c r="F13572" s="7" t="n">
        <v>0</v>
      </c>
    </row>
    <row r="13573" spans="1:12">
      <c r="A13573" t="s">
        <v>4</v>
      </c>
      <c r="B13573" s="4" t="s">
        <v>5</v>
      </c>
    </row>
    <row r="13574" spans="1:12">
      <c r="A13574" t="n">
        <v>106386</v>
      </c>
      <c r="B13574" s="29" t="n">
        <v>28</v>
      </c>
    </row>
    <row r="13575" spans="1:12">
      <c r="A13575" t="s">
        <v>4</v>
      </c>
      <c r="B13575" s="4" t="s">
        <v>5</v>
      </c>
      <c r="C13575" s="4" t="s">
        <v>16</v>
      </c>
      <c r="D13575" s="4" t="s">
        <v>10</v>
      </c>
      <c r="E13575" s="4" t="s">
        <v>6</v>
      </c>
      <c r="F13575" s="4" t="s">
        <v>6</v>
      </c>
      <c r="G13575" s="4" t="s">
        <v>6</v>
      </c>
      <c r="H13575" s="4" t="s">
        <v>6</v>
      </c>
    </row>
    <row r="13576" spans="1:12">
      <c r="A13576" t="n">
        <v>106387</v>
      </c>
      <c r="B13576" s="54" t="n">
        <v>51</v>
      </c>
      <c r="C13576" s="7" t="n">
        <v>3</v>
      </c>
      <c r="D13576" s="7" t="n">
        <v>86</v>
      </c>
      <c r="E13576" s="7" t="s">
        <v>281</v>
      </c>
      <c r="F13576" s="7" t="s">
        <v>226</v>
      </c>
      <c r="G13576" s="7" t="s">
        <v>225</v>
      </c>
      <c r="H13576" s="7" t="s">
        <v>226</v>
      </c>
    </row>
    <row r="13577" spans="1:12">
      <c r="A13577" t="s">
        <v>4</v>
      </c>
      <c r="B13577" s="4" t="s">
        <v>5</v>
      </c>
      <c r="C13577" s="4" t="s">
        <v>10</v>
      </c>
      <c r="D13577" s="4" t="s">
        <v>30</v>
      </c>
      <c r="E13577" s="4" t="s">
        <v>30</v>
      </c>
      <c r="F13577" s="4" t="s">
        <v>30</v>
      </c>
      <c r="G13577" s="4" t="s">
        <v>10</v>
      </c>
      <c r="H13577" s="4" t="s">
        <v>10</v>
      </c>
    </row>
    <row r="13578" spans="1:12">
      <c r="A13578" t="n">
        <v>106400</v>
      </c>
      <c r="B13578" s="33" t="n">
        <v>60</v>
      </c>
      <c r="C13578" s="7" t="n">
        <v>86</v>
      </c>
      <c r="D13578" s="7" t="n">
        <v>0</v>
      </c>
      <c r="E13578" s="7" t="n">
        <v>0</v>
      </c>
      <c r="F13578" s="7" t="n">
        <v>0</v>
      </c>
      <c r="G13578" s="7" t="n">
        <v>300</v>
      </c>
      <c r="H13578" s="7" t="n">
        <v>0</v>
      </c>
    </row>
    <row r="13579" spans="1:12">
      <c r="A13579" t="s">
        <v>4</v>
      </c>
      <c r="B13579" s="4" t="s">
        <v>5</v>
      </c>
      <c r="C13579" s="4" t="s">
        <v>10</v>
      </c>
      <c r="D13579" s="4" t="s">
        <v>10</v>
      </c>
      <c r="E13579" s="4" t="s">
        <v>10</v>
      </c>
    </row>
    <row r="13580" spans="1:12">
      <c r="A13580" t="n">
        <v>106419</v>
      </c>
      <c r="B13580" s="34" t="n">
        <v>61</v>
      </c>
      <c r="C13580" s="7" t="n">
        <v>86</v>
      </c>
      <c r="D13580" s="7" t="n">
        <v>6466</v>
      </c>
      <c r="E13580" s="7" t="n">
        <v>1000</v>
      </c>
    </row>
    <row r="13581" spans="1:12">
      <c r="A13581" t="s">
        <v>4</v>
      </c>
      <c r="B13581" s="4" t="s">
        <v>5</v>
      </c>
      <c r="C13581" s="4" t="s">
        <v>10</v>
      </c>
      <c r="D13581" s="4" t="s">
        <v>16</v>
      </c>
      <c r="E13581" s="4" t="s">
        <v>6</v>
      </c>
      <c r="F13581" s="4" t="s">
        <v>30</v>
      </c>
      <c r="G13581" s="4" t="s">
        <v>30</v>
      </c>
      <c r="H13581" s="4" t="s">
        <v>30</v>
      </c>
    </row>
    <row r="13582" spans="1:12">
      <c r="A13582" t="n">
        <v>106426</v>
      </c>
      <c r="B13582" s="45" t="n">
        <v>48</v>
      </c>
      <c r="C13582" s="7" t="n">
        <v>86</v>
      </c>
      <c r="D13582" s="7" t="n">
        <v>0</v>
      </c>
      <c r="E13582" s="7" t="s">
        <v>625</v>
      </c>
      <c r="F13582" s="7" t="n">
        <v>-1</v>
      </c>
      <c r="G13582" s="7" t="n">
        <v>1</v>
      </c>
      <c r="H13582" s="7" t="n">
        <v>0</v>
      </c>
    </row>
    <row r="13583" spans="1:12">
      <c r="A13583" t="s">
        <v>4</v>
      </c>
      <c r="B13583" s="4" t="s">
        <v>5</v>
      </c>
      <c r="C13583" s="4" t="s">
        <v>10</v>
      </c>
    </row>
    <row r="13584" spans="1:12">
      <c r="A13584" t="n">
        <v>106457</v>
      </c>
      <c r="B13584" s="31" t="n">
        <v>16</v>
      </c>
      <c r="C13584" s="7" t="n">
        <v>500</v>
      </c>
    </row>
    <row r="13585" spans="1:8">
      <c r="A13585" t="s">
        <v>4</v>
      </c>
      <c r="B13585" s="4" t="s">
        <v>5</v>
      </c>
      <c r="C13585" s="4" t="s">
        <v>16</v>
      </c>
      <c r="D13585" s="4" t="s">
        <v>10</v>
      </c>
      <c r="E13585" s="4" t="s">
        <v>6</v>
      </c>
    </row>
    <row r="13586" spans="1:8">
      <c r="A13586" t="n">
        <v>106460</v>
      </c>
      <c r="B13586" s="54" t="n">
        <v>51</v>
      </c>
      <c r="C13586" s="7" t="n">
        <v>4</v>
      </c>
      <c r="D13586" s="7" t="n">
        <v>86</v>
      </c>
      <c r="E13586" s="7" t="s">
        <v>136</v>
      </c>
    </row>
    <row r="13587" spans="1:8">
      <c r="A13587" t="s">
        <v>4</v>
      </c>
      <c r="B13587" s="4" t="s">
        <v>5</v>
      </c>
      <c r="C13587" s="4" t="s">
        <v>10</v>
      </c>
    </row>
    <row r="13588" spans="1:8">
      <c r="A13588" t="n">
        <v>106474</v>
      </c>
      <c r="B13588" s="31" t="n">
        <v>16</v>
      </c>
      <c r="C13588" s="7" t="n">
        <v>0</v>
      </c>
    </row>
    <row r="13589" spans="1:8">
      <c r="A13589" t="s">
        <v>4</v>
      </c>
      <c r="B13589" s="4" t="s">
        <v>5</v>
      </c>
      <c r="C13589" s="4" t="s">
        <v>10</v>
      </c>
      <c r="D13589" s="4" t="s">
        <v>69</v>
      </c>
      <c r="E13589" s="4" t="s">
        <v>16</v>
      </c>
      <c r="F13589" s="4" t="s">
        <v>16</v>
      </c>
      <c r="G13589" s="4" t="s">
        <v>69</v>
      </c>
      <c r="H13589" s="4" t="s">
        <v>16</v>
      </c>
      <c r="I13589" s="4" t="s">
        <v>16</v>
      </c>
    </row>
    <row r="13590" spans="1:8">
      <c r="A13590" t="n">
        <v>106477</v>
      </c>
      <c r="B13590" s="55" t="n">
        <v>26</v>
      </c>
      <c r="C13590" s="7" t="n">
        <v>86</v>
      </c>
      <c r="D13590" s="7" t="s">
        <v>766</v>
      </c>
      <c r="E13590" s="7" t="n">
        <v>2</v>
      </c>
      <c r="F13590" s="7" t="n">
        <v>3</v>
      </c>
      <c r="G13590" s="7" t="s">
        <v>767</v>
      </c>
      <c r="H13590" s="7" t="n">
        <v>2</v>
      </c>
      <c r="I13590" s="7" t="n">
        <v>0</v>
      </c>
    </row>
    <row r="13591" spans="1:8">
      <c r="A13591" t="s">
        <v>4</v>
      </c>
      <c r="B13591" s="4" t="s">
        <v>5</v>
      </c>
    </row>
    <row r="13592" spans="1:8">
      <c r="A13592" t="n">
        <v>106703</v>
      </c>
      <c r="B13592" s="29" t="n">
        <v>28</v>
      </c>
    </row>
    <row r="13593" spans="1:8">
      <c r="A13593" t="s">
        <v>4</v>
      </c>
      <c r="B13593" s="4" t="s">
        <v>5</v>
      </c>
      <c r="C13593" s="4" t="s">
        <v>16</v>
      </c>
      <c r="D13593" s="4" t="s">
        <v>10</v>
      </c>
      <c r="E13593" s="4" t="s">
        <v>6</v>
      </c>
    </row>
    <row r="13594" spans="1:8">
      <c r="A13594" t="n">
        <v>106704</v>
      </c>
      <c r="B13594" s="54" t="n">
        <v>51</v>
      </c>
      <c r="C13594" s="7" t="n">
        <v>4</v>
      </c>
      <c r="D13594" s="7" t="n">
        <v>6466</v>
      </c>
      <c r="E13594" s="7" t="s">
        <v>250</v>
      </c>
    </row>
    <row r="13595" spans="1:8">
      <c r="A13595" t="s">
        <v>4</v>
      </c>
      <c r="B13595" s="4" t="s">
        <v>5</v>
      </c>
      <c r="C13595" s="4" t="s">
        <v>10</v>
      </c>
    </row>
    <row r="13596" spans="1:8">
      <c r="A13596" t="n">
        <v>106718</v>
      </c>
      <c r="B13596" s="31" t="n">
        <v>16</v>
      </c>
      <c r="C13596" s="7" t="n">
        <v>0</v>
      </c>
    </row>
    <row r="13597" spans="1:8">
      <c r="A13597" t="s">
        <v>4</v>
      </c>
      <c r="B13597" s="4" t="s">
        <v>5</v>
      </c>
      <c r="C13597" s="4" t="s">
        <v>10</v>
      </c>
      <c r="D13597" s="4" t="s">
        <v>69</v>
      </c>
      <c r="E13597" s="4" t="s">
        <v>16</v>
      </c>
      <c r="F13597" s="4" t="s">
        <v>16</v>
      </c>
    </row>
    <row r="13598" spans="1:8">
      <c r="A13598" t="n">
        <v>106721</v>
      </c>
      <c r="B13598" s="55" t="n">
        <v>26</v>
      </c>
      <c r="C13598" s="7" t="n">
        <v>6466</v>
      </c>
      <c r="D13598" s="7" t="s">
        <v>768</v>
      </c>
      <c r="E13598" s="7" t="n">
        <v>2</v>
      </c>
      <c r="F13598" s="7" t="n">
        <v>0</v>
      </c>
    </row>
    <row r="13599" spans="1:8">
      <c r="A13599" t="s">
        <v>4</v>
      </c>
      <c r="B13599" s="4" t="s">
        <v>5</v>
      </c>
    </row>
    <row r="13600" spans="1:8">
      <c r="A13600" t="n">
        <v>106763</v>
      </c>
      <c r="B13600" s="29" t="n">
        <v>28</v>
      </c>
    </row>
    <row r="13601" spans="1:9">
      <c r="A13601" t="s">
        <v>4</v>
      </c>
      <c r="B13601" s="4" t="s">
        <v>5</v>
      </c>
      <c r="C13601" s="4" t="s">
        <v>10</v>
      </c>
      <c r="D13601" s="4" t="s">
        <v>16</v>
      </c>
    </row>
    <row r="13602" spans="1:9">
      <c r="A13602" t="n">
        <v>106764</v>
      </c>
      <c r="B13602" s="66" t="n">
        <v>89</v>
      </c>
      <c r="C13602" s="7" t="n">
        <v>65533</v>
      </c>
      <c r="D13602" s="7" t="n">
        <v>1</v>
      </c>
    </row>
    <row r="13603" spans="1:9">
      <c r="A13603" t="s">
        <v>4</v>
      </c>
      <c r="B13603" s="4" t="s">
        <v>5</v>
      </c>
      <c r="C13603" s="4" t="s">
        <v>16</v>
      </c>
      <c r="D13603" s="4" t="s">
        <v>10</v>
      </c>
      <c r="E13603" s="4" t="s">
        <v>30</v>
      </c>
    </row>
    <row r="13604" spans="1:9">
      <c r="A13604" t="n">
        <v>106768</v>
      </c>
      <c r="B13604" s="37" t="n">
        <v>58</v>
      </c>
      <c r="C13604" s="7" t="n">
        <v>101</v>
      </c>
      <c r="D13604" s="7" t="n">
        <v>500</v>
      </c>
      <c r="E13604" s="7" t="n">
        <v>1</v>
      </c>
    </row>
    <row r="13605" spans="1:9">
      <c r="A13605" t="s">
        <v>4</v>
      </c>
      <c r="B13605" s="4" t="s">
        <v>5</v>
      </c>
      <c r="C13605" s="4" t="s">
        <v>16</v>
      </c>
      <c r="D13605" s="4" t="s">
        <v>10</v>
      </c>
    </row>
    <row r="13606" spans="1:9">
      <c r="A13606" t="n">
        <v>106776</v>
      </c>
      <c r="B13606" s="37" t="n">
        <v>58</v>
      </c>
      <c r="C13606" s="7" t="n">
        <v>254</v>
      </c>
      <c r="D13606" s="7" t="n">
        <v>0</v>
      </c>
    </row>
    <row r="13607" spans="1:9">
      <c r="A13607" t="s">
        <v>4</v>
      </c>
      <c r="B13607" s="4" t="s">
        <v>5</v>
      </c>
      <c r="C13607" s="4" t="s">
        <v>16</v>
      </c>
      <c r="D13607" s="4" t="s">
        <v>16</v>
      </c>
      <c r="E13607" s="4" t="s">
        <v>30</v>
      </c>
      <c r="F13607" s="4" t="s">
        <v>30</v>
      </c>
      <c r="G13607" s="4" t="s">
        <v>30</v>
      </c>
      <c r="H13607" s="4" t="s">
        <v>10</v>
      </c>
    </row>
    <row r="13608" spans="1:9">
      <c r="A13608" t="n">
        <v>106780</v>
      </c>
      <c r="B13608" s="38" t="n">
        <v>45</v>
      </c>
      <c r="C13608" s="7" t="n">
        <v>2</v>
      </c>
      <c r="D13608" s="7" t="n">
        <v>3</v>
      </c>
      <c r="E13608" s="7" t="n">
        <v>0.109999999403954</v>
      </c>
      <c r="F13608" s="7" t="n">
        <v>-498.880004882813</v>
      </c>
      <c r="G13608" s="7" t="n">
        <v>0.129999995231628</v>
      </c>
      <c r="H13608" s="7" t="n">
        <v>0</v>
      </c>
    </row>
    <row r="13609" spans="1:9">
      <c r="A13609" t="s">
        <v>4</v>
      </c>
      <c r="B13609" s="4" t="s">
        <v>5</v>
      </c>
      <c r="C13609" s="4" t="s">
        <v>16</v>
      </c>
      <c r="D13609" s="4" t="s">
        <v>16</v>
      </c>
      <c r="E13609" s="4" t="s">
        <v>30</v>
      </c>
      <c r="F13609" s="4" t="s">
        <v>30</v>
      </c>
      <c r="G13609" s="4" t="s">
        <v>30</v>
      </c>
      <c r="H13609" s="4" t="s">
        <v>10</v>
      </c>
      <c r="I13609" s="4" t="s">
        <v>16</v>
      </c>
    </row>
    <row r="13610" spans="1:9">
      <c r="A13610" t="n">
        <v>106797</v>
      </c>
      <c r="B13610" s="38" t="n">
        <v>45</v>
      </c>
      <c r="C13610" s="7" t="n">
        <v>4</v>
      </c>
      <c r="D13610" s="7" t="n">
        <v>3</v>
      </c>
      <c r="E13610" s="7" t="n">
        <v>6.80000019073486</v>
      </c>
      <c r="F13610" s="7" t="n">
        <v>21.4899997711182</v>
      </c>
      <c r="G13610" s="7" t="n">
        <v>2</v>
      </c>
      <c r="H13610" s="7" t="n">
        <v>0</v>
      </c>
      <c r="I13610" s="7" t="n">
        <v>0</v>
      </c>
    </row>
    <row r="13611" spans="1:9">
      <c r="A13611" t="s">
        <v>4</v>
      </c>
      <c r="B13611" s="4" t="s">
        <v>5</v>
      </c>
      <c r="C13611" s="4" t="s">
        <v>16</v>
      </c>
      <c r="D13611" s="4" t="s">
        <v>16</v>
      </c>
      <c r="E13611" s="4" t="s">
        <v>30</v>
      </c>
      <c r="F13611" s="4" t="s">
        <v>10</v>
      </c>
    </row>
    <row r="13612" spans="1:9">
      <c r="A13612" t="n">
        <v>106815</v>
      </c>
      <c r="B13612" s="38" t="n">
        <v>45</v>
      </c>
      <c r="C13612" s="7" t="n">
        <v>5</v>
      </c>
      <c r="D13612" s="7" t="n">
        <v>3</v>
      </c>
      <c r="E13612" s="7" t="n">
        <v>0.800000011920929</v>
      </c>
      <c r="F13612" s="7" t="n">
        <v>0</v>
      </c>
    </row>
    <row r="13613" spans="1:9">
      <c r="A13613" t="s">
        <v>4</v>
      </c>
      <c r="B13613" s="4" t="s">
        <v>5</v>
      </c>
      <c r="C13613" s="4" t="s">
        <v>16</v>
      </c>
      <c r="D13613" s="4" t="s">
        <v>16</v>
      </c>
      <c r="E13613" s="4" t="s">
        <v>30</v>
      </c>
      <c r="F13613" s="4" t="s">
        <v>10</v>
      </c>
    </row>
    <row r="13614" spans="1:9">
      <c r="A13614" t="n">
        <v>106824</v>
      </c>
      <c r="B13614" s="38" t="n">
        <v>45</v>
      </c>
      <c r="C13614" s="7" t="n">
        <v>11</v>
      </c>
      <c r="D13614" s="7" t="n">
        <v>3</v>
      </c>
      <c r="E13614" s="7" t="n">
        <v>38.7000007629395</v>
      </c>
      <c r="F13614" s="7" t="n">
        <v>0</v>
      </c>
    </row>
    <row r="13615" spans="1:9">
      <c r="A13615" t="s">
        <v>4</v>
      </c>
      <c r="B13615" s="4" t="s">
        <v>5</v>
      </c>
      <c r="C13615" s="4" t="s">
        <v>16</v>
      </c>
      <c r="D13615" s="4" t="s">
        <v>10</v>
      </c>
      <c r="E13615" s="4" t="s">
        <v>16</v>
      </c>
    </row>
    <row r="13616" spans="1:9">
      <c r="A13616" t="n">
        <v>106833</v>
      </c>
      <c r="B13616" s="16" t="n">
        <v>39</v>
      </c>
      <c r="C13616" s="7" t="n">
        <v>13</v>
      </c>
      <c r="D13616" s="7" t="n">
        <v>65533</v>
      </c>
      <c r="E13616" s="7" t="n">
        <v>100</v>
      </c>
    </row>
    <row r="13617" spans="1:9">
      <c r="A13617" t="s">
        <v>4</v>
      </c>
      <c r="B13617" s="4" t="s">
        <v>5</v>
      </c>
      <c r="C13617" s="4" t="s">
        <v>16</v>
      </c>
      <c r="D13617" s="4" t="s">
        <v>16</v>
      </c>
      <c r="E13617" s="4" t="s">
        <v>9</v>
      </c>
      <c r="F13617" s="4" t="s">
        <v>16</v>
      </c>
      <c r="G13617" s="4" t="s">
        <v>16</v>
      </c>
    </row>
    <row r="13618" spans="1:9">
      <c r="A13618" t="n">
        <v>106838</v>
      </c>
      <c r="B13618" s="90" t="n">
        <v>8</v>
      </c>
      <c r="C13618" s="7" t="n">
        <v>5</v>
      </c>
      <c r="D13618" s="7" t="n">
        <v>0</v>
      </c>
      <c r="E13618" s="7" t="n">
        <v>7</v>
      </c>
      <c r="F13618" s="7" t="n">
        <v>19</v>
      </c>
      <c r="G13618" s="7" t="n">
        <v>1</v>
      </c>
    </row>
    <row r="13619" spans="1:9">
      <c r="A13619" t="s">
        <v>4</v>
      </c>
      <c r="B13619" s="4" t="s">
        <v>5</v>
      </c>
      <c r="C13619" s="4" t="s">
        <v>16</v>
      </c>
      <c r="D13619" s="4" t="s">
        <v>10</v>
      </c>
      <c r="E13619" s="4" t="s">
        <v>10</v>
      </c>
      <c r="F13619" s="4" t="s">
        <v>9</v>
      </c>
      <c r="G13619" s="4" t="s">
        <v>9</v>
      </c>
      <c r="H13619" s="4" t="s">
        <v>9</v>
      </c>
    </row>
    <row r="13620" spans="1:9">
      <c r="A13620" t="n">
        <v>106847</v>
      </c>
      <c r="B13620" s="95" t="n">
        <v>97</v>
      </c>
      <c r="C13620" s="7" t="n">
        <v>6</v>
      </c>
      <c r="D13620" s="7" t="n">
        <v>0</v>
      </c>
      <c r="E13620" s="7" t="n">
        <v>0</v>
      </c>
      <c r="F13620" s="7" t="n">
        <v>1084227584</v>
      </c>
      <c r="G13620" s="7" t="n">
        <v>1084227584</v>
      </c>
      <c r="H13620" s="7" t="n">
        <v>1084227584</v>
      </c>
    </row>
    <row r="13621" spans="1:9">
      <c r="A13621" t="s">
        <v>4</v>
      </c>
      <c r="B13621" s="4" t="s">
        <v>5</v>
      </c>
      <c r="C13621" s="4" t="s">
        <v>16</v>
      </c>
      <c r="D13621" s="4" t="s">
        <v>10</v>
      </c>
      <c r="E13621" s="4" t="s">
        <v>6</v>
      </c>
      <c r="F13621" s="4" t="s">
        <v>6</v>
      </c>
      <c r="G13621" s="4" t="s">
        <v>6</v>
      </c>
      <c r="H13621" s="4" t="s">
        <v>6</v>
      </c>
    </row>
    <row r="13622" spans="1:9">
      <c r="A13622" t="n">
        <v>106865</v>
      </c>
      <c r="B13622" s="54" t="n">
        <v>51</v>
      </c>
      <c r="C13622" s="7" t="n">
        <v>3</v>
      </c>
      <c r="D13622" s="7" t="n">
        <v>0</v>
      </c>
      <c r="E13622" s="7" t="s">
        <v>462</v>
      </c>
      <c r="F13622" s="7" t="s">
        <v>226</v>
      </c>
      <c r="G13622" s="7" t="s">
        <v>225</v>
      </c>
      <c r="H13622" s="7" t="s">
        <v>226</v>
      </c>
    </row>
    <row r="13623" spans="1:9">
      <c r="A13623" t="s">
        <v>4</v>
      </c>
      <c r="B13623" s="4" t="s">
        <v>5</v>
      </c>
      <c r="C13623" s="4" t="s">
        <v>10</v>
      </c>
      <c r="D13623" s="4" t="s">
        <v>30</v>
      </c>
      <c r="E13623" s="4" t="s">
        <v>30</v>
      </c>
      <c r="F13623" s="4" t="s">
        <v>30</v>
      </c>
      <c r="G13623" s="4" t="s">
        <v>10</v>
      </c>
      <c r="H13623" s="4" t="s">
        <v>10</v>
      </c>
    </row>
    <row r="13624" spans="1:9">
      <c r="A13624" t="n">
        <v>106878</v>
      </c>
      <c r="B13624" s="33" t="n">
        <v>60</v>
      </c>
      <c r="C13624" s="7" t="n">
        <v>7032</v>
      </c>
      <c r="D13624" s="7" t="n">
        <v>0</v>
      </c>
      <c r="E13624" s="7" t="n">
        <v>0</v>
      </c>
      <c r="F13624" s="7" t="n">
        <v>0</v>
      </c>
      <c r="G13624" s="7" t="n">
        <v>0</v>
      </c>
      <c r="H13624" s="7" t="n">
        <v>1</v>
      </c>
    </row>
    <row r="13625" spans="1:9">
      <c r="A13625" t="s">
        <v>4</v>
      </c>
      <c r="B13625" s="4" t="s">
        <v>5</v>
      </c>
      <c r="C13625" s="4" t="s">
        <v>10</v>
      </c>
      <c r="D13625" s="4" t="s">
        <v>30</v>
      </c>
      <c r="E13625" s="4" t="s">
        <v>30</v>
      </c>
      <c r="F13625" s="4" t="s">
        <v>30</v>
      </c>
      <c r="G13625" s="4" t="s">
        <v>10</v>
      </c>
      <c r="H13625" s="4" t="s">
        <v>10</v>
      </c>
    </row>
    <row r="13626" spans="1:9">
      <c r="A13626" t="n">
        <v>106897</v>
      </c>
      <c r="B13626" s="33" t="n">
        <v>60</v>
      </c>
      <c r="C13626" s="7" t="n">
        <v>7032</v>
      </c>
      <c r="D13626" s="7" t="n">
        <v>0</v>
      </c>
      <c r="E13626" s="7" t="n">
        <v>0</v>
      </c>
      <c r="F13626" s="7" t="n">
        <v>0</v>
      </c>
      <c r="G13626" s="7" t="n">
        <v>0</v>
      </c>
      <c r="H13626" s="7" t="n">
        <v>0</v>
      </c>
    </row>
    <row r="13627" spans="1:9">
      <c r="A13627" t="s">
        <v>4</v>
      </c>
      <c r="B13627" s="4" t="s">
        <v>5</v>
      </c>
      <c r="C13627" s="4" t="s">
        <v>10</v>
      </c>
      <c r="D13627" s="4" t="s">
        <v>10</v>
      </c>
      <c r="E13627" s="4" t="s">
        <v>10</v>
      </c>
    </row>
    <row r="13628" spans="1:9">
      <c r="A13628" t="n">
        <v>106916</v>
      </c>
      <c r="B13628" s="34" t="n">
        <v>61</v>
      </c>
      <c r="C13628" s="7" t="n">
        <v>7032</v>
      </c>
      <c r="D13628" s="7" t="n">
        <v>65533</v>
      </c>
      <c r="E13628" s="7" t="n">
        <v>0</v>
      </c>
    </row>
    <row r="13629" spans="1:9">
      <c r="A13629" t="s">
        <v>4</v>
      </c>
      <c r="B13629" s="4" t="s">
        <v>5</v>
      </c>
      <c r="C13629" s="4" t="s">
        <v>16</v>
      </c>
      <c r="D13629" s="4" t="s">
        <v>10</v>
      </c>
    </row>
    <row r="13630" spans="1:9">
      <c r="A13630" t="n">
        <v>106923</v>
      </c>
      <c r="B13630" s="37" t="n">
        <v>58</v>
      </c>
      <c r="C13630" s="7" t="n">
        <v>255</v>
      </c>
      <c r="D13630" s="7" t="n">
        <v>0</v>
      </c>
    </row>
    <row r="13631" spans="1:9">
      <c r="A13631" t="s">
        <v>4</v>
      </c>
      <c r="B13631" s="4" t="s">
        <v>5</v>
      </c>
      <c r="C13631" s="4" t="s">
        <v>10</v>
      </c>
      <c r="D13631" s="4" t="s">
        <v>16</v>
      </c>
      <c r="E13631" s="4" t="s">
        <v>30</v>
      </c>
      <c r="F13631" s="4" t="s">
        <v>10</v>
      </c>
    </row>
    <row r="13632" spans="1:9">
      <c r="A13632" t="n">
        <v>106927</v>
      </c>
      <c r="B13632" s="53" t="n">
        <v>59</v>
      </c>
      <c r="C13632" s="7" t="n">
        <v>0</v>
      </c>
      <c r="D13632" s="7" t="n">
        <v>6</v>
      </c>
      <c r="E13632" s="7" t="n">
        <v>0</v>
      </c>
      <c r="F13632" s="7" t="n">
        <v>0</v>
      </c>
    </row>
    <row r="13633" spans="1:8">
      <c r="A13633" t="s">
        <v>4</v>
      </c>
      <c r="B13633" s="4" t="s">
        <v>5</v>
      </c>
      <c r="C13633" s="4" t="s">
        <v>10</v>
      </c>
    </row>
    <row r="13634" spans="1:8">
      <c r="A13634" t="n">
        <v>106937</v>
      </c>
      <c r="B13634" s="31" t="n">
        <v>16</v>
      </c>
      <c r="C13634" s="7" t="n">
        <v>1000</v>
      </c>
    </row>
    <row r="13635" spans="1:8">
      <c r="A13635" t="s">
        <v>4</v>
      </c>
      <c r="B13635" s="4" t="s">
        <v>5</v>
      </c>
      <c r="C13635" s="4" t="s">
        <v>10</v>
      </c>
    </row>
    <row r="13636" spans="1:8">
      <c r="A13636" t="n">
        <v>106940</v>
      </c>
      <c r="B13636" s="31" t="n">
        <v>16</v>
      </c>
      <c r="C13636" s="7" t="n">
        <v>800</v>
      </c>
    </row>
    <row r="13637" spans="1:8">
      <c r="A13637" t="s">
        <v>4</v>
      </c>
      <c r="B13637" s="4" t="s">
        <v>5</v>
      </c>
      <c r="C13637" s="4" t="s">
        <v>16</v>
      </c>
      <c r="D13637" s="4" t="s">
        <v>10</v>
      </c>
      <c r="E13637" s="4" t="s">
        <v>10</v>
      </c>
    </row>
    <row r="13638" spans="1:8">
      <c r="A13638" t="n">
        <v>106943</v>
      </c>
      <c r="B13638" s="18" t="n">
        <v>50</v>
      </c>
      <c r="C13638" s="7" t="n">
        <v>1</v>
      </c>
      <c r="D13638" s="7" t="n">
        <v>8203</v>
      </c>
      <c r="E13638" s="7" t="n">
        <v>1000</v>
      </c>
    </row>
    <row r="13639" spans="1:8">
      <c r="A13639" t="s">
        <v>4</v>
      </c>
      <c r="B13639" s="4" t="s">
        <v>5</v>
      </c>
      <c r="C13639" s="4" t="s">
        <v>16</v>
      </c>
      <c r="D13639" s="4" t="s">
        <v>10</v>
      </c>
      <c r="E13639" s="4" t="s">
        <v>10</v>
      </c>
    </row>
    <row r="13640" spans="1:8">
      <c r="A13640" t="n">
        <v>106949</v>
      </c>
      <c r="B13640" s="18" t="n">
        <v>50</v>
      </c>
      <c r="C13640" s="7" t="n">
        <v>1</v>
      </c>
      <c r="D13640" s="7" t="n">
        <v>8121</v>
      </c>
      <c r="E13640" s="7" t="n">
        <v>1000</v>
      </c>
    </row>
    <row r="13641" spans="1:8">
      <c r="A13641" t="s">
        <v>4</v>
      </c>
      <c r="B13641" s="4" t="s">
        <v>5</v>
      </c>
      <c r="C13641" s="4" t="s">
        <v>16</v>
      </c>
      <c r="D13641" s="4" t="s">
        <v>10</v>
      </c>
      <c r="E13641" s="4" t="s">
        <v>30</v>
      </c>
    </row>
    <row r="13642" spans="1:8">
      <c r="A13642" t="n">
        <v>106955</v>
      </c>
      <c r="B13642" s="37" t="n">
        <v>58</v>
      </c>
      <c r="C13642" s="7" t="n">
        <v>0</v>
      </c>
      <c r="D13642" s="7" t="n">
        <v>1000</v>
      </c>
      <c r="E13642" s="7" t="n">
        <v>1</v>
      </c>
    </row>
    <row r="13643" spans="1:8">
      <c r="A13643" t="s">
        <v>4</v>
      </c>
      <c r="B13643" s="4" t="s">
        <v>5</v>
      </c>
      <c r="C13643" s="4" t="s">
        <v>16</v>
      </c>
      <c r="D13643" s="4" t="s">
        <v>10</v>
      </c>
    </row>
    <row r="13644" spans="1:8">
      <c r="A13644" t="n">
        <v>106963</v>
      </c>
      <c r="B13644" s="37" t="n">
        <v>58</v>
      </c>
      <c r="C13644" s="7" t="n">
        <v>255</v>
      </c>
      <c r="D13644" s="7" t="n">
        <v>0</v>
      </c>
    </row>
    <row r="13645" spans="1:8">
      <c r="A13645" t="s">
        <v>4</v>
      </c>
      <c r="B13645" s="4" t="s">
        <v>5</v>
      </c>
      <c r="C13645" s="4" t="s">
        <v>16</v>
      </c>
      <c r="D13645" s="4" t="s">
        <v>16</v>
      </c>
      <c r="E13645" s="4" t="s">
        <v>30</v>
      </c>
      <c r="F13645" s="4" t="s">
        <v>30</v>
      </c>
      <c r="G13645" s="4" t="s">
        <v>30</v>
      </c>
      <c r="H13645" s="4" t="s">
        <v>10</v>
      </c>
    </row>
    <row r="13646" spans="1:8">
      <c r="A13646" t="n">
        <v>106967</v>
      </c>
      <c r="B13646" s="38" t="n">
        <v>45</v>
      </c>
      <c r="C13646" s="7" t="n">
        <v>2</v>
      </c>
      <c r="D13646" s="7" t="n">
        <v>3</v>
      </c>
      <c r="E13646" s="7" t="n">
        <v>-106.660003662109</v>
      </c>
      <c r="F13646" s="7" t="n">
        <v>-1.51999998092651</v>
      </c>
      <c r="G13646" s="7" t="n">
        <v>-26.8400001525879</v>
      </c>
      <c r="H13646" s="7" t="n">
        <v>0</v>
      </c>
    </row>
    <row r="13647" spans="1:8">
      <c r="A13647" t="s">
        <v>4</v>
      </c>
      <c r="B13647" s="4" t="s">
        <v>5</v>
      </c>
      <c r="C13647" s="4" t="s">
        <v>16</v>
      </c>
      <c r="D13647" s="4" t="s">
        <v>16</v>
      </c>
      <c r="E13647" s="4" t="s">
        <v>30</v>
      </c>
      <c r="F13647" s="4" t="s">
        <v>30</v>
      </c>
      <c r="G13647" s="4" t="s">
        <v>30</v>
      </c>
      <c r="H13647" s="4" t="s">
        <v>10</v>
      </c>
      <c r="I13647" s="4" t="s">
        <v>16</v>
      </c>
    </row>
    <row r="13648" spans="1:8">
      <c r="A13648" t="n">
        <v>106984</v>
      </c>
      <c r="B13648" s="38" t="n">
        <v>45</v>
      </c>
      <c r="C13648" s="7" t="n">
        <v>4</v>
      </c>
      <c r="D13648" s="7" t="n">
        <v>3</v>
      </c>
      <c r="E13648" s="7" t="n">
        <v>353.380004882813</v>
      </c>
      <c r="F13648" s="7" t="n">
        <v>73.1800003051758</v>
      </c>
      <c r="G13648" s="7" t="n">
        <v>0</v>
      </c>
      <c r="H13648" s="7" t="n">
        <v>0</v>
      </c>
      <c r="I13648" s="7" t="n">
        <v>0</v>
      </c>
    </row>
    <row r="13649" spans="1:9">
      <c r="A13649" t="s">
        <v>4</v>
      </c>
      <c r="B13649" s="4" t="s">
        <v>5</v>
      </c>
      <c r="C13649" s="4" t="s">
        <v>16</v>
      </c>
      <c r="D13649" s="4" t="s">
        <v>16</v>
      </c>
      <c r="E13649" s="4" t="s">
        <v>30</v>
      </c>
      <c r="F13649" s="4" t="s">
        <v>10</v>
      </c>
    </row>
    <row r="13650" spans="1:9">
      <c r="A13650" t="n">
        <v>107002</v>
      </c>
      <c r="B13650" s="38" t="n">
        <v>45</v>
      </c>
      <c r="C13650" s="7" t="n">
        <v>5</v>
      </c>
      <c r="D13650" s="7" t="n">
        <v>3</v>
      </c>
      <c r="E13650" s="7" t="n">
        <v>1.89999997615814</v>
      </c>
      <c r="F13650" s="7" t="n">
        <v>0</v>
      </c>
    </row>
    <row r="13651" spans="1:9">
      <c r="A13651" t="s">
        <v>4</v>
      </c>
      <c r="B13651" s="4" t="s">
        <v>5</v>
      </c>
      <c r="C13651" s="4" t="s">
        <v>16</v>
      </c>
      <c r="D13651" s="4" t="s">
        <v>16</v>
      </c>
      <c r="E13651" s="4" t="s">
        <v>30</v>
      </c>
      <c r="F13651" s="4" t="s">
        <v>10</v>
      </c>
    </row>
    <row r="13652" spans="1:9">
      <c r="A13652" t="n">
        <v>107011</v>
      </c>
      <c r="B13652" s="38" t="n">
        <v>45</v>
      </c>
      <c r="C13652" s="7" t="n">
        <v>11</v>
      </c>
      <c r="D13652" s="7" t="n">
        <v>3</v>
      </c>
      <c r="E13652" s="7" t="n">
        <v>38</v>
      </c>
      <c r="F13652" s="7" t="n">
        <v>0</v>
      </c>
    </row>
    <row r="13653" spans="1:9">
      <c r="A13653" t="s">
        <v>4</v>
      </c>
      <c r="B13653" s="4" t="s">
        <v>5</v>
      </c>
      <c r="C13653" s="4" t="s">
        <v>16</v>
      </c>
      <c r="D13653" s="4" t="s">
        <v>16</v>
      </c>
      <c r="E13653" s="4" t="s">
        <v>9</v>
      </c>
      <c r="F13653" s="4" t="s">
        <v>16</v>
      </c>
      <c r="G13653" s="4" t="s">
        <v>16</v>
      </c>
    </row>
    <row r="13654" spans="1:9">
      <c r="A13654" t="n">
        <v>107020</v>
      </c>
      <c r="B13654" s="90" t="n">
        <v>8</v>
      </c>
      <c r="C13654" s="7" t="n">
        <v>5</v>
      </c>
      <c r="D13654" s="7" t="n">
        <v>0</v>
      </c>
      <c r="E13654" s="7" t="n">
        <v>5</v>
      </c>
      <c r="F13654" s="7" t="n">
        <v>19</v>
      </c>
      <c r="G13654" s="7" t="n">
        <v>1</v>
      </c>
    </row>
    <row r="13655" spans="1:9">
      <c r="A13655" t="s">
        <v>4</v>
      </c>
      <c r="B13655" s="4" t="s">
        <v>5</v>
      </c>
      <c r="C13655" s="4" t="s">
        <v>16</v>
      </c>
      <c r="D13655" s="4" t="s">
        <v>10</v>
      </c>
      <c r="E13655" s="4" t="s">
        <v>10</v>
      </c>
      <c r="F13655" s="4" t="s">
        <v>9</v>
      </c>
      <c r="G13655" s="4" t="s">
        <v>9</v>
      </c>
      <c r="H13655" s="4" t="s">
        <v>9</v>
      </c>
    </row>
    <row r="13656" spans="1:9">
      <c r="A13656" t="n">
        <v>107029</v>
      </c>
      <c r="B13656" s="95" t="n">
        <v>97</v>
      </c>
      <c r="C13656" s="7" t="n">
        <v>7</v>
      </c>
      <c r="D13656" s="7" t="n">
        <v>0</v>
      </c>
      <c r="E13656" s="7" t="n">
        <v>0</v>
      </c>
      <c r="F13656" s="7" t="n">
        <v>0</v>
      </c>
      <c r="G13656" s="7" t="n">
        <v>0</v>
      </c>
      <c r="H13656" s="7" t="n">
        <v>0</v>
      </c>
    </row>
    <row r="13657" spans="1:9">
      <c r="A13657" t="s">
        <v>4</v>
      </c>
      <c r="B13657" s="4" t="s">
        <v>5</v>
      </c>
      <c r="C13657" s="4" t="s">
        <v>10</v>
      </c>
      <c r="D13657" s="4" t="s">
        <v>30</v>
      </c>
      <c r="E13657" s="4" t="s">
        <v>30</v>
      </c>
      <c r="F13657" s="4" t="s">
        <v>30</v>
      </c>
      <c r="G13657" s="4" t="s">
        <v>30</v>
      </c>
    </row>
    <row r="13658" spans="1:9">
      <c r="A13658" t="n">
        <v>107047</v>
      </c>
      <c r="B13658" s="43" t="n">
        <v>46</v>
      </c>
      <c r="C13658" s="7" t="n">
        <v>13</v>
      </c>
      <c r="D13658" s="7" t="n">
        <v>-104.779998779297</v>
      </c>
      <c r="E13658" s="7" t="n">
        <v>-3</v>
      </c>
      <c r="F13658" s="7" t="n">
        <v>-27.9099998474121</v>
      </c>
      <c r="G13658" s="7" t="n">
        <v>20.2999992370605</v>
      </c>
    </row>
    <row r="13659" spans="1:9">
      <c r="A13659" t="s">
        <v>4</v>
      </c>
      <c r="B13659" s="4" t="s">
        <v>5</v>
      </c>
      <c r="C13659" s="4" t="s">
        <v>10</v>
      </c>
      <c r="D13659" s="4" t="s">
        <v>30</v>
      </c>
      <c r="E13659" s="4" t="s">
        <v>30</v>
      </c>
      <c r="F13659" s="4" t="s">
        <v>30</v>
      </c>
      <c r="G13659" s="4" t="s">
        <v>30</v>
      </c>
    </row>
    <row r="13660" spans="1:9">
      <c r="A13660" t="n">
        <v>107066</v>
      </c>
      <c r="B13660" s="43" t="n">
        <v>46</v>
      </c>
      <c r="C13660" s="7" t="n">
        <v>11</v>
      </c>
      <c r="D13660" s="7" t="n">
        <v>-105.620002746582</v>
      </c>
      <c r="E13660" s="7" t="n">
        <v>-3</v>
      </c>
      <c r="F13660" s="7" t="n">
        <v>-27.7700004577637</v>
      </c>
      <c r="G13660" s="7" t="n">
        <v>29.6000003814697</v>
      </c>
    </row>
    <row r="13661" spans="1:9">
      <c r="A13661" t="s">
        <v>4</v>
      </c>
      <c r="B13661" s="4" t="s">
        <v>5</v>
      </c>
      <c r="C13661" s="4" t="s">
        <v>10</v>
      </c>
      <c r="D13661" s="4" t="s">
        <v>30</v>
      </c>
      <c r="E13661" s="4" t="s">
        <v>30</v>
      </c>
      <c r="F13661" s="4" t="s">
        <v>30</v>
      </c>
      <c r="G13661" s="4" t="s">
        <v>30</v>
      </c>
    </row>
    <row r="13662" spans="1:9">
      <c r="A13662" t="n">
        <v>107085</v>
      </c>
      <c r="B13662" s="43" t="n">
        <v>46</v>
      </c>
      <c r="C13662" s="7" t="n">
        <v>18</v>
      </c>
      <c r="D13662" s="7" t="n">
        <v>-106.370002746582</v>
      </c>
      <c r="E13662" s="7" t="n">
        <v>-3</v>
      </c>
      <c r="F13662" s="7" t="n">
        <v>-27.3899993896484</v>
      </c>
      <c r="G13662" s="7" t="n">
        <v>41.9000015258789</v>
      </c>
    </row>
    <row r="13663" spans="1:9">
      <c r="A13663" t="s">
        <v>4</v>
      </c>
      <c r="B13663" s="4" t="s">
        <v>5</v>
      </c>
      <c r="C13663" s="4" t="s">
        <v>10</v>
      </c>
      <c r="D13663" s="4" t="s">
        <v>30</v>
      </c>
      <c r="E13663" s="4" t="s">
        <v>30</v>
      </c>
      <c r="F13663" s="4" t="s">
        <v>30</v>
      </c>
      <c r="G13663" s="4" t="s">
        <v>30</v>
      </c>
    </row>
    <row r="13664" spans="1:9">
      <c r="A13664" t="n">
        <v>107104</v>
      </c>
      <c r="B13664" s="43" t="n">
        <v>46</v>
      </c>
      <c r="C13664" s="7" t="n">
        <v>81</v>
      </c>
      <c r="D13664" s="7" t="n">
        <v>-106.650001525879</v>
      </c>
      <c r="E13664" s="7" t="n">
        <v>-3</v>
      </c>
      <c r="F13664" s="7" t="n">
        <v>-26.7000007629395</v>
      </c>
      <c r="G13664" s="7" t="n">
        <v>48.4000015258789</v>
      </c>
    </row>
    <row r="13665" spans="1:8">
      <c r="A13665" t="s">
        <v>4</v>
      </c>
      <c r="B13665" s="4" t="s">
        <v>5</v>
      </c>
      <c r="C13665" s="4" t="s">
        <v>10</v>
      </c>
      <c r="D13665" s="4" t="s">
        <v>30</v>
      </c>
      <c r="E13665" s="4" t="s">
        <v>30</v>
      </c>
      <c r="F13665" s="4" t="s">
        <v>30</v>
      </c>
      <c r="G13665" s="4" t="s">
        <v>30</v>
      </c>
    </row>
    <row r="13666" spans="1:8">
      <c r="A13666" t="n">
        <v>107123</v>
      </c>
      <c r="B13666" s="43" t="n">
        <v>46</v>
      </c>
      <c r="C13666" s="7" t="n">
        <v>83</v>
      </c>
      <c r="D13666" s="7" t="n">
        <v>-107.550003051758</v>
      </c>
      <c r="E13666" s="7" t="n">
        <v>-3</v>
      </c>
      <c r="F13666" s="7" t="n">
        <v>-26.2000007629395</v>
      </c>
      <c r="G13666" s="7" t="n">
        <v>57.5999984741211</v>
      </c>
    </row>
    <row r="13667" spans="1:8">
      <c r="A13667" t="s">
        <v>4</v>
      </c>
      <c r="B13667" s="4" t="s">
        <v>5</v>
      </c>
      <c r="C13667" s="4" t="s">
        <v>16</v>
      </c>
      <c r="D13667" s="4" t="s">
        <v>10</v>
      </c>
      <c r="E13667" s="4" t="s">
        <v>6</v>
      </c>
      <c r="F13667" s="4" t="s">
        <v>6</v>
      </c>
      <c r="G13667" s="4" t="s">
        <v>6</v>
      </c>
      <c r="H13667" s="4" t="s">
        <v>6</v>
      </c>
    </row>
    <row r="13668" spans="1:8">
      <c r="A13668" t="n">
        <v>107142</v>
      </c>
      <c r="B13668" s="54" t="n">
        <v>51</v>
      </c>
      <c r="C13668" s="7" t="n">
        <v>3</v>
      </c>
      <c r="D13668" s="7" t="n">
        <v>1</v>
      </c>
      <c r="E13668" s="7" t="s">
        <v>226</v>
      </c>
      <c r="F13668" s="7" t="s">
        <v>226</v>
      </c>
      <c r="G13668" s="7" t="s">
        <v>225</v>
      </c>
      <c r="H13668" s="7" t="s">
        <v>226</v>
      </c>
    </row>
    <row r="13669" spans="1:8">
      <c r="A13669" t="s">
        <v>4</v>
      </c>
      <c r="B13669" s="4" t="s">
        <v>5</v>
      </c>
      <c r="C13669" s="4" t="s">
        <v>16</v>
      </c>
      <c r="D13669" s="4" t="s">
        <v>10</v>
      </c>
      <c r="E13669" s="4" t="s">
        <v>6</v>
      </c>
      <c r="F13669" s="4" t="s">
        <v>6</v>
      </c>
      <c r="G13669" s="4" t="s">
        <v>6</v>
      </c>
      <c r="H13669" s="4" t="s">
        <v>6</v>
      </c>
    </row>
    <row r="13670" spans="1:8">
      <c r="A13670" t="n">
        <v>107155</v>
      </c>
      <c r="B13670" s="54" t="n">
        <v>51</v>
      </c>
      <c r="C13670" s="7" t="n">
        <v>3</v>
      </c>
      <c r="D13670" s="7" t="n">
        <v>2</v>
      </c>
      <c r="E13670" s="7" t="s">
        <v>226</v>
      </c>
      <c r="F13670" s="7" t="s">
        <v>226</v>
      </c>
      <c r="G13670" s="7" t="s">
        <v>225</v>
      </c>
      <c r="H13670" s="7" t="s">
        <v>226</v>
      </c>
    </row>
    <row r="13671" spans="1:8">
      <c r="A13671" t="s">
        <v>4</v>
      </c>
      <c r="B13671" s="4" t="s">
        <v>5</v>
      </c>
      <c r="C13671" s="4" t="s">
        <v>16</v>
      </c>
      <c r="D13671" s="4" t="s">
        <v>10</v>
      </c>
      <c r="E13671" s="4" t="s">
        <v>6</v>
      </c>
      <c r="F13671" s="4" t="s">
        <v>6</v>
      </c>
      <c r="G13671" s="4" t="s">
        <v>6</v>
      </c>
      <c r="H13671" s="4" t="s">
        <v>6</v>
      </c>
    </row>
    <row r="13672" spans="1:8">
      <c r="A13672" t="n">
        <v>107168</v>
      </c>
      <c r="B13672" s="54" t="n">
        <v>51</v>
      </c>
      <c r="C13672" s="7" t="n">
        <v>3</v>
      </c>
      <c r="D13672" s="7" t="n">
        <v>9</v>
      </c>
      <c r="E13672" s="7" t="s">
        <v>226</v>
      </c>
      <c r="F13672" s="7" t="s">
        <v>226</v>
      </c>
      <c r="G13672" s="7" t="s">
        <v>225</v>
      </c>
      <c r="H13672" s="7" t="s">
        <v>226</v>
      </c>
    </row>
    <row r="13673" spans="1:8">
      <c r="A13673" t="s">
        <v>4</v>
      </c>
      <c r="B13673" s="4" t="s">
        <v>5</v>
      </c>
      <c r="C13673" s="4" t="s">
        <v>16</v>
      </c>
      <c r="D13673" s="4" t="s">
        <v>10</v>
      </c>
      <c r="E13673" s="4" t="s">
        <v>6</v>
      </c>
      <c r="F13673" s="4" t="s">
        <v>6</v>
      </c>
      <c r="G13673" s="4" t="s">
        <v>6</v>
      </c>
      <c r="H13673" s="4" t="s">
        <v>6</v>
      </c>
    </row>
    <row r="13674" spans="1:8">
      <c r="A13674" t="n">
        <v>107181</v>
      </c>
      <c r="B13674" s="54" t="n">
        <v>51</v>
      </c>
      <c r="C13674" s="7" t="n">
        <v>3</v>
      </c>
      <c r="D13674" s="7" t="n">
        <v>3</v>
      </c>
      <c r="E13674" s="7" t="s">
        <v>226</v>
      </c>
      <c r="F13674" s="7" t="s">
        <v>226</v>
      </c>
      <c r="G13674" s="7" t="s">
        <v>225</v>
      </c>
      <c r="H13674" s="7" t="s">
        <v>226</v>
      </c>
    </row>
    <row r="13675" spans="1:8">
      <c r="A13675" t="s">
        <v>4</v>
      </c>
      <c r="B13675" s="4" t="s">
        <v>5</v>
      </c>
      <c r="C13675" s="4" t="s">
        <v>16</v>
      </c>
      <c r="D13675" s="4" t="s">
        <v>10</v>
      </c>
      <c r="E13675" s="4" t="s">
        <v>6</v>
      </c>
      <c r="F13675" s="4" t="s">
        <v>6</v>
      </c>
      <c r="G13675" s="4" t="s">
        <v>6</v>
      </c>
      <c r="H13675" s="4" t="s">
        <v>6</v>
      </c>
    </row>
    <row r="13676" spans="1:8">
      <c r="A13676" t="n">
        <v>107194</v>
      </c>
      <c r="B13676" s="54" t="n">
        <v>51</v>
      </c>
      <c r="C13676" s="7" t="n">
        <v>3</v>
      </c>
      <c r="D13676" s="7" t="n">
        <v>5</v>
      </c>
      <c r="E13676" s="7" t="s">
        <v>226</v>
      </c>
      <c r="F13676" s="7" t="s">
        <v>226</v>
      </c>
      <c r="G13676" s="7" t="s">
        <v>225</v>
      </c>
      <c r="H13676" s="7" t="s">
        <v>226</v>
      </c>
    </row>
    <row r="13677" spans="1:8">
      <c r="A13677" t="s">
        <v>4</v>
      </c>
      <c r="B13677" s="4" t="s">
        <v>5</v>
      </c>
      <c r="C13677" s="4" t="s">
        <v>16</v>
      </c>
      <c r="D13677" s="4" t="s">
        <v>10</v>
      </c>
      <c r="E13677" s="4" t="s">
        <v>6</v>
      </c>
      <c r="F13677" s="4" t="s">
        <v>6</v>
      </c>
      <c r="G13677" s="4" t="s">
        <v>6</v>
      </c>
      <c r="H13677" s="4" t="s">
        <v>6</v>
      </c>
    </row>
    <row r="13678" spans="1:8">
      <c r="A13678" t="n">
        <v>107207</v>
      </c>
      <c r="B13678" s="54" t="n">
        <v>51</v>
      </c>
      <c r="C13678" s="7" t="n">
        <v>3</v>
      </c>
      <c r="D13678" s="7" t="n">
        <v>7</v>
      </c>
      <c r="E13678" s="7" t="s">
        <v>226</v>
      </c>
      <c r="F13678" s="7" t="s">
        <v>226</v>
      </c>
      <c r="G13678" s="7" t="s">
        <v>225</v>
      </c>
      <c r="H13678" s="7" t="s">
        <v>226</v>
      </c>
    </row>
    <row r="13679" spans="1:8">
      <c r="A13679" t="s">
        <v>4</v>
      </c>
      <c r="B13679" s="4" t="s">
        <v>5</v>
      </c>
      <c r="C13679" s="4" t="s">
        <v>16</v>
      </c>
      <c r="D13679" s="4" t="s">
        <v>10</v>
      </c>
      <c r="E13679" s="4" t="s">
        <v>6</v>
      </c>
      <c r="F13679" s="4" t="s">
        <v>6</v>
      </c>
      <c r="G13679" s="4" t="s">
        <v>6</v>
      </c>
      <c r="H13679" s="4" t="s">
        <v>6</v>
      </c>
    </row>
    <row r="13680" spans="1:8">
      <c r="A13680" t="n">
        <v>107220</v>
      </c>
      <c r="B13680" s="54" t="n">
        <v>51</v>
      </c>
      <c r="C13680" s="7" t="n">
        <v>3</v>
      </c>
      <c r="D13680" s="7" t="n">
        <v>4</v>
      </c>
      <c r="E13680" s="7" t="s">
        <v>226</v>
      </c>
      <c r="F13680" s="7" t="s">
        <v>226</v>
      </c>
      <c r="G13680" s="7" t="s">
        <v>225</v>
      </c>
      <c r="H13680" s="7" t="s">
        <v>226</v>
      </c>
    </row>
    <row r="13681" spans="1:8">
      <c r="A13681" t="s">
        <v>4</v>
      </c>
      <c r="B13681" s="4" t="s">
        <v>5</v>
      </c>
      <c r="C13681" s="4" t="s">
        <v>16</v>
      </c>
      <c r="D13681" s="4" t="s">
        <v>10</v>
      </c>
      <c r="E13681" s="4" t="s">
        <v>6</v>
      </c>
      <c r="F13681" s="4" t="s">
        <v>6</v>
      </c>
      <c r="G13681" s="4" t="s">
        <v>6</v>
      </c>
      <c r="H13681" s="4" t="s">
        <v>6</v>
      </c>
    </row>
    <row r="13682" spans="1:8">
      <c r="A13682" t="n">
        <v>107233</v>
      </c>
      <c r="B13682" s="54" t="n">
        <v>51</v>
      </c>
      <c r="C13682" s="7" t="n">
        <v>3</v>
      </c>
      <c r="D13682" s="7" t="n">
        <v>6</v>
      </c>
      <c r="E13682" s="7" t="s">
        <v>226</v>
      </c>
      <c r="F13682" s="7" t="s">
        <v>226</v>
      </c>
      <c r="G13682" s="7" t="s">
        <v>225</v>
      </c>
      <c r="H13682" s="7" t="s">
        <v>226</v>
      </c>
    </row>
    <row r="13683" spans="1:8">
      <c r="A13683" t="s">
        <v>4</v>
      </c>
      <c r="B13683" s="4" t="s">
        <v>5</v>
      </c>
      <c r="C13683" s="4" t="s">
        <v>16</v>
      </c>
      <c r="D13683" s="4" t="s">
        <v>10</v>
      </c>
      <c r="E13683" s="4" t="s">
        <v>6</v>
      </c>
      <c r="F13683" s="4" t="s">
        <v>6</v>
      </c>
      <c r="G13683" s="4" t="s">
        <v>6</v>
      </c>
      <c r="H13683" s="4" t="s">
        <v>6</v>
      </c>
    </row>
    <row r="13684" spans="1:8">
      <c r="A13684" t="n">
        <v>107246</v>
      </c>
      <c r="B13684" s="54" t="n">
        <v>51</v>
      </c>
      <c r="C13684" s="7" t="n">
        <v>3</v>
      </c>
      <c r="D13684" s="7" t="n">
        <v>8</v>
      </c>
      <c r="E13684" s="7" t="s">
        <v>226</v>
      </c>
      <c r="F13684" s="7" t="s">
        <v>226</v>
      </c>
      <c r="G13684" s="7" t="s">
        <v>225</v>
      </c>
      <c r="H13684" s="7" t="s">
        <v>226</v>
      </c>
    </row>
    <row r="13685" spans="1:8">
      <c r="A13685" t="s">
        <v>4</v>
      </c>
      <c r="B13685" s="4" t="s">
        <v>5</v>
      </c>
      <c r="C13685" s="4" t="s">
        <v>16</v>
      </c>
      <c r="D13685" s="4" t="s">
        <v>10</v>
      </c>
      <c r="E13685" s="4" t="s">
        <v>6</v>
      </c>
      <c r="F13685" s="4" t="s">
        <v>6</v>
      </c>
      <c r="G13685" s="4" t="s">
        <v>6</v>
      </c>
      <c r="H13685" s="4" t="s">
        <v>6</v>
      </c>
    </row>
    <row r="13686" spans="1:8">
      <c r="A13686" t="n">
        <v>107259</v>
      </c>
      <c r="B13686" s="54" t="n">
        <v>51</v>
      </c>
      <c r="C13686" s="7" t="n">
        <v>3</v>
      </c>
      <c r="D13686" s="7" t="n">
        <v>11</v>
      </c>
      <c r="E13686" s="7" t="s">
        <v>226</v>
      </c>
      <c r="F13686" s="7" t="s">
        <v>226</v>
      </c>
      <c r="G13686" s="7" t="s">
        <v>225</v>
      </c>
      <c r="H13686" s="7" t="s">
        <v>226</v>
      </c>
    </row>
    <row r="13687" spans="1:8">
      <c r="A13687" t="s">
        <v>4</v>
      </c>
      <c r="B13687" s="4" t="s">
        <v>5</v>
      </c>
      <c r="C13687" s="4" t="s">
        <v>16</v>
      </c>
      <c r="D13687" s="4" t="s">
        <v>10</v>
      </c>
      <c r="E13687" s="4" t="s">
        <v>6</v>
      </c>
      <c r="F13687" s="4" t="s">
        <v>6</v>
      </c>
      <c r="G13687" s="4" t="s">
        <v>6</v>
      </c>
      <c r="H13687" s="4" t="s">
        <v>6</v>
      </c>
    </row>
    <row r="13688" spans="1:8">
      <c r="A13688" t="n">
        <v>107272</v>
      </c>
      <c r="B13688" s="54" t="n">
        <v>51</v>
      </c>
      <c r="C13688" s="7" t="n">
        <v>3</v>
      </c>
      <c r="D13688" s="7" t="n">
        <v>13</v>
      </c>
      <c r="E13688" s="7" t="s">
        <v>226</v>
      </c>
      <c r="F13688" s="7" t="s">
        <v>226</v>
      </c>
      <c r="G13688" s="7" t="s">
        <v>225</v>
      </c>
      <c r="H13688" s="7" t="s">
        <v>226</v>
      </c>
    </row>
    <row r="13689" spans="1:8">
      <c r="A13689" t="s">
        <v>4</v>
      </c>
      <c r="B13689" s="4" t="s">
        <v>5</v>
      </c>
      <c r="C13689" s="4" t="s">
        <v>16</v>
      </c>
      <c r="D13689" s="4" t="s">
        <v>10</v>
      </c>
      <c r="E13689" s="4" t="s">
        <v>6</v>
      </c>
      <c r="F13689" s="4" t="s">
        <v>6</v>
      </c>
      <c r="G13689" s="4" t="s">
        <v>6</v>
      </c>
      <c r="H13689" s="4" t="s">
        <v>6</v>
      </c>
    </row>
    <row r="13690" spans="1:8">
      <c r="A13690" t="n">
        <v>107285</v>
      </c>
      <c r="B13690" s="54" t="n">
        <v>51</v>
      </c>
      <c r="C13690" s="7" t="n">
        <v>3</v>
      </c>
      <c r="D13690" s="7" t="n">
        <v>12</v>
      </c>
      <c r="E13690" s="7" t="s">
        <v>226</v>
      </c>
      <c r="F13690" s="7" t="s">
        <v>226</v>
      </c>
      <c r="G13690" s="7" t="s">
        <v>225</v>
      </c>
      <c r="H13690" s="7" t="s">
        <v>226</v>
      </c>
    </row>
    <row r="13691" spans="1:8">
      <c r="A13691" t="s">
        <v>4</v>
      </c>
      <c r="B13691" s="4" t="s">
        <v>5</v>
      </c>
      <c r="C13691" s="4" t="s">
        <v>16</v>
      </c>
      <c r="D13691" s="4" t="s">
        <v>10</v>
      </c>
      <c r="E13691" s="4" t="s">
        <v>6</v>
      </c>
      <c r="F13691" s="4" t="s">
        <v>6</v>
      </c>
      <c r="G13691" s="4" t="s">
        <v>6</v>
      </c>
      <c r="H13691" s="4" t="s">
        <v>6</v>
      </c>
    </row>
    <row r="13692" spans="1:8">
      <c r="A13692" t="n">
        <v>107298</v>
      </c>
      <c r="B13692" s="54" t="n">
        <v>51</v>
      </c>
      <c r="C13692" s="7" t="n">
        <v>3</v>
      </c>
      <c r="D13692" s="7" t="n">
        <v>18</v>
      </c>
      <c r="E13692" s="7" t="s">
        <v>226</v>
      </c>
      <c r="F13692" s="7" t="s">
        <v>226</v>
      </c>
      <c r="G13692" s="7" t="s">
        <v>225</v>
      </c>
      <c r="H13692" s="7" t="s">
        <v>226</v>
      </c>
    </row>
    <row r="13693" spans="1:8">
      <c r="A13693" t="s">
        <v>4</v>
      </c>
      <c r="B13693" s="4" t="s">
        <v>5</v>
      </c>
      <c r="C13693" s="4" t="s">
        <v>16</v>
      </c>
      <c r="D13693" s="4" t="s">
        <v>10</v>
      </c>
      <c r="E13693" s="4" t="s">
        <v>6</v>
      </c>
      <c r="F13693" s="4" t="s">
        <v>6</v>
      </c>
      <c r="G13693" s="4" t="s">
        <v>6</v>
      </c>
      <c r="H13693" s="4" t="s">
        <v>6</v>
      </c>
    </row>
    <row r="13694" spans="1:8">
      <c r="A13694" t="n">
        <v>107311</v>
      </c>
      <c r="B13694" s="54" t="n">
        <v>51</v>
      </c>
      <c r="C13694" s="7" t="n">
        <v>3</v>
      </c>
      <c r="D13694" s="7" t="n">
        <v>81</v>
      </c>
      <c r="E13694" s="7" t="s">
        <v>226</v>
      </c>
      <c r="F13694" s="7" t="s">
        <v>226</v>
      </c>
      <c r="G13694" s="7" t="s">
        <v>225</v>
      </c>
      <c r="H13694" s="7" t="s">
        <v>226</v>
      </c>
    </row>
    <row r="13695" spans="1:8">
      <c r="A13695" t="s">
        <v>4</v>
      </c>
      <c r="B13695" s="4" t="s">
        <v>5</v>
      </c>
      <c r="C13695" s="4" t="s">
        <v>16</v>
      </c>
      <c r="D13695" s="4" t="s">
        <v>10</v>
      </c>
      <c r="E13695" s="4" t="s">
        <v>6</v>
      </c>
      <c r="F13695" s="4" t="s">
        <v>6</v>
      </c>
      <c r="G13695" s="4" t="s">
        <v>6</v>
      </c>
      <c r="H13695" s="4" t="s">
        <v>6</v>
      </c>
    </row>
    <row r="13696" spans="1:8">
      <c r="A13696" t="n">
        <v>107324</v>
      </c>
      <c r="B13696" s="54" t="n">
        <v>51</v>
      </c>
      <c r="C13696" s="7" t="n">
        <v>3</v>
      </c>
      <c r="D13696" s="7" t="n">
        <v>83</v>
      </c>
      <c r="E13696" s="7" t="s">
        <v>226</v>
      </c>
      <c r="F13696" s="7" t="s">
        <v>226</v>
      </c>
      <c r="G13696" s="7" t="s">
        <v>225</v>
      </c>
      <c r="H13696" s="7" t="s">
        <v>226</v>
      </c>
    </row>
    <row r="13697" spans="1:8">
      <c r="A13697" t="s">
        <v>4</v>
      </c>
      <c r="B13697" s="4" t="s">
        <v>5</v>
      </c>
      <c r="C13697" s="4" t="s">
        <v>16</v>
      </c>
      <c r="D13697" s="4" t="s">
        <v>10</v>
      </c>
      <c r="E13697" s="4" t="s">
        <v>6</v>
      </c>
      <c r="F13697" s="4" t="s">
        <v>6</v>
      </c>
      <c r="G13697" s="4" t="s">
        <v>6</v>
      </c>
      <c r="H13697" s="4" t="s">
        <v>6</v>
      </c>
    </row>
    <row r="13698" spans="1:8">
      <c r="A13698" t="n">
        <v>107337</v>
      </c>
      <c r="B13698" s="54" t="n">
        <v>51</v>
      </c>
      <c r="C13698" s="7" t="n">
        <v>3</v>
      </c>
      <c r="D13698" s="7" t="n">
        <v>6466</v>
      </c>
      <c r="E13698" s="7" t="s">
        <v>226</v>
      </c>
      <c r="F13698" s="7" t="s">
        <v>226</v>
      </c>
      <c r="G13698" s="7" t="s">
        <v>225</v>
      </c>
      <c r="H13698" s="7" t="s">
        <v>226</v>
      </c>
    </row>
    <row r="13699" spans="1:8">
      <c r="A13699" t="s">
        <v>4</v>
      </c>
      <c r="B13699" s="4" t="s">
        <v>5</v>
      </c>
      <c r="C13699" s="4" t="s">
        <v>16</v>
      </c>
      <c r="D13699" s="4" t="s">
        <v>10</v>
      </c>
      <c r="E13699" s="4" t="s">
        <v>6</v>
      </c>
      <c r="F13699" s="4" t="s">
        <v>6</v>
      </c>
      <c r="G13699" s="4" t="s">
        <v>6</v>
      </c>
      <c r="H13699" s="4" t="s">
        <v>6</v>
      </c>
    </row>
    <row r="13700" spans="1:8">
      <c r="A13700" t="n">
        <v>107350</v>
      </c>
      <c r="B13700" s="54" t="n">
        <v>51</v>
      </c>
      <c r="C13700" s="7" t="n">
        <v>3</v>
      </c>
      <c r="D13700" s="7" t="n">
        <v>80</v>
      </c>
      <c r="E13700" s="7" t="s">
        <v>226</v>
      </c>
      <c r="F13700" s="7" t="s">
        <v>226</v>
      </c>
      <c r="G13700" s="7" t="s">
        <v>225</v>
      </c>
      <c r="H13700" s="7" t="s">
        <v>226</v>
      </c>
    </row>
    <row r="13701" spans="1:8">
      <c r="A13701" t="s">
        <v>4</v>
      </c>
      <c r="B13701" s="4" t="s">
        <v>5</v>
      </c>
      <c r="C13701" s="4" t="s">
        <v>16</v>
      </c>
      <c r="D13701" s="4" t="s">
        <v>10</v>
      </c>
      <c r="E13701" s="4" t="s">
        <v>6</v>
      </c>
      <c r="F13701" s="4" t="s">
        <v>6</v>
      </c>
      <c r="G13701" s="4" t="s">
        <v>6</v>
      </c>
      <c r="H13701" s="4" t="s">
        <v>6</v>
      </c>
    </row>
    <row r="13702" spans="1:8">
      <c r="A13702" t="n">
        <v>107363</v>
      </c>
      <c r="B13702" s="54" t="n">
        <v>51</v>
      </c>
      <c r="C13702" s="7" t="n">
        <v>3</v>
      </c>
      <c r="D13702" s="7" t="n">
        <v>86</v>
      </c>
      <c r="E13702" s="7" t="s">
        <v>226</v>
      </c>
      <c r="F13702" s="7" t="s">
        <v>226</v>
      </c>
      <c r="G13702" s="7" t="s">
        <v>225</v>
      </c>
      <c r="H13702" s="7" t="s">
        <v>226</v>
      </c>
    </row>
    <row r="13703" spans="1:8">
      <c r="A13703" t="s">
        <v>4</v>
      </c>
      <c r="B13703" s="4" t="s">
        <v>5</v>
      </c>
      <c r="C13703" s="4" t="s">
        <v>16</v>
      </c>
      <c r="D13703" s="4" t="s">
        <v>10</v>
      </c>
      <c r="E13703" s="4" t="s">
        <v>30</v>
      </c>
    </row>
    <row r="13704" spans="1:8">
      <c r="A13704" t="n">
        <v>107376</v>
      </c>
      <c r="B13704" s="37" t="n">
        <v>58</v>
      </c>
      <c r="C13704" s="7" t="n">
        <v>100</v>
      </c>
      <c r="D13704" s="7" t="n">
        <v>1000</v>
      </c>
      <c r="E13704" s="7" t="n">
        <v>1</v>
      </c>
    </row>
    <row r="13705" spans="1:8">
      <c r="A13705" t="s">
        <v>4</v>
      </c>
      <c r="B13705" s="4" t="s">
        <v>5</v>
      </c>
      <c r="C13705" s="4" t="s">
        <v>16</v>
      </c>
      <c r="D13705" s="4" t="s">
        <v>10</v>
      </c>
    </row>
    <row r="13706" spans="1:8">
      <c r="A13706" t="n">
        <v>107384</v>
      </c>
      <c r="B13706" s="37" t="n">
        <v>58</v>
      </c>
      <c r="C13706" s="7" t="n">
        <v>255</v>
      </c>
      <c r="D13706" s="7" t="n">
        <v>0</v>
      </c>
    </row>
    <row r="13707" spans="1:8">
      <c r="A13707" t="s">
        <v>4</v>
      </c>
      <c r="B13707" s="4" t="s">
        <v>5</v>
      </c>
      <c r="C13707" s="4" t="s">
        <v>16</v>
      </c>
      <c r="D13707" s="4" t="s">
        <v>10</v>
      </c>
      <c r="E13707" s="4" t="s">
        <v>6</v>
      </c>
    </row>
    <row r="13708" spans="1:8">
      <c r="A13708" t="n">
        <v>107388</v>
      </c>
      <c r="B13708" s="54" t="n">
        <v>51</v>
      </c>
      <c r="C13708" s="7" t="n">
        <v>4</v>
      </c>
      <c r="D13708" s="7" t="n">
        <v>81</v>
      </c>
      <c r="E13708" s="7" t="s">
        <v>250</v>
      </c>
    </row>
    <row r="13709" spans="1:8">
      <c r="A13709" t="s">
        <v>4</v>
      </c>
      <c r="B13709" s="4" t="s">
        <v>5</v>
      </c>
      <c r="C13709" s="4" t="s">
        <v>10</v>
      </c>
    </row>
    <row r="13710" spans="1:8">
      <c r="A13710" t="n">
        <v>107402</v>
      </c>
      <c r="B13710" s="31" t="n">
        <v>16</v>
      </c>
      <c r="C13710" s="7" t="n">
        <v>0</v>
      </c>
    </row>
    <row r="13711" spans="1:8">
      <c r="A13711" t="s">
        <v>4</v>
      </c>
      <c r="B13711" s="4" t="s">
        <v>5</v>
      </c>
      <c r="C13711" s="4" t="s">
        <v>10</v>
      </c>
      <c r="D13711" s="4" t="s">
        <v>69</v>
      </c>
      <c r="E13711" s="4" t="s">
        <v>16</v>
      </c>
      <c r="F13711" s="4" t="s">
        <v>16</v>
      </c>
    </row>
    <row r="13712" spans="1:8">
      <c r="A13712" t="n">
        <v>107405</v>
      </c>
      <c r="B13712" s="55" t="n">
        <v>26</v>
      </c>
      <c r="C13712" s="7" t="n">
        <v>81</v>
      </c>
      <c r="D13712" s="7" t="s">
        <v>769</v>
      </c>
      <c r="E13712" s="7" t="n">
        <v>2</v>
      </c>
      <c r="F13712" s="7" t="n">
        <v>0</v>
      </c>
    </row>
    <row r="13713" spans="1:8">
      <c r="A13713" t="s">
        <v>4</v>
      </c>
      <c r="B13713" s="4" t="s">
        <v>5</v>
      </c>
    </row>
    <row r="13714" spans="1:8">
      <c r="A13714" t="n">
        <v>107478</v>
      </c>
      <c r="B13714" s="29" t="n">
        <v>28</v>
      </c>
    </row>
    <row r="13715" spans="1:8">
      <c r="A13715" t="s">
        <v>4</v>
      </c>
      <c r="B13715" s="4" t="s">
        <v>5</v>
      </c>
      <c r="C13715" s="4" t="s">
        <v>16</v>
      </c>
      <c r="D13715" s="4" t="s">
        <v>10</v>
      </c>
      <c r="E13715" s="4" t="s">
        <v>10</v>
      </c>
      <c r="F13715" s="4" t="s">
        <v>16</v>
      </c>
    </row>
    <row r="13716" spans="1:8">
      <c r="A13716" t="n">
        <v>107479</v>
      </c>
      <c r="B13716" s="27" t="n">
        <v>25</v>
      </c>
      <c r="C13716" s="7" t="n">
        <v>1</v>
      </c>
      <c r="D13716" s="7" t="n">
        <v>60</v>
      </c>
      <c r="E13716" s="7" t="n">
        <v>640</v>
      </c>
      <c r="F13716" s="7" t="n">
        <v>1</v>
      </c>
    </row>
    <row r="13717" spans="1:8">
      <c r="A13717" t="s">
        <v>4</v>
      </c>
      <c r="B13717" s="4" t="s">
        <v>5</v>
      </c>
      <c r="C13717" s="4" t="s">
        <v>16</v>
      </c>
      <c r="D13717" s="4" t="s">
        <v>10</v>
      </c>
      <c r="E13717" s="4" t="s">
        <v>6</v>
      </c>
    </row>
    <row r="13718" spans="1:8">
      <c r="A13718" t="n">
        <v>107486</v>
      </c>
      <c r="B13718" s="54" t="n">
        <v>51</v>
      </c>
      <c r="C13718" s="7" t="n">
        <v>4</v>
      </c>
      <c r="D13718" s="7" t="n">
        <v>13</v>
      </c>
      <c r="E13718" s="7" t="s">
        <v>129</v>
      </c>
    </row>
    <row r="13719" spans="1:8">
      <c r="A13719" t="s">
        <v>4</v>
      </c>
      <c r="B13719" s="4" t="s">
        <v>5</v>
      </c>
      <c r="C13719" s="4" t="s">
        <v>10</v>
      </c>
    </row>
    <row r="13720" spans="1:8">
      <c r="A13720" t="n">
        <v>107499</v>
      </c>
      <c r="B13720" s="31" t="n">
        <v>16</v>
      </c>
      <c r="C13720" s="7" t="n">
        <v>0</v>
      </c>
    </row>
    <row r="13721" spans="1:8">
      <c r="A13721" t="s">
        <v>4</v>
      </c>
      <c r="B13721" s="4" t="s">
        <v>5</v>
      </c>
      <c r="C13721" s="4" t="s">
        <v>10</v>
      </c>
      <c r="D13721" s="4" t="s">
        <v>69</v>
      </c>
      <c r="E13721" s="4" t="s">
        <v>16</v>
      </c>
      <c r="F13721" s="4" t="s">
        <v>16</v>
      </c>
    </row>
    <row r="13722" spans="1:8">
      <c r="A13722" t="n">
        <v>107502</v>
      </c>
      <c r="B13722" s="55" t="n">
        <v>26</v>
      </c>
      <c r="C13722" s="7" t="n">
        <v>13</v>
      </c>
      <c r="D13722" s="7" t="s">
        <v>770</v>
      </c>
      <c r="E13722" s="7" t="n">
        <v>2</v>
      </c>
      <c r="F13722" s="7" t="n">
        <v>0</v>
      </c>
    </row>
    <row r="13723" spans="1:8">
      <c r="A13723" t="s">
        <v>4</v>
      </c>
      <c r="B13723" s="4" t="s">
        <v>5</v>
      </c>
    </row>
    <row r="13724" spans="1:8">
      <c r="A13724" t="n">
        <v>107567</v>
      </c>
      <c r="B13724" s="29" t="n">
        <v>28</v>
      </c>
    </row>
    <row r="13725" spans="1:8">
      <c r="A13725" t="s">
        <v>4</v>
      </c>
      <c r="B13725" s="4" t="s">
        <v>5</v>
      </c>
      <c r="C13725" s="4" t="s">
        <v>16</v>
      </c>
      <c r="D13725" s="4" t="s">
        <v>10</v>
      </c>
      <c r="E13725" s="4" t="s">
        <v>10</v>
      </c>
      <c r="F13725" s="4" t="s">
        <v>16</v>
      </c>
    </row>
    <row r="13726" spans="1:8">
      <c r="A13726" t="n">
        <v>107568</v>
      </c>
      <c r="B13726" s="27" t="n">
        <v>25</v>
      </c>
      <c r="C13726" s="7" t="n">
        <v>1</v>
      </c>
      <c r="D13726" s="7" t="n">
        <v>65535</v>
      </c>
      <c r="E13726" s="7" t="n">
        <v>65535</v>
      </c>
      <c r="F13726" s="7" t="n">
        <v>0</v>
      </c>
    </row>
    <row r="13727" spans="1:8">
      <c r="A13727" t="s">
        <v>4</v>
      </c>
      <c r="B13727" s="4" t="s">
        <v>5</v>
      </c>
      <c r="C13727" s="4" t="s">
        <v>10</v>
      </c>
      <c r="D13727" s="4" t="s">
        <v>10</v>
      </c>
      <c r="E13727" s="4" t="s">
        <v>10</v>
      </c>
    </row>
    <row r="13728" spans="1:8">
      <c r="A13728" t="n">
        <v>107575</v>
      </c>
      <c r="B13728" s="34" t="n">
        <v>61</v>
      </c>
      <c r="C13728" s="7" t="n">
        <v>83</v>
      </c>
      <c r="D13728" s="7" t="n">
        <v>81</v>
      </c>
      <c r="E13728" s="7" t="n">
        <v>1000</v>
      </c>
    </row>
    <row r="13729" spans="1:6">
      <c r="A13729" t="s">
        <v>4</v>
      </c>
      <c r="B13729" s="4" t="s">
        <v>5</v>
      </c>
      <c r="C13729" s="4" t="s">
        <v>16</v>
      </c>
      <c r="D13729" s="4" t="s">
        <v>10</v>
      </c>
      <c r="E13729" s="4" t="s">
        <v>6</v>
      </c>
    </row>
    <row r="13730" spans="1:6">
      <c r="A13730" t="n">
        <v>107582</v>
      </c>
      <c r="B13730" s="54" t="n">
        <v>51</v>
      </c>
      <c r="C13730" s="7" t="n">
        <v>4</v>
      </c>
      <c r="D13730" s="7" t="n">
        <v>83</v>
      </c>
      <c r="E13730" s="7" t="s">
        <v>129</v>
      </c>
    </row>
    <row r="13731" spans="1:6">
      <c r="A13731" t="s">
        <v>4</v>
      </c>
      <c r="B13731" s="4" t="s">
        <v>5</v>
      </c>
      <c r="C13731" s="4" t="s">
        <v>10</v>
      </c>
    </row>
    <row r="13732" spans="1:6">
      <c r="A13732" t="n">
        <v>107595</v>
      </c>
      <c r="B13732" s="31" t="n">
        <v>16</v>
      </c>
      <c r="C13732" s="7" t="n">
        <v>0</v>
      </c>
    </row>
    <row r="13733" spans="1:6">
      <c r="A13733" t="s">
        <v>4</v>
      </c>
      <c r="B13733" s="4" t="s">
        <v>5</v>
      </c>
      <c r="C13733" s="4" t="s">
        <v>10</v>
      </c>
      <c r="D13733" s="4" t="s">
        <v>69</v>
      </c>
      <c r="E13733" s="4" t="s">
        <v>16</v>
      </c>
      <c r="F13733" s="4" t="s">
        <v>16</v>
      </c>
    </row>
    <row r="13734" spans="1:6">
      <c r="A13734" t="n">
        <v>107598</v>
      </c>
      <c r="B13734" s="55" t="n">
        <v>26</v>
      </c>
      <c r="C13734" s="7" t="n">
        <v>83</v>
      </c>
      <c r="D13734" s="7" t="s">
        <v>771</v>
      </c>
      <c r="E13734" s="7" t="n">
        <v>2</v>
      </c>
      <c r="F13734" s="7" t="n">
        <v>0</v>
      </c>
    </row>
    <row r="13735" spans="1:6">
      <c r="A13735" t="s">
        <v>4</v>
      </c>
      <c r="B13735" s="4" t="s">
        <v>5</v>
      </c>
    </row>
    <row r="13736" spans="1:6">
      <c r="A13736" t="n">
        <v>107654</v>
      </c>
      <c r="B13736" s="29" t="n">
        <v>28</v>
      </c>
    </row>
    <row r="13737" spans="1:6">
      <c r="A13737" t="s">
        <v>4</v>
      </c>
      <c r="B13737" s="4" t="s">
        <v>5</v>
      </c>
      <c r="C13737" s="4" t="s">
        <v>10</v>
      </c>
      <c r="D13737" s="4" t="s">
        <v>16</v>
      </c>
    </row>
    <row r="13738" spans="1:6">
      <c r="A13738" t="n">
        <v>107655</v>
      </c>
      <c r="B13738" s="66" t="n">
        <v>89</v>
      </c>
      <c r="C13738" s="7" t="n">
        <v>65533</v>
      </c>
      <c r="D13738" s="7" t="n">
        <v>1</v>
      </c>
    </row>
    <row r="13739" spans="1:6">
      <c r="A13739" t="s">
        <v>4</v>
      </c>
      <c r="B13739" s="4" t="s">
        <v>5</v>
      </c>
      <c r="C13739" s="4" t="s">
        <v>16</v>
      </c>
      <c r="D13739" s="4" t="s">
        <v>10</v>
      </c>
      <c r="E13739" s="4" t="s">
        <v>30</v>
      </c>
    </row>
    <row r="13740" spans="1:6">
      <c r="A13740" t="n">
        <v>107659</v>
      </c>
      <c r="B13740" s="37" t="n">
        <v>58</v>
      </c>
      <c r="C13740" s="7" t="n">
        <v>101</v>
      </c>
      <c r="D13740" s="7" t="n">
        <v>500</v>
      </c>
      <c r="E13740" s="7" t="n">
        <v>1</v>
      </c>
    </row>
    <row r="13741" spans="1:6">
      <c r="A13741" t="s">
        <v>4</v>
      </c>
      <c r="B13741" s="4" t="s">
        <v>5</v>
      </c>
      <c r="C13741" s="4" t="s">
        <v>16</v>
      </c>
      <c r="D13741" s="4" t="s">
        <v>10</v>
      </c>
    </row>
    <row r="13742" spans="1:6">
      <c r="A13742" t="n">
        <v>107667</v>
      </c>
      <c r="B13742" s="37" t="n">
        <v>58</v>
      </c>
      <c r="C13742" s="7" t="n">
        <v>254</v>
      </c>
      <c r="D13742" s="7" t="n">
        <v>0</v>
      </c>
    </row>
    <row r="13743" spans="1:6">
      <c r="A13743" t="s">
        <v>4</v>
      </c>
      <c r="B13743" s="4" t="s">
        <v>5</v>
      </c>
      <c r="C13743" s="4" t="s">
        <v>16</v>
      </c>
      <c r="D13743" s="4" t="s">
        <v>16</v>
      </c>
      <c r="E13743" s="4" t="s">
        <v>30</v>
      </c>
      <c r="F13743" s="4" t="s">
        <v>30</v>
      </c>
      <c r="G13743" s="4" t="s">
        <v>30</v>
      </c>
      <c r="H13743" s="4" t="s">
        <v>10</v>
      </c>
    </row>
    <row r="13744" spans="1:6">
      <c r="A13744" t="n">
        <v>107671</v>
      </c>
      <c r="B13744" s="38" t="n">
        <v>45</v>
      </c>
      <c r="C13744" s="7" t="n">
        <v>2</v>
      </c>
      <c r="D13744" s="7" t="n">
        <v>3</v>
      </c>
      <c r="E13744" s="7" t="n">
        <v>-105.25</v>
      </c>
      <c r="F13744" s="7" t="n">
        <v>-1.64999997615814</v>
      </c>
      <c r="G13744" s="7" t="n">
        <v>-27.2099990844727</v>
      </c>
      <c r="H13744" s="7" t="n">
        <v>0</v>
      </c>
    </row>
    <row r="13745" spans="1:8">
      <c r="A13745" t="s">
        <v>4</v>
      </c>
      <c r="B13745" s="4" t="s">
        <v>5</v>
      </c>
      <c r="C13745" s="4" t="s">
        <v>16</v>
      </c>
      <c r="D13745" s="4" t="s">
        <v>16</v>
      </c>
      <c r="E13745" s="4" t="s">
        <v>30</v>
      </c>
      <c r="F13745" s="4" t="s">
        <v>30</v>
      </c>
      <c r="G13745" s="4" t="s">
        <v>30</v>
      </c>
      <c r="H13745" s="4" t="s">
        <v>10</v>
      </c>
      <c r="I13745" s="4" t="s">
        <v>16</v>
      </c>
    </row>
    <row r="13746" spans="1:8">
      <c r="A13746" t="n">
        <v>107688</v>
      </c>
      <c r="B13746" s="38" t="n">
        <v>45</v>
      </c>
      <c r="C13746" s="7" t="n">
        <v>4</v>
      </c>
      <c r="D13746" s="7" t="n">
        <v>3</v>
      </c>
      <c r="E13746" s="7" t="n">
        <v>2.84999990463257</v>
      </c>
      <c r="F13746" s="7" t="n">
        <v>45.1500015258789</v>
      </c>
      <c r="G13746" s="7" t="n">
        <v>0</v>
      </c>
      <c r="H13746" s="7" t="n">
        <v>0</v>
      </c>
      <c r="I13746" s="7" t="n">
        <v>0</v>
      </c>
    </row>
    <row r="13747" spans="1:8">
      <c r="A13747" t="s">
        <v>4</v>
      </c>
      <c r="B13747" s="4" t="s">
        <v>5</v>
      </c>
      <c r="C13747" s="4" t="s">
        <v>16</v>
      </c>
      <c r="D13747" s="4" t="s">
        <v>16</v>
      </c>
      <c r="E13747" s="4" t="s">
        <v>30</v>
      </c>
      <c r="F13747" s="4" t="s">
        <v>10</v>
      </c>
    </row>
    <row r="13748" spans="1:8">
      <c r="A13748" t="n">
        <v>107706</v>
      </c>
      <c r="B13748" s="38" t="n">
        <v>45</v>
      </c>
      <c r="C13748" s="7" t="n">
        <v>5</v>
      </c>
      <c r="D13748" s="7" t="n">
        <v>3</v>
      </c>
      <c r="E13748" s="7" t="n">
        <v>1.20000004768372</v>
      </c>
      <c r="F13748" s="7" t="n">
        <v>0</v>
      </c>
    </row>
    <row r="13749" spans="1:8">
      <c r="A13749" t="s">
        <v>4</v>
      </c>
      <c r="B13749" s="4" t="s">
        <v>5</v>
      </c>
      <c r="C13749" s="4" t="s">
        <v>16</v>
      </c>
      <c r="D13749" s="4" t="s">
        <v>16</v>
      </c>
      <c r="E13749" s="4" t="s">
        <v>30</v>
      </c>
      <c r="F13749" s="4" t="s">
        <v>10</v>
      </c>
    </row>
    <row r="13750" spans="1:8">
      <c r="A13750" t="n">
        <v>107715</v>
      </c>
      <c r="B13750" s="38" t="n">
        <v>45</v>
      </c>
      <c r="C13750" s="7" t="n">
        <v>11</v>
      </c>
      <c r="D13750" s="7" t="n">
        <v>3</v>
      </c>
      <c r="E13750" s="7" t="n">
        <v>38</v>
      </c>
      <c r="F13750" s="7" t="n">
        <v>0</v>
      </c>
    </row>
    <row r="13751" spans="1:8">
      <c r="A13751" t="s">
        <v>4</v>
      </c>
      <c r="B13751" s="4" t="s">
        <v>5</v>
      </c>
      <c r="C13751" s="4" t="s">
        <v>10</v>
      </c>
      <c r="D13751" s="4" t="s">
        <v>10</v>
      </c>
      <c r="E13751" s="4" t="s">
        <v>10</v>
      </c>
    </row>
    <row r="13752" spans="1:8">
      <c r="A13752" t="n">
        <v>107724</v>
      </c>
      <c r="B13752" s="34" t="n">
        <v>61</v>
      </c>
      <c r="C13752" s="7" t="n">
        <v>13</v>
      </c>
      <c r="D13752" s="7" t="n">
        <v>11</v>
      </c>
      <c r="E13752" s="7" t="n">
        <v>0</v>
      </c>
    </row>
    <row r="13753" spans="1:8">
      <c r="A13753" t="s">
        <v>4</v>
      </c>
      <c r="B13753" s="4" t="s">
        <v>5</v>
      </c>
      <c r="C13753" s="4" t="s">
        <v>10</v>
      </c>
      <c r="D13753" s="4" t="s">
        <v>10</v>
      </c>
      <c r="E13753" s="4" t="s">
        <v>10</v>
      </c>
    </row>
    <row r="13754" spans="1:8">
      <c r="A13754" t="n">
        <v>107731</v>
      </c>
      <c r="B13754" s="34" t="n">
        <v>61</v>
      </c>
      <c r="C13754" s="7" t="n">
        <v>18</v>
      </c>
      <c r="D13754" s="7" t="n">
        <v>11</v>
      </c>
      <c r="E13754" s="7" t="n">
        <v>0</v>
      </c>
    </row>
    <row r="13755" spans="1:8">
      <c r="A13755" t="s">
        <v>4</v>
      </c>
      <c r="B13755" s="4" t="s">
        <v>5</v>
      </c>
      <c r="C13755" s="4" t="s">
        <v>16</v>
      </c>
      <c r="D13755" s="4" t="s">
        <v>10</v>
      </c>
      <c r="E13755" s="4" t="s">
        <v>6</v>
      </c>
      <c r="F13755" s="4" t="s">
        <v>6</v>
      </c>
      <c r="G13755" s="4" t="s">
        <v>6</v>
      </c>
      <c r="H13755" s="4" t="s">
        <v>6</v>
      </c>
    </row>
    <row r="13756" spans="1:8">
      <c r="A13756" t="n">
        <v>107738</v>
      </c>
      <c r="B13756" s="54" t="n">
        <v>51</v>
      </c>
      <c r="C13756" s="7" t="n">
        <v>3</v>
      </c>
      <c r="D13756" s="7" t="n">
        <v>81</v>
      </c>
      <c r="E13756" s="7" t="s">
        <v>226</v>
      </c>
      <c r="F13756" s="7" t="s">
        <v>226</v>
      </c>
      <c r="G13756" s="7" t="s">
        <v>225</v>
      </c>
      <c r="H13756" s="7" t="s">
        <v>226</v>
      </c>
    </row>
    <row r="13757" spans="1:8">
      <c r="A13757" t="s">
        <v>4</v>
      </c>
      <c r="B13757" s="4" t="s">
        <v>5</v>
      </c>
      <c r="C13757" s="4" t="s">
        <v>16</v>
      </c>
      <c r="D13757" s="4" t="s">
        <v>16</v>
      </c>
      <c r="E13757" s="4" t="s">
        <v>30</v>
      </c>
      <c r="F13757" s="4" t="s">
        <v>30</v>
      </c>
      <c r="G13757" s="4" t="s">
        <v>30</v>
      </c>
      <c r="H13757" s="4" t="s">
        <v>10</v>
      </c>
    </row>
    <row r="13758" spans="1:8">
      <c r="A13758" t="n">
        <v>107751</v>
      </c>
      <c r="B13758" s="38" t="n">
        <v>45</v>
      </c>
      <c r="C13758" s="7" t="n">
        <v>2</v>
      </c>
      <c r="D13758" s="7" t="n">
        <v>3</v>
      </c>
      <c r="E13758" s="7" t="n">
        <v>-105.169998168945</v>
      </c>
      <c r="F13758" s="7" t="n">
        <v>-1.61000001430511</v>
      </c>
      <c r="G13758" s="7" t="n">
        <v>-26.8799991607666</v>
      </c>
      <c r="H13758" s="7" t="n">
        <v>1500</v>
      </c>
    </row>
    <row r="13759" spans="1:8">
      <c r="A13759" t="s">
        <v>4</v>
      </c>
      <c r="B13759" s="4" t="s">
        <v>5</v>
      </c>
      <c r="C13759" s="4" t="s">
        <v>16</v>
      </c>
      <c r="D13759" s="4" t="s">
        <v>16</v>
      </c>
      <c r="E13759" s="4" t="s">
        <v>30</v>
      </c>
      <c r="F13759" s="4" t="s">
        <v>30</v>
      </c>
      <c r="G13759" s="4" t="s">
        <v>30</v>
      </c>
      <c r="H13759" s="4" t="s">
        <v>10</v>
      </c>
      <c r="I13759" s="4" t="s">
        <v>16</v>
      </c>
    </row>
    <row r="13760" spans="1:8">
      <c r="A13760" t="n">
        <v>107768</v>
      </c>
      <c r="B13760" s="38" t="n">
        <v>45</v>
      </c>
      <c r="C13760" s="7" t="n">
        <v>4</v>
      </c>
      <c r="D13760" s="7" t="n">
        <v>3</v>
      </c>
      <c r="E13760" s="7" t="n">
        <v>0.699999988079071</v>
      </c>
      <c r="F13760" s="7" t="n">
        <v>47.7999992370605</v>
      </c>
      <c r="G13760" s="7" t="n">
        <v>0</v>
      </c>
      <c r="H13760" s="7" t="n">
        <v>1500</v>
      </c>
      <c r="I13760" s="7" t="n">
        <v>0</v>
      </c>
    </row>
    <row r="13761" spans="1:9">
      <c r="A13761" t="s">
        <v>4</v>
      </c>
      <c r="B13761" s="4" t="s">
        <v>5</v>
      </c>
      <c r="C13761" s="4" t="s">
        <v>16</v>
      </c>
      <c r="D13761" s="4" t="s">
        <v>16</v>
      </c>
      <c r="E13761" s="4" t="s">
        <v>30</v>
      </c>
      <c r="F13761" s="4" t="s">
        <v>10</v>
      </c>
    </row>
    <row r="13762" spans="1:9">
      <c r="A13762" t="n">
        <v>107786</v>
      </c>
      <c r="B13762" s="38" t="n">
        <v>45</v>
      </c>
      <c r="C13762" s="7" t="n">
        <v>5</v>
      </c>
      <c r="D13762" s="7" t="n">
        <v>3</v>
      </c>
      <c r="E13762" s="7" t="n">
        <v>1.20000004768372</v>
      </c>
      <c r="F13762" s="7" t="n">
        <v>1500</v>
      </c>
    </row>
    <row r="13763" spans="1:9">
      <c r="A13763" t="s">
        <v>4</v>
      </c>
      <c r="B13763" s="4" t="s">
        <v>5</v>
      </c>
      <c r="C13763" s="4" t="s">
        <v>10</v>
      </c>
      <c r="D13763" s="4" t="s">
        <v>10</v>
      </c>
      <c r="E13763" s="4" t="s">
        <v>30</v>
      </c>
      <c r="F13763" s="4" t="s">
        <v>30</v>
      </c>
      <c r="G13763" s="4" t="s">
        <v>30</v>
      </c>
      <c r="H13763" s="4" t="s">
        <v>30</v>
      </c>
      <c r="I13763" s="4" t="s">
        <v>16</v>
      </c>
      <c r="J13763" s="4" t="s">
        <v>10</v>
      </c>
    </row>
    <row r="13764" spans="1:9">
      <c r="A13764" t="n">
        <v>107795</v>
      </c>
      <c r="B13764" s="64" t="n">
        <v>55</v>
      </c>
      <c r="C13764" s="7" t="n">
        <v>11</v>
      </c>
      <c r="D13764" s="7" t="n">
        <v>65533</v>
      </c>
      <c r="E13764" s="7" t="n">
        <v>-105.089996337891</v>
      </c>
      <c r="F13764" s="7" t="n">
        <v>-3</v>
      </c>
      <c r="G13764" s="7" t="n">
        <v>-26.8299999237061</v>
      </c>
      <c r="H13764" s="7" t="n">
        <v>1.20000004768372</v>
      </c>
      <c r="I13764" s="7" t="n">
        <v>1</v>
      </c>
      <c r="J13764" s="7" t="n">
        <v>0</v>
      </c>
    </row>
    <row r="13765" spans="1:9">
      <c r="A13765" t="s">
        <v>4</v>
      </c>
      <c r="B13765" s="4" t="s">
        <v>5</v>
      </c>
      <c r="C13765" s="4" t="s">
        <v>10</v>
      </c>
      <c r="D13765" s="4" t="s">
        <v>16</v>
      </c>
    </row>
    <row r="13766" spans="1:9">
      <c r="A13766" t="n">
        <v>107819</v>
      </c>
      <c r="B13766" s="50" t="n">
        <v>56</v>
      </c>
      <c r="C13766" s="7" t="n">
        <v>11</v>
      </c>
      <c r="D13766" s="7" t="n">
        <v>0</v>
      </c>
    </row>
    <row r="13767" spans="1:9">
      <c r="A13767" t="s">
        <v>4</v>
      </c>
      <c r="B13767" s="4" t="s">
        <v>5</v>
      </c>
      <c r="C13767" s="4" t="s">
        <v>10</v>
      </c>
      <c r="D13767" s="4" t="s">
        <v>16</v>
      </c>
      <c r="E13767" s="4" t="s">
        <v>6</v>
      </c>
      <c r="F13767" s="4" t="s">
        <v>30</v>
      </c>
      <c r="G13767" s="4" t="s">
        <v>30</v>
      </c>
      <c r="H13767" s="4" t="s">
        <v>30</v>
      </c>
    </row>
    <row r="13768" spans="1:9">
      <c r="A13768" t="n">
        <v>107823</v>
      </c>
      <c r="B13768" s="45" t="n">
        <v>48</v>
      </c>
      <c r="C13768" s="7" t="n">
        <v>11</v>
      </c>
      <c r="D13768" s="7" t="n">
        <v>0</v>
      </c>
      <c r="E13768" s="7" t="s">
        <v>91</v>
      </c>
      <c r="F13768" s="7" t="n">
        <v>-1</v>
      </c>
      <c r="G13768" s="7" t="n">
        <v>1</v>
      </c>
      <c r="H13768" s="7" t="n">
        <v>0</v>
      </c>
    </row>
    <row r="13769" spans="1:9">
      <c r="A13769" t="s">
        <v>4</v>
      </c>
      <c r="B13769" s="4" t="s">
        <v>5</v>
      </c>
      <c r="C13769" s="4" t="s">
        <v>16</v>
      </c>
      <c r="D13769" s="4" t="s">
        <v>10</v>
      </c>
    </row>
    <row r="13770" spans="1:9">
      <c r="A13770" t="n">
        <v>107853</v>
      </c>
      <c r="B13770" s="38" t="n">
        <v>45</v>
      </c>
      <c r="C13770" s="7" t="n">
        <v>7</v>
      </c>
      <c r="D13770" s="7" t="n">
        <v>255</v>
      </c>
    </row>
    <row r="13771" spans="1:9">
      <c r="A13771" t="s">
        <v>4</v>
      </c>
      <c r="B13771" s="4" t="s">
        <v>5</v>
      </c>
      <c r="C13771" s="4" t="s">
        <v>16</v>
      </c>
      <c r="D13771" s="4" t="s">
        <v>10</v>
      </c>
      <c r="E13771" s="4" t="s">
        <v>6</v>
      </c>
    </row>
    <row r="13772" spans="1:9">
      <c r="A13772" t="n">
        <v>107857</v>
      </c>
      <c r="B13772" s="54" t="n">
        <v>51</v>
      </c>
      <c r="C13772" s="7" t="n">
        <v>4</v>
      </c>
      <c r="D13772" s="7" t="n">
        <v>11</v>
      </c>
      <c r="E13772" s="7" t="s">
        <v>250</v>
      </c>
    </row>
    <row r="13773" spans="1:9">
      <c r="A13773" t="s">
        <v>4</v>
      </c>
      <c r="B13773" s="4" t="s">
        <v>5</v>
      </c>
      <c r="C13773" s="4" t="s">
        <v>10</v>
      </c>
    </row>
    <row r="13774" spans="1:9">
      <c r="A13774" t="n">
        <v>107871</v>
      </c>
      <c r="B13774" s="31" t="n">
        <v>16</v>
      </c>
      <c r="C13774" s="7" t="n">
        <v>0</v>
      </c>
    </row>
    <row r="13775" spans="1:9">
      <c r="A13775" t="s">
        <v>4</v>
      </c>
      <c r="B13775" s="4" t="s">
        <v>5</v>
      </c>
      <c r="C13775" s="4" t="s">
        <v>10</v>
      </c>
      <c r="D13775" s="4" t="s">
        <v>69</v>
      </c>
      <c r="E13775" s="4" t="s">
        <v>16</v>
      </c>
      <c r="F13775" s="4" t="s">
        <v>16</v>
      </c>
      <c r="G13775" s="4" t="s">
        <v>69</v>
      </c>
      <c r="H13775" s="4" t="s">
        <v>16</v>
      </c>
      <c r="I13775" s="4" t="s">
        <v>16</v>
      </c>
    </row>
    <row r="13776" spans="1:9">
      <c r="A13776" t="n">
        <v>107874</v>
      </c>
      <c r="B13776" s="55" t="n">
        <v>26</v>
      </c>
      <c r="C13776" s="7" t="n">
        <v>11</v>
      </c>
      <c r="D13776" s="7" t="s">
        <v>772</v>
      </c>
      <c r="E13776" s="7" t="n">
        <v>2</v>
      </c>
      <c r="F13776" s="7" t="n">
        <v>3</v>
      </c>
      <c r="G13776" s="7" t="s">
        <v>773</v>
      </c>
      <c r="H13776" s="7" t="n">
        <v>2</v>
      </c>
      <c r="I13776" s="7" t="n">
        <v>0</v>
      </c>
    </row>
    <row r="13777" spans="1:10">
      <c r="A13777" t="s">
        <v>4</v>
      </c>
      <c r="B13777" s="4" t="s">
        <v>5</v>
      </c>
    </row>
    <row r="13778" spans="1:10">
      <c r="A13778" t="n">
        <v>107971</v>
      </c>
      <c r="B13778" s="29" t="n">
        <v>28</v>
      </c>
    </row>
    <row r="13779" spans="1:10">
      <c r="A13779" t="s">
        <v>4</v>
      </c>
      <c r="B13779" s="4" t="s">
        <v>5</v>
      </c>
      <c r="C13779" s="4" t="s">
        <v>16</v>
      </c>
      <c r="D13779" s="4" t="s">
        <v>10</v>
      </c>
      <c r="E13779" s="4" t="s">
        <v>6</v>
      </c>
    </row>
    <row r="13780" spans="1:10">
      <c r="A13780" t="n">
        <v>107972</v>
      </c>
      <c r="B13780" s="54" t="n">
        <v>51</v>
      </c>
      <c r="C13780" s="7" t="n">
        <v>4</v>
      </c>
      <c r="D13780" s="7" t="n">
        <v>11</v>
      </c>
      <c r="E13780" s="7" t="s">
        <v>774</v>
      </c>
    </row>
    <row r="13781" spans="1:10">
      <c r="A13781" t="s">
        <v>4</v>
      </c>
      <c r="B13781" s="4" t="s">
        <v>5</v>
      </c>
      <c r="C13781" s="4" t="s">
        <v>10</v>
      </c>
    </row>
    <row r="13782" spans="1:10">
      <c r="A13782" t="n">
        <v>107990</v>
      </c>
      <c r="B13782" s="31" t="n">
        <v>16</v>
      </c>
      <c r="C13782" s="7" t="n">
        <v>0</v>
      </c>
    </row>
    <row r="13783" spans="1:10">
      <c r="A13783" t="s">
        <v>4</v>
      </c>
      <c r="B13783" s="4" t="s">
        <v>5</v>
      </c>
      <c r="C13783" s="4" t="s">
        <v>10</v>
      </c>
      <c r="D13783" s="4" t="s">
        <v>69</v>
      </c>
      <c r="E13783" s="4" t="s">
        <v>16</v>
      </c>
      <c r="F13783" s="4" t="s">
        <v>16</v>
      </c>
    </row>
    <row r="13784" spans="1:10">
      <c r="A13784" t="n">
        <v>107993</v>
      </c>
      <c r="B13784" s="55" t="n">
        <v>26</v>
      </c>
      <c r="C13784" s="7" t="n">
        <v>11</v>
      </c>
      <c r="D13784" s="7" t="s">
        <v>775</v>
      </c>
      <c r="E13784" s="7" t="n">
        <v>2</v>
      </c>
      <c r="F13784" s="7" t="n">
        <v>0</v>
      </c>
    </row>
    <row r="13785" spans="1:10">
      <c r="A13785" t="s">
        <v>4</v>
      </c>
      <c r="B13785" s="4" t="s">
        <v>5</v>
      </c>
    </row>
    <row r="13786" spans="1:10">
      <c r="A13786" t="n">
        <v>108059</v>
      </c>
      <c r="B13786" s="29" t="n">
        <v>28</v>
      </c>
    </row>
    <row r="13787" spans="1:10">
      <c r="A13787" t="s">
        <v>4</v>
      </c>
      <c r="B13787" s="4" t="s">
        <v>5</v>
      </c>
      <c r="C13787" s="4" t="s">
        <v>10</v>
      </c>
    </row>
    <row r="13788" spans="1:10">
      <c r="A13788" t="n">
        <v>108060</v>
      </c>
      <c r="B13788" s="31" t="n">
        <v>16</v>
      </c>
      <c r="C13788" s="7" t="n">
        <v>500</v>
      </c>
    </row>
    <row r="13789" spans="1:10">
      <c r="A13789" t="s">
        <v>4</v>
      </c>
      <c r="B13789" s="4" t="s">
        <v>5</v>
      </c>
      <c r="C13789" s="4" t="s">
        <v>16</v>
      </c>
      <c r="D13789" s="4" t="s">
        <v>10</v>
      </c>
      <c r="E13789" s="4" t="s">
        <v>10</v>
      </c>
      <c r="F13789" s="4" t="s">
        <v>16</v>
      </c>
    </row>
    <row r="13790" spans="1:10">
      <c r="A13790" t="n">
        <v>108063</v>
      </c>
      <c r="B13790" s="27" t="n">
        <v>25</v>
      </c>
      <c r="C13790" s="7" t="n">
        <v>1</v>
      </c>
      <c r="D13790" s="7" t="n">
        <v>60</v>
      </c>
      <c r="E13790" s="7" t="n">
        <v>500</v>
      </c>
      <c r="F13790" s="7" t="n">
        <v>1</v>
      </c>
    </row>
    <row r="13791" spans="1:10">
      <c r="A13791" t="s">
        <v>4</v>
      </c>
      <c r="B13791" s="4" t="s">
        <v>5</v>
      </c>
      <c r="C13791" s="4" t="s">
        <v>6</v>
      </c>
      <c r="D13791" s="4" t="s">
        <v>10</v>
      </c>
    </row>
    <row r="13792" spans="1:10">
      <c r="A13792" t="n">
        <v>108070</v>
      </c>
      <c r="B13792" s="65" t="n">
        <v>29</v>
      </c>
      <c r="C13792" s="7" t="s">
        <v>594</v>
      </c>
      <c r="D13792" s="7" t="n">
        <v>65533</v>
      </c>
    </row>
    <row r="13793" spans="1:6">
      <c r="A13793" t="s">
        <v>4</v>
      </c>
      <c r="B13793" s="4" t="s">
        <v>5</v>
      </c>
      <c r="C13793" s="4" t="s">
        <v>16</v>
      </c>
      <c r="D13793" s="4" t="s">
        <v>30</v>
      </c>
      <c r="E13793" s="4" t="s">
        <v>30</v>
      </c>
      <c r="F13793" s="4" t="s">
        <v>30</v>
      </c>
    </row>
    <row r="13794" spans="1:6">
      <c r="A13794" t="n">
        <v>108083</v>
      </c>
      <c r="B13794" s="38" t="n">
        <v>45</v>
      </c>
      <c r="C13794" s="7" t="n">
        <v>9</v>
      </c>
      <c r="D13794" s="7" t="n">
        <v>0.0199999995529652</v>
      </c>
      <c r="E13794" s="7" t="n">
        <v>0.0199999995529652</v>
      </c>
      <c r="F13794" s="7" t="n">
        <v>0.5</v>
      </c>
    </row>
    <row r="13795" spans="1:6">
      <c r="A13795" t="s">
        <v>4</v>
      </c>
      <c r="B13795" s="4" t="s">
        <v>5</v>
      </c>
      <c r="C13795" s="4" t="s">
        <v>16</v>
      </c>
      <c r="D13795" s="4" t="s">
        <v>10</v>
      </c>
      <c r="E13795" s="4" t="s">
        <v>6</v>
      </c>
    </row>
    <row r="13796" spans="1:6">
      <c r="A13796" t="n">
        <v>108097</v>
      </c>
      <c r="B13796" s="54" t="n">
        <v>51</v>
      </c>
      <c r="C13796" s="7" t="n">
        <v>4</v>
      </c>
      <c r="D13796" s="7" t="n">
        <v>0</v>
      </c>
      <c r="E13796" s="7" t="s">
        <v>129</v>
      </c>
    </row>
    <row r="13797" spans="1:6">
      <c r="A13797" t="s">
        <v>4</v>
      </c>
      <c r="B13797" s="4" t="s">
        <v>5</v>
      </c>
      <c r="C13797" s="4" t="s">
        <v>10</v>
      </c>
    </row>
    <row r="13798" spans="1:6">
      <c r="A13798" t="n">
        <v>108110</v>
      </c>
      <c r="B13798" s="31" t="n">
        <v>16</v>
      </c>
      <c r="C13798" s="7" t="n">
        <v>0</v>
      </c>
    </row>
    <row r="13799" spans="1:6">
      <c r="A13799" t="s">
        <v>4</v>
      </c>
      <c r="B13799" s="4" t="s">
        <v>5</v>
      </c>
      <c r="C13799" s="4" t="s">
        <v>10</v>
      </c>
      <c r="D13799" s="4" t="s">
        <v>69</v>
      </c>
      <c r="E13799" s="4" t="s">
        <v>16</v>
      </c>
      <c r="F13799" s="4" t="s">
        <v>16</v>
      </c>
      <c r="G13799" s="4" t="s">
        <v>16</v>
      </c>
    </row>
    <row r="13800" spans="1:6">
      <c r="A13800" t="n">
        <v>108113</v>
      </c>
      <c r="B13800" s="55" t="n">
        <v>26</v>
      </c>
      <c r="C13800" s="7" t="n">
        <v>0</v>
      </c>
      <c r="D13800" s="7" t="s">
        <v>776</v>
      </c>
      <c r="E13800" s="7" t="n">
        <v>6</v>
      </c>
      <c r="F13800" s="7" t="n">
        <v>2</v>
      </c>
      <c r="G13800" s="7" t="n">
        <v>0</v>
      </c>
    </row>
    <row r="13801" spans="1:6">
      <c r="A13801" t="s">
        <v>4</v>
      </c>
      <c r="B13801" s="4" t="s">
        <v>5</v>
      </c>
    </row>
    <row r="13802" spans="1:6">
      <c r="A13802" t="n">
        <v>108144</v>
      </c>
      <c r="B13802" s="29" t="n">
        <v>28</v>
      </c>
    </row>
    <row r="13803" spans="1:6">
      <c r="A13803" t="s">
        <v>4</v>
      </c>
      <c r="B13803" s="4" t="s">
        <v>5</v>
      </c>
      <c r="C13803" s="4" t="s">
        <v>6</v>
      </c>
      <c r="D13803" s="4" t="s">
        <v>10</v>
      </c>
    </row>
    <row r="13804" spans="1:6">
      <c r="A13804" t="n">
        <v>108145</v>
      </c>
      <c r="B13804" s="65" t="n">
        <v>29</v>
      </c>
      <c r="C13804" s="7" t="s">
        <v>15</v>
      </c>
      <c r="D13804" s="7" t="n">
        <v>65533</v>
      </c>
    </row>
    <row r="13805" spans="1:6">
      <c r="A13805" t="s">
        <v>4</v>
      </c>
      <c r="B13805" s="4" t="s">
        <v>5</v>
      </c>
      <c r="C13805" s="4" t="s">
        <v>16</v>
      </c>
      <c r="D13805" s="4" t="s">
        <v>10</v>
      </c>
      <c r="E13805" s="4" t="s">
        <v>10</v>
      </c>
      <c r="F13805" s="4" t="s">
        <v>16</v>
      </c>
    </row>
    <row r="13806" spans="1:6">
      <c r="A13806" t="n">
        <v>108149</v>
      </c>
      <c r="B13806" s="27" t="n">
        <v>25</v>
      </c>
      <c r="C13806" s="7" t="n">
        <v>1</v>
      </c>
      <c r="D13806" s="7" t="n">
        <v>65535</v>
      </c>
      <c r="E13806" s="7" t="n">
        <v>65535</v>
      </c>
      <c r="F13806" s="7" t="n">
        <v>0</v>
      </c>
    </row>
    <row r="13807" spans="1:6">
      <c r="A13807" t="s">
        <v>4</v>
      </c>
      <c r="B13807" s="4" t="s">
        <v>5</v>
      </c>
      <c r="C13807" s="4" t="s">
        <v>16</v>
      </c>
      <c r="D13807" s="4" t="s">
        <v>16</v>
      </c>
      <c r="E13807" s="4" t="s">
        <v>30</v>
      </c>
      <c r="F13807" s="4" t="s">
        <v>10</v>
      </c>
    </row>
    <row r="13808" spans="1:6">
      <c r="A13808" t="n">
        <v>108156</v>
      </c>
      <c r="B13808" s="38" t="n">
        <v>45</v>
      </c>
      <c r="C13808" s="7" t="n">
        <v>5</v>
      </c>
      <c r="D13808" s="7" t="n">
        <v>3</v>
      </c>
      <c r="E13808" s="7" t="n">
        <v>1.29999995231628</v>
      </c>
      <c r="F13808" s="7" t="n">
        <v>3000</v>
      </c>
    </row>
    <row r="13809" spans="1:7">
      <c r="A13809" t="s">
        <v>4</v>
      </c>
      <c r="B13809" s="4" t="s">
        <v>5</v>
      </c>
      <c r="C13809" s="4" t="s">
        <v>16</v>
      </c>
      <c r="D13809" s="4" t="s">
        <v>10</v>
      </c>
      <c r="E13809" s="4" t="s">
        <v>16</v>
      </c>
    </row>
    <row r="13810" spans="1:7">
      <c r="A13810" t="n">
        <v>108165</v>
      </c>
      <c r="B13810" s="20" t="n">
        <v>49</v>
      </c>
      <c r="C13810" s="7" t="n">
        <v>1</v>
      </c>
      <c r="D13810" s="7" t="n">
        <v>4000</v>
      </c>
      <c r="E13810" s="7" t="n">
        <v>0</v>
      </c>
    </row>
    <row r="13811" spans="1:7">
      <c r="A13811" t="s">
        <v>4</v>
      </c>
      <c r="B13811" s="4" t="s">
        <v>5</v>
      </c>
      <c r="C13811" s="4" t="s">
        <v>16</v>
      </c>
      <c r="D13811" s="4" t="s">
        <v>10</v>
      </c>
      <c r="E13811" s="4" t="s">
        <v>30</v>
      </c>
    </row>
    <row r="13812" spans="1:7">
      <c r="A13812" t="n">
        <v>108170</v>
      </c>
      <c r="B13812" s="37" t="n">
        <v>58</v>
      </c>
      <c r="C13812" s="7" t="n">
        <v>0</v>
      </c>
      <c r="D13812" s="7" t="n">
        <v>2000</v>
      </c>
      <c r="E13812" s="7" t="n">
        <v>1</v>
      </c>
    </row>
    <row r="13813" spans="1:7">
      <c r="A13813" t="s">
        <v>4</v>
      </c>
      <c r="B13813" s="4" t="s">
        <v>5</v>
      </c>
      <c r="C13813" s="4" t="s">
        <v>16</v>
      </c>
      <c r="D13813" s="4" t="s">
        <v>10</v>
      </c>
    </row>
    <row r="13814" spans="1:7">
      <c r="A13814" t="n">
        <v>108178</v>
      </c>
      <c r="B13814" s="37" t="n">
        <v>58</v>
      </c>
      <c r="C13814" s="7" t="n">
        <v>255</v>
      </c>
      <c r="D13814" s="7" t="n">
        <v>0</v>
      </c>
    </row>
    <row r="13815" spans="1:7">
      <c r="A13815" t="s">
        <v>4</v>
      </c>
      <c r="B13815" s="4" t="s">
        <v>5</v>
      </c>
      <c r="C13815" s="4" t="s">
        <v>16</v>
      </c>
      <c r="D13815" s="4" t="s">
        <v>16</v>
      </c>
      <c r="E13815" s="4" t="s">
        <v>9</v>
      </c>
    </row>
    <row r="13816" spans="1:7">
      <c r="A13816" t="n">
        <v>108182</v>
      </c>
      <c r="B13816" s="17" t="n">
        <v>74</v>
      </c>
      <c r="C13816" s="7" t="n">
        <v>23</v>
      </c>
      <c r="D13816" s="7" t="n">
        <v>1</v>
      </c>
      <c r="E13816" s="7" t="n">
        <v>201</v>
      </c>
    </row>
    <row r="13817" spans="1:7">
      <c r="A13817" t="s">
        <v>4</v>
      </c>
      <c r="B13817" s="4" t="s">
        <v>5</v>
      </c>
      <c r="C13817" s="4" t="s">
        <v>16</v>
      </c>
      <c r="D13817" s="4" t="s">
        <v>10</v>
      </c>
      <c r="E13817" s="4" t="s">
        <v>16</v>
      </c>
    </row>
    <row r="13818" spans="1:7">
      <c r="A13818" t="n">
        <v>108189</v>
      </c>
      <c r="B13818" s="16" t="n">
        <v>39</v>
      </c>
      <c r="C13818" s="7" t="n">
        <v>11</v>
      </c>
      <c r="D13818" s="7" t="n">
        <v>65533</v>
      </c>
      <c r="E13818" s="7" t="n">
        <v>200</v>
      </c>
    </row>
    <row r="13819" spans="1:7">
      <c r="A13819" t="s">
        <v>4</v>
      </c>
      <c r="B13819" s="4" t="s">
        <v>5</v>
      </c>
      <c r="C13819" s="4" t="s">
        <v>16</v>
      </c>
      <c r="D13819" s="4" t="s">
        <v>10</v>
      </c>
      <c r="E13819" s="4" t="s">
        <v>16</v>
      </c>
    </row>
    <row r="13820" spans="1:7">
      <c r="A13820" t="n">
        <v>108194</v>
      </c>
      <c r="B13820" s="16" t="n">
        <v>39</v>
      </c>
      <c r="C13820" s="7" t="n">
        <v>11</v>
      </c>
      <c r="D13820" s="7" t="n">
        <v>65533</v>
      </c>
      <c r="E13820" s="7" t="n">
        <v>201</v>
      </c>
    </row>
    <row r="13821" spans="1:7">
      <c r="A13821" t="s">
        <v>4</v>
      </c>
      <c r="B13821" s="4" t="s">
        <v>5</v>
      </c>
      <c r="C13821" s="4" t="s">
        <v>16</v>
      </c>
      <c r="D13821" s="4" t="s">
        <v>10</v>
      </c>
      <c r="E13821" s="4" t="s">
        <v>16</v>
      </c>
    </row>
    <row r="13822" spans="1:7">
      <c r="A13822" t="n">
        <v>108199</v>
      </c>
      <c r="B13822" s="16" t="n">
        <v>39</v>
      </c>
      <c r="C13822" s="7" t="n">
        <v>11</v>
      </c>
      <c r="D13822" s="7" t="n">
        <v>65533</v>
      </c>
      <c r="E13822" s="7" t="n">
        <v>202</v>
      </c>
    </row>
    <row r="13823" spans="1:7">
      <c r="A13823" t="s">
        <v>4</v>
      </c>
      <c r="B13823" s="4" t="s">
        <v>5</v>
      </c>
      <c r="C13823" s="4" t="s">
        <v>16</v>
      </c>
      <c r="D13823" s="4" t="s">
        <v>10</v>
      </c>
      <c r="E13823" s="4" t="s">
        <v>16</v>
      </c>
    </row>
    <row r="13824" spans="1:7">
      <c r="A13824" t="n">
        <v>108204</v>
      </c>
      <c r="B13824" s="16" t="n">
        <v>39</v>
      </c>
      <c r="C13824" s="7" t="n">
        <v>11</v>
      </c>
      <c r="D13824" s="7" t="n">
        <v>65533</v>
      </c>
      <c r="E13824" s="7" t="n">
        <v>203</v>
      </c>
    </row>
    <row r="13825" spans="1:5">
      <c r="A13825" t="s">
        <v>4</v>
      </c>
      <c r="B13825" s="4" t="s">
        <v>5</v>
      </c>
      <c r="C13825" s="4" t="s">
        <v>16</v>
      </c>
      <c r="D13825" s="4" t="s">
        <v>10</v>
      </c>
      <c r="E13825" s="4" t="s">
        <v>16</v>
      </c>
    </row>
    <row r="13826" spans="1:5">
      <c r="A13826" t="n">
        <v>108209</v>
      </c>
      <c r="B13826" s="16" t="n">
        <v>39</v>
      </c>
      <c r="C13826" s="7" t="n">
        <v>11</v>
      </c>
      <c r="D13826" s="7" t="n">
        <v>65533</v>
      </c>
      <c r="E13826" s="7" t="n">
        <v>204</v>
      </c>
    </row>
    <row r="13827" spans="1:5">
      <c r="A13827" t="s">
        <v>4</v>
      </c>
      <c r="B13827" s="4" t="s">
        <v>5</v>
      </c>
      <c r="C13827" s="4" t="s">
        <v>10</v>
      </c>
      <c r="D13827" s="4" t="s">
        <v>16</v>
      </c>
      <c r="E13827" s="4" t="s">
        <v>6</v>
      </c>
      <c r="F13827" s="4" t="s">
        <v>30</v>
      </c>
      <c r="G13827" s="4" t="s">
        <v>30</v>
      </c>
      <c r="H13827" s="4" t="s">
        <v>30</v>
      </c>
    </row>
    <row r="13828" spans="1:5">
      <c r="A13828" t="n">
        <v>108214</v>
      </c>
      <c r="B13828" s="45" t="n">
        <v>48</v>
      </c>
      <c r="C13828" s="7" t="n">
        <v>11</v>
      </c>
      <c r="D13828" s="7" t="n">
        <v>0</v>
      </c>
      <c r="E13828" s="7" t="s">
        <v>289</v>
      </c>
      <c r="F13828" s="7" t="n">
        <v>0</v>
      </c>
      <c r="G13828" s="7" t="n">
        <v>1</v>
      </c>
      <c r="H13828" s="7" t="n">
        <v>0</v>
      </c>
    </row>
    <row r="13829" spans="1:5">
      <c r="A13829" t="s">
        <v>4</v>
      </c>
      <c r="B13829" s="4" t="s">
        <v>5</v>
      </c>
      <c r="C13829" s="4" t="s">
        <v>10</v>
      </c>
      <c r="D13829" s="4" t="s">
        <v>16</v>
      </c>
      <c r="E13829" s="4" t="s">
        <v>6</v>
      </c>
      <c r="F13829" s="4" t="s">
        <v>30</v>
      </c>
      <c r="G13829" s="4" t="s">
        <v>30</v>
      </c>
      <c r="H13829" s="4" t="s">
        <v>30</v>
      </c>
    </row>
    <row r="13830" spans="1:5">
      <c r="A13830" t="n">
        <v>108240</v>
      </c>
      <c r="B13830" s="45" t="n">
        <v>48</v>
      </c>
      <c r="C13830" s="7" t="n">
        <v>6466</v>
      </c>
      <c r="D13830" s="7" t="n">
        <v>0</v>
      </c>
      <c r="E13830" s="7" t="s">
        <v>289</v>
      </c>
      <c r="F13830" s="7" t="n">
        <v>0</v>
      </c>
      <c r="G13830" s="7" t="n">
        <v>1</v>
      </c>
      <c r="H13830" s="7" t="n">
        <v>0</v>
      </c>
    </row>
    <row r="13831" spans="1:5">
      <c r="A13831" t="s">
        <v>4</v>
      </c>
      <c r="B13831" s="4" t="s">
        <v>5</v>
      </c>
      <c r="C13831" s="4" t="s">
        <v>10</v>
      </c>
    </row>
    <row r="13832" spans="1:5">
      <c r="A13832" t="n">
        <v>108266</v>
      </c>
      <c r="B13832" s="31" t="n">
        <v>16</v>
      </c>
      <c r="C13832" s="7" t="n">
        <v>0</v>
      </c>
    </row>
    <row r="13833" spans="1:5">
      <c r="A13833" t="s">
        <v>4</v>
      </c>
      <c r="B13833" s="4" t="s">
        <v>5</v>
      </c>
      <c r="C13833" s="4" t="s">
        <v>16</v>
      </c>
      <c r="D13833" s="4" t="s">
        <v>10</v>
      </c>
      <c r="E13833" s="4" t="s">
        <v>16</v>
      </c>
    </row>
    <row r="13834" spans="1:5">
      <c r="A13834" t="n">
        <v>108269</v>
      </c>
      <c r="B13834" s="44" t="n">
        <v>36</v>
      </c>
      <c r="C13834" s="7" t="n">
        <v>9</v>
      </c>
      <c r="D13834" s="7" t="n">
        <v>7033</v>
      </c>
      <c r="E13834" s="7" t="n">
        <v>0</v>
      </c>
    </row>
    <row r="13835" spans="1:5">
      <c r="A13835" t="s">
        <v>4</v>
      </c>
      <c r="B13835" s="4" t="s">
        <v>5</v>
      </c>
      <c r="C13835" s="4" t="s">
        <v>16</v>
      </c>
      <c r="D13835" s="4" t="s">
        <v>10</v>
      </c>
      <c r="E13835" s="4" t="s">
        <v>16</v>
      </c>
    </row>
    <row r="13836" spans="1:5">
      <c r="A13836" t="n">
        <v>108274</v>
      </c>
      <c r="B13836" s="44" t="n">
        <v>36</v>
      </c>
      <c r="C13836" s="7" t="n">
        <v>9</v>
      </c>
      <c r="D13836" s="7" t="n">
        <v>6466</v>
      </c>
      <c r="E13836" s="7" t="n">
        <v>0</v>
      </c>
    </row>
    <row r="13837" spans="1:5">
      <c r="A13837" t="s">
        <v>4</v>
      </c>
      <c r="B13837" s="4" t="s">
        <v>5</v>
      </c>
      <c r="C13837" s="4" t="s">
        <v>16</v>
      </c>
      <c r="D13837" s="4" t="s">
        <v>10</v>
      </c>
      <c r="E13837" s="4" t="s">
        <v>16</v>
      </c>
    </row>
    <row r="13838" spans="1:5">
      <c r="A13838" t="n">
        <v>108279</v>
      </c>
      <c r="B13838" s="44" t="n">
        <v>36</v>
      </c>
      <c r="C13838" s="7" t="n">
        <v>9</v>
      </c>
      <c r="D13838" s="7" t="n">
        <v>86</v>
      </c>
      <c r="E13838" s="7" t="n">
        <v>0</v>
      </c>
    </row>
    <row r="13839" spans="1:5">
      <c r="A13839" t="s">
        <v>4</v>
      </c>
      <c r="B13839" s="4" t="s">
        <v>5</v>
      </c>
      <c r="C13839" s="4" t="s">
        <v>16</v>
      </c>
      <c r="D13839" s="4" t="s">
        <v>10</v>
      </c>
      <c r="E13839" s="4" t="s">
        <v>16</v>
      </c>
    </row>
    <row r="13840" spans="1:5">
      <c r="A13840" t="n">
        <v>108284</v>
      </c>
      <c r="B13840" s="44" t="n">
        <v>36</v>
      </c>
      <c r="C13840" s="7" t="n">
        <v>9</v>
      </c>
      <c r="D13840" s="7" t="n">
        <v>18</v>
      </c>
      <c r="E13840" s="7" t="n">
        <v>0</v>
      </c>
    </row>
    <row r="13841" spans="1:8">
      <c r="A13841" t="s">
        <v>4</v>
      </c>
      <c r="B13841" s="4" t="s">
        <v>5</v>
      </c>
      <c r="C13841" s="4" t="s">
        <v>16</v>
      </c>
      <c r="D13841" s="4" t="s">
        <v>10</v>
      </c>
      <c r="E13841" s="4" t="s">
        <v>16</v>
      </c>
    </row>
    <row r="13842" spans="1:8">
      <c r="A13842" t="n">
        <v>108289</v>
      </c>
      <c r="B13842" s="44" t="n">
        <v>36</v>
      </c>
      <c r="C13842" s="7" t="n">
        <v>9</v>
      </c>
      <c r="D13842" s="7" t="n">
        <v>12</v>
      </c>
      <c r="E13842" s="7" t="n">
        <v>0</v>
      </c>
    </row>
    <row r="13843" spans="1:8">
      <c r="A13843" t="s">
        <v>4</v>
      </c>
      <c r="B13843" s="4" t="s">
        <v>5</v>
      </c>
      <c r="C13843" s="4" t="s">
        <v>16</v>
      </c>
      <c r="D13843" s="4" t="s">
        <v>10</v>
      </c>
      <c r="E13843" s="4" t="s">
        <v>16</v>
      </c>
    </row>
    <row r="13844" spans="1:8">
      <c r="A13844" t="n">
        <v>108294</v>
      </c>
      <c r="B13844" s="44" t="n">
        <v>36</v>
      </c>
      <c r="C13844" s="7" t="n">
        <v>9</v>
      </c>
      <c r="D13844" s="7" t="n">
        <v>8</v>
      </c>
      <c r="E13844" s="7" t="n">
        <v>0</v>
      </c>
    </row>
    <row r="13845" spans="1:8">
      <c r="A13845" t="s">
        <v>4</v>
      </c>
      <c r="B13845" s="4" t="s">
        <v>5</v>
      </c>
      <c r="C13845" s="4" t="s">
        <v>16</v>
      </c>
      <c r="D13845" s="4" t="s">
        <v>10</v>
      </c>
      <c r="E13845" s="4" t="s">
        <v>16</v>
      </c>
    </row>
    <row r="13846" spans="1:8">
      <c r="A13846" t="n">
        <v>108299</v>
      </c>
      <c r="B13846" s="44" t="n">
        <v>36</v>
      </c>
      <c r="C13846" s="7" t="n">
        <v>9</v>
      </c>
      <c r="D13846" s="7" t="n">
        <v>9</v>
      </c>
      <c r="E13846" s="7" t="n">
        <v>0</v>
      </c>
    </row>
    <row r="13847" spans="1:8">
      <c r="A13847" t="s">
        <v>4</v>
      </c>
      <c r="B13847" s="4" t="s">
        <v>5</v>
      </c>
      <c r="C13847" s="4" t="s">
        <v>16</v>
      </c>
      <c r="D13847" s="4" t="s">
        <v>10</v>
      </c>
      <c r="E13847" s="4" t="s">
        <v>16</v>
      </c>
    </row>
    <row r="13848" spans="1:8">
      <c r="A13848" t="n">
        <v>108304</v>
      </c>
      <c r="B13848" s="44" t="n">
        <v>36</v>
      </c>
      <c r="C13848" s="7" t="n">
        <v>9</v>
      </c>
      <c r="D13848" s="7" t="n">
        <v>11</v>
      </c>
      <c r="E13848" s="7" t="n">
        <v>0</v>
      </c>
    </row>
    <row r="13849" spans="1:8">
      <c r="A13849" t="s">
        <v>4</v>
      </c>
      <c r="B13849" s="4" t="s">
        <v>5</v>
      </c>
      <c r="C13849" s="4" t="s">
        <v>16</v>
      </c>
      <c r="D13849" s="4" t="s">
        <v>10</v>
      </c>
      <c r="E13849" s="4" t="s">
        <v>16</v>
      </c>
    </row>
    <row r="13850" spans="1:8">
      <c r="A13850" t="n">
        <v>108309</v>
      </c>
      <c r="B13850" s="44" t="n">
        <v>36</v>
      </c>
      <c r="C13850" s="7" t="n">
        <v>9</v>
      </c>
      <c r="D13850" s="7" t="n">
        <v>80</v>
      </c>
      <c r="E13850" s="7" t="n">
        <v>0</v>
      </c>
    </row>
    <row r="13851" spans="1:8">
      <c r="A13851" t="s">
        <v>4</v>
      </c>
      <c r="B13851" s="4" t="s">
        <v>5</v>
      </c>
      <c r="C13851" s="4" t="s">
        <v>16</v>
      </c>
      <c r="D13851" s="4" t="s">
        <v>10</v>
      </c>
      <c r="E13851" s="4" t="s">
        <v>16</v>
      </c>
    </row>
    <row r="13852" spans="1:8">
      <c r="A13852" t="n">
        <v>108314</v>
      </c>
      <c r="B13852" s="44" t="n">
        <v>36</v>
      </c>
      <c r="C13852" s="7" t="n">
        <v>9</v>
      </c>
      <c r="D13852" s="7" t="n">
        <v>2</v>
      </c>
      <c r="E13852" s="7" t="n">
        <v>0</v>
      </c>
    </row>
    <row r="13853" spans="1:8">
      <c r="A13853" t="s">
        <v>4</v>
      </c>
      <c r="B13853" s="4" t="s">
        <v>5</v>
      </c>
      <c r="C13853" s="4" t="s">
        <v>16</v>
      </c>
      <c r="D13853" s="4" t="s">
        <v>10</v>
      </c>
      <c r="E13853" s="4" t="s">
        <v>16</v>
      </c>
    </row>
    <row r="13854" spans="1:8">
      <c r="A13854" t="n">
        <v>108319</v>
      </c>
      <c r="B13854" s="44" t="n">
        <v>36</v>
      </c>
      <c r="C13854" s="7" t="n">
        <v>9</v>
      </c>
      <c r="D13854" s="7" t="n">
        <v>3</v>
      </c>
      <c r="E13854" s="7" t="n">
        <v>0</v>
      </c>
    </row>
    <row r="13855" spans="1:8">
      <c r="A13855" t="s">
        <v>4</v>
      </c>
      <c r="B13855" s="4" t="s">
        <v>5</v>
      </c>
      <c r="C13855" s="4" t="s">
        <v>16</v>
      </c>
      <c r="D13855" s="4" t="s">
        <v>10</v>
      </c>
      <c r="E13855" s="4" t="s">
        <v>16</v>
      </c>
    </row>
    <row r="13856" spans="1:8">
      <c r="A13856" t="n">
        <v>108324</v>
      </c>
      <c r="B13856" s="44" t="n">
        <v>36</v>
      </c>
      <c r="C13856" s="7" t="n">
        <v>9</v>
      </c>
      <c r="D13856" s="7" t="n">
        <v>7</v>
      </c>
      <c r="E13856" s="7" t="n">
        <v>0</v>
      </c>
    </row>
    <row r="13857" spans="1:5">
      <c r="A13857" t="s">
        <v>4</v>
      </c>
      <c r="B13857" s="4" t="s">
        <v>5</v>
      </c>
      <c r="C13857" s="4" t="s">
        <v>16</v>
      </c>
      <c r="D13857" s="4" t="s">
        <v>10</v>
      </c>
      <c r="E13857" s="4" t="s">
        <v>16</v>
      </c>
    </row>
    <row r="13858" spans="1:5">
      <c r="A13858" t="n">
        <v>108329</v>
      </c>
      <c r="B13858" s="44" t="n">
        <v>36</v>
      </c>
      <c r="C13858" s="7" t="n">
        <v>9</v>
      </c>
      <c r="D13858" s="7" t="n">
        <v>4</v>
      </c>
      <c r="E13858" s="7" t="n">
        <v>0</v>
      </c>
    </row>
    <row r="13859" spans="1:5">
      <c r="A13859" t="s">
        <v>4</v>
      </c>
      <c r="B13859" s="4" t="s">
        <v>5</v>
      </c>
      <c r="C13859" s="4" t="s">
        <v>16</v>
      </c>
      <c r="D13859" s="4" t="s">
        <v>10</v>
      </c>
      <c r="E13859" s="4" t="s">
        <v>16</v>
      </c>
    </row>
    <row r="13860" spans="1:5">
      <c r="A13860" t="n">
        <v>108334</v>
      </c>
      <c r="B13860" s="44" t="n">
        <v>36</v>
      </c>
      <c r="C13860" s="7" t="n">
        <v>9</v>
      </c>
      <c r="D13860" s="7" t="n">
        <v>6</v>
      </c>
      <c r="E13860" s="7" t="n">
        <v>0</v>
      </c>
    </row>
    <row r="13861" spans="1:5">
      <c r="A13861" t="s">
        <v>4</v>
      </c>
      <c r="B13861" s="4" t="s">
        <v>5</v>
      </c>
      <c r="C13861" s="4" t="s">
        <v>16</v>
      </c>
      <c r="D13861" s="4" t="s">
        <v>10</v>
      </c>
      <c r="E13861" s="4" t="s">
        <v>16</v>
      </c>
    </row>
    <row r="13862" spans="1:5">
      <c r="A13862" t="n">
        <v>108339</v>
      </c>
      <c r="B13862" s="44" t="n">
        <v>36</v>
      </c>
      <c r="C13862" s="7" t="n">
        <v>9</v>
      </c>
      <c r="D13862" s="7" t="n">
        <v>0</v>
      </c>
      <c r="E13862" s="7" t="n">
        <v>0</v>
      </c>
    </row>
    <row r="13863" spans="1:5">
      <c r="A13863" t="s">
        <v>4</v>
      </c>
      <c r="B13863" s="4" t="s">
        <v>5</v>
      </c>
      <c r="C13863" s="4" t="s">
        <v>16</v>
      </c>
      <c r="D13863" s="4" t="s">
        <v>6</v>
      </c>
    </row>
    <row r="13864" spans="1:5">
      <c r="A13864" t="n">
        <v>108344</v>
      </c>
      <c r="B13864" s="8" t="n">
        <v>2</v>
      </c>
      <c r="C13864" s="7" t="n">
        <v>10</v>
      </c>
      <c r="D13864" s="7" t="s">
        <v>777</v>
      </c>
    </row>
    <row r="13865" spans="1:5">
      <c r="A13865" t="s">
        <v>4</v>
      </c>
      <c r="B13865" s="4" t="s">
        <v>5</v>
      </c>
      <c r="C13865" s="4" t="s">
        <v>16</v>
      </c>
      <c r="D13865" s="4" t="s">
        <v>6</v>
      </c>
      <c r="E13865" s="4" t="s">
        <v>10</v>
      </c>
    </row>
    <row r="13866" spans="1:5">
      <c r="A13866" t="n">
        <v>108362</v>
      </c>
      <c r="B13866" s="22" t="n">
        <v>94</v>
      </c>
      <c r="C13866" s="7" t="n">
        <v>1</v>
      </c>
      <c r="D13866" s="7" t="s">
        <v>53</v>
      </c>
      <c r="E13866" s="7" t="n">
        <v>1</v>
      </c>
    </row>
    <row r="13867" spans="1:5">
      <c r="A13867" t="s">
        <v>4</v>
      </c>
      <c r="B13867" s="4" t="s">
        <v>5</v>
      </c>
      <c r="C13867" s="4" t="s">
        <v>16</v>
      </c>
      <c r="D13867" s="4" t="s">
        <v>6</v>
      </c>
      <c r="E13867" s="4" t="s">
        <v>10</v>
      </c>
    </row>
    <row r="13868" spans="1:5">
      <c r="A13868" t="n">
        <v>108377</v>
      </c>
      <c r="B13868" s="22" t="n">
        <v>94</v>
      </c>
      <c r="C13868" s="7" t="n">
        <v>1</v>
      </c>
      <c r="D13868" s="7" t="s">
        <v>53</v>
      </c>
      <c r="E13868" s="7" t="n">
        <v>2</v>
      </c>
    </row>
    <row r="13869" spans="1:5">
      <c r="A13869" t="s">
        <v>4</v>
      </c>
      <c r="B13869" s="4" t="s">
        <v>5</v>
      </c>
      <c r="C13869" s="4" t="s">
        <v>16</v>
      </c>
      <c r="D13869" s="4" t="s">
        <v>6</v>
      </c>
      <c r="E13869" s="4" t="s">
        <v>10</v>
      </c>
    </row>
    <row r="13870" spans="1:5">
      <c r="A13870" t="n">
        <v>108392</v>
      </c>
      <c r="B13870" s="22" t="n">
        <v>94</v>
      </c>
      <c r="C13870" s="7" t="n">
        <v>0</v>
      </c>
      <c r="D13870" s="7" t="s">
        <v>53</v>
      </c>
      <c r="E13870" s="7" t="n">
        <v>4</v>
      </c>
    </row>
    <row r="13871" spans="1:5">
      <c r="A13871" t="s">
        <v>4</v>
      </c>
      <c r="B13871" s="4" t="s">
        <v>5</v>
      </c>
      <c r="C13871" s="4" t="s">
        <v>16</v>
      </c>
      <c r="D13871" s="4" t="s">
        <v>6</v>
      </c>
      <c r="E13871" s="4" t="s">
        <v>10</v>
      </c>
    </row>
    <row r="13872" spans="1:5">
      <c r="A13872" t="n">
        <v>108407</v>
      </c>
      <c r="B13872" s="22" t="n">
        <v>94</v>
      </c>
      <c r="C13872" s="7" t="n">
        <v>1</v>
      </c>
      <c r="D13872" s="7" t="s">
        <v>51</v>
      </c>
      <c r="E13872" s="7" t="n">
        <v>1</v>
      </c>
    </row>
    <row r="13873" spans="1:5">
      <c r="A13873" t="s">
        <v>4</v>
      </c>
      <c r="B13873" s="4" t="s">
        <v>5</v>
      </c>
      <c r="C13873" s="4" t="s">
        <v>16</v>
      </c>
      <c r="D13873" s="4" t="s">
        <v>6</v>
      </c>
      <c r="E13873" s="4" t="s">
        <v>10</v>
      </c>
    </row>
    <row r="13874" spans="1:5">
      <c r="A13874" t="n">
        <v>108422</v>
      </c>
      <c r="B13874" s="22" t="n">
        <v>94</v>
      </c>
      <c r="C13874" s="7" t="n">
        <v>1</v>
      </c>
      <c r="D13874" s="7" t="s">
        <v>51</v>
      </c>
      <c r="E13874" s="7" t="n">
        <v>2</v>
      </c>
    </row>
    <row r="13875" spans="1:5">
      <c r="A13875" t="s">
        <v>4</v>
      </c>
      <c r="B13875" s="4" t="s">
        <v>5</v>
      </c>
      <c r="C13875" s="4" t="s">
        <v>16</v>
      </c>
      <c r="D13875" s="4" t="s">
        <v>6</v>
      </c>
      <c r="E13875" s="4" t="s">
        <v>10</v>
      </c>
    </row>
    <row r="13876" spans="1:5">
      <c r="A13876" t="n">
        <v>108437</v>
      </c>
      <c r="B13876" s="22" t="n">
        <v>94</v>
      </c>
      <c r="C13876" s="7" t="n">
        <v>0</v>
      </c>
      <c r="D13876" s="7" t="s">
        <v>51</v>
      </c>
      <c r="E13876" s="7" t="n">
        <v>4</v>
      </c>
    </row>
    <row r="13877" spans="1:5">
      <c r="A13877" t="s">
        <v>4</v>
      </c>
      <c r="B13877" s="4" t="s">
        <v>5</v>
      </c>
      <c r="C13877" s="4" t="s">
        <v>16</v>
      </c>
      <c r="D13877" s="4" t="s">
        <v>6</v>
      </c>
      <c r="E13877" s="4" t="s">
        <v>10</v>
      </c>
    </row>
    <row r="13878" spans="1:5">
      <c r="A13878" t="n">
        <v>108452</v>
      </c>
      <c r="B13878" s="22" t="n">
        <v>94</v>
      </c>
      <c r="C13878" s="7" t="n">
        <v>1</v>
      </c>
      <c r="D13878" s="7" t="s">
        <v>52</v>
      </c>
      <c r="E13878" s="7" t="n">
        <v>1</v>
      </c>
    </row>
    <row r="13879" spans="1:5">
      <c r="A13879" t="s">
        <v>4</v>
      </c>
      <c r="B13879" s="4" t="s">
        <v>5</v>
      </c>
      <c r="C13879" s="4" t="s">
        <v>16</v>
      </c>
      <c r="D13879" s="4" t="s">
        <v>6</v>
      </c>
      <c r="E13879" s="4" t="s">
        <v>10</v>
      </c>
    </row>
    <row r="13880" spans="1:5">
      <c r="A13880" t="n">
        <v>108467</v>
      </c>
      <c r="B13880" s="22" t="n">
        <v>94</v>
      </c>
      <c r="C13880" s="7" t="n">
        <v>1</v>
      </c>
      <c r="D13880" s="7" t="s">
        <v>52</v>
      </c>
      <c r="E13880" s="7" t="n">
        <v>2</v>
      </c>
    </row>
    <row r="13881" spans="1:5">
      <c r="A13881" t="s">
        <v>4</v>
      </c>
      <c r="B13881" s="4" t="s">
        <v>5</v>
      </c>
      <c r="C13881" s="4" t="s">
        <v>16</v>
      </c>
      <c r="D13881" s="4" t="s">
        <v>6</v>
      </c>
      <c r="E13881" s="4" t="s">
        <v>10</v>
      </c>
    </row>
    <row r="13882" spans="1:5">
      <c r="A13882" t="n">
        <v>108482</v>
      </c>
      <c r="B13882" s="22" t="n">
        <v>94</v>
      </c>
      <c r="C13882" s="7" t="n">
        <v>0</v>
      </c>
      <c r="D13882" s="7" t="s">
        <v>52</v>
      </c>
      <c r="E13882" s="7" t="n">
        <v>4</v>
      </c>
    </row>
    <row r="13883" spans="1:5">
      <c r="A13883" t="s">
        <v>4</v>
      </c>
      <c r="B13883" s="4" t="s">
        <v>5</v>
      </c>
      <c r="C13883" s="4" t="s">
        <v>16</v>
      </c>
      <c r="D13883" s="4" t="s">
        <v>6</v>
      </c>
      <c r="E13883" s="4" t="s">
        <v>10</v>
      </c>
    </row>
    <row r="13884" spans="1:5">
      <c r="A13884" t="n">
        <v>108497</v>
      </c>
      <c r="B13884" s="22" t="n">
        <v>94</v>
      </c>
      <c r="C13884" s="7" t="n">
        <v>1</v>
      </c>
      <c r="D13884" s="7" t="s">
        <v>50</v>
      </c>
      <c r="E13884" s="7" t="n">
        <v>1</v>
      </c>
    </row>
    <row r="13885" spans="1:5">
      <c r="A13885" t="s">
        <v>4</v>
      </c>
      <c r="B13885" s="4" t="s">
        <v>5</v>
      </c>
      <c r="C13885" s="4" t="s">
        <v>16</v>
      </c>
      <c r="D13885" s="4" t="s">
        <v>6</v>
      </c>
      <c r="E13885" s="4" t="s">
        <v>10</v>
      </c>
    </row>
    <row r="13886" spans="1:5">
      <c r="A13886" t="n">
        <v>108506</v>
      </c>
      <c r="B13886" s="22" t="n">
        <v>94</v>
      </c>
      <c r="C13886" s="7" t="n">
        <v>1</v>
      </c>
      <c r="D13886" s="7" t="s">
        <v>50</v>
      </c>
      <c r="E13886" s="7" t="n">
        <v>2</v>
      </c>
    </row>
    <row r="13887" spans="1:5">
      <c r="A13887" t="s">
        <v>4</v>
      </c>
      <c r="B13887" s="4" t="s">
        <v>5</v>
      </c>
      <c r="C13887" s="4" t="s">
        <v>16</v>
      </c>
      <c r="D13887" s="4" t="s">
        <v>6</v>
      </c>
      <c r="E13887" s="4" t="s">
        <v>10</v>
      </c>
    </row>
    <row r="13888" spans="1:5">
      <c r="A13888" t="n">
        <v>108515</v>
      </c>
      <c r="B13888" s="22" t="n">
        <v>94</v>
      </c>
      <c r="C13888" s="7" t="n">
        <v>0</v>
      </c>
      <c r="D13888" s="7" t="s">
        <v>50</v>
      </c>
      <c r="E13888" s="7" t="n">
        <v>4</v>
      </c>
    </row>
    <row r="13889" spans="1:5">
      <c r="A13889" t="s">
        <v>4</v>
      </c>
      <c r="B13889" s="4" t="s">
        <v>5</v>
      </c>
      <c r="C13889" s="4" t="s">
        <v>10</v>
      </c>
      <c r="D13889" s="4" t="s">
        <v>16</v>
      </c>
      <c r="E13889" s="4" t="s">
        <v>6</v>
      </c>
      <c r="F13889" s="4" t="s">
        <v>30</v>
      </c>
      <c r="G13889" s="4" t="s">
        <v>30</v>
      </c>
      <c r="H13889" s="4" t="s">
        <v>30</v>
      </c>
    </row>
    <row r="13890" spans="1:5">
      <c r="A13890" t="n">
        <v>108524</v>
      </c>
      <c r="B13890" s="45" t="n">
        <v>48</v>
      </c>
      <c r="C13890" s="7" t="n">
        <v>11</v>
      </c>
      <c r="D13890" s="7" t="n">
        <v>0</v>
      </c>
      <c r="E13890" s="7" t="s">
        <v>289</v>
      </c>
      <c r="F13890" s="7" t="n">
        <v>0</v>
      </c>
      <c r="G13890" s="7" t="n">
        <v>1</v>
      </c>
      <c r="H13890" s="7" t="n">
        <v>0</v>
      </c>
    </row>
    <row r="13891" spans="1:5">
      <c r="A13891" t="s">
        <v>4</v>
      </c>
      <c r="B13891" s="4" t="s">
        <v>5</v>
      </c>
      <c r="C13891" s="4" t="s">
        <v>10</v>
      </c>
      <c r="D13891" s="4" t="s">
        <v>16</v>
      </c>
      <c r="E13891" s="4" t="s">
        <v>6</v>
      </c>
      <c r="F13891" s="4" t="s">
        <v>30</v>
      </c>
      <c r="G13891" s="4" t="s">
        <v>30</v>
      </c>
      <c r="H13891" s="4" t="s">
        <v>30</v>
      </c>
    </row>
    <row r="13892" spans="1:5">
      <c r="A13892" t="n">
        <v>108550</v>
      </c>
      <c r="B13892" s="45" t="n">
        <v>48</v>
      </c>
      <c r="C13892" s="7" t="n">
        <v>1</v>
      </c>
      <c r="D13892" s="7" t="n">
        <v>0</v>
      </c>
      <c r="E13892" s="7" t="s">
        <v>289</v>
      </c>
      <c r="F13892" s="7" t="n">
        <v>0</v>
      </c>
      <c r="G13892" s="7" t="n">
        <v>1</v>
      </c>
      <c r="H13892" s="7" t="n">
        <v>0</v>
      </c>
    </row>
    <row r="13893" spans="1:5">
      <c r="A13893" t="s">
        <v>4</v>
      </c>
      <c r="B13893" s="4" t="s">
        <v>5</v>
      </c>
      <c r="C13893" s="4" t="s">
        <v>10</v>
      </c>
      <c r="D13893" s="4" t="s">
        <v>16</v>
      </c>
      <c r="E13893" s="4" t="s">
        <v>6</v>
      </c>
      <c r="F13893" s="4" t="s">
        <v>30</v>
      </c>
      <c r="G13893" s="4" t="s">
        <v>30</v>
      </c>
      <c r="H13893" s="4" t="s">
        <v>30</v>
      </c>
    </row>
    <row r="13894" spans="1:5">
      <c r="A13894" t="n">
        <v>108576</v>
      </c>
      <c r="B13894" s="45" t="n">
        <v>48</v>
      </c>
      <c r="C13894" s="7" t="n">
        <v>2</v>
      </c>
      <c r="D13894" s="7" t="n">
        <v>0</v>
      </c>
      <c r="E13894" s="7" t="s">
        <v>289</v>
      </c>
      <c r="F13894" s="7" t="n">
        <v>0</v>
      </c>
      <c r="G13894" s="7" t="n">
        <v>1</v>
      </c>
      <c r="H13894" s="7" t="n">
        <v>0</v>
      </c>
    </row>
    <row r="13895" spans="1:5">
      <c r="A13895" t="s">
        <v>4</v>
      </c>
      <c r="B13895" s="4" t="s">
        <v>5</v>
      </c>
      <c r="C13895" s="4" t="s">
        <v>10</v>
      </c>
      <c r="D13895" s="4" t="s">
        <v>16</v>
      </c>
      <c r="E13895" s="4" t="s">
        <v>6</v>
      </c>
      <c r="F13895" s="4" t="s">
        <v>30</v>
      </c>
      <c r="G13895" s="4" t="s">
        <v>30</v>
      </c>
      <c r="H13895" s="4" t="s">
        <v>30</v>
      </c>
    </row>
    <row r="13896" spans="1:5">
      <c r="A13896" t="n">
        <v>108602</v>
      </c>
      <c r="B13896" s="45" t="n">
        <v>48</v>
      </c>
      <c r="C13896" s="7" t="n">
        <v>3</v>
      </c>
      <c r="D13896" s="7" t="n">
        <v>0</v>
      </c>
      <c r="E13896" s="7" t="s">
        <v>289</v>
      </c>
      <c r="F13896" s="7" t="n">
        <v>0</v>
      </c>
      <c r="G13896" s="7" t="n">
        <v>1</v>
      </c>
      <c r="H13896" s="7" t="n">
        <v>0</v>
      </c>
    </row>
    <row r="13897" spans="1:5">
      <c r="A13897" t="s">
        <v>4</v>
      </c>
      <c r="B13897" s="4" t="s">
        <v>5</v>
      </c>
      <c r="C13897" s="4" t="s">
        <v>10</v>
      </c>
      <c r="D13897" s="4" t="s">
        <v>16</v>
      </c>
      <c r="E13897" s="4" t="s">
        <v>6</v>
      </c>
      <c r="F13897" s="4" t="s">
        <v>30</v>
      </c>
      <c r="G13897" s="4" t="s">
        <v>30</v>
      </c>
      <c r="H13897" s="4" t="s">
        <v>30</v>
      </c>
    </row>
    <row r="13898" spans="1:5">
      <c r="A13898" t="n">
        <v>108628</v>
      </c>
      <c r="B13898" s="45" t="n">
        <v>48</v>
      </c>
      <c r="C13898" s="7" t="n">
        <v>4</v>
      </c>
      <c r="D13898" s="7" t="n">
        <v>0</v>
      </c>
      <c r="E13898" s="7" t="s">
        <v>289</v>
      </c>
      <c r="F13898" s="7" t="n">
        <v>0</v>
      </c>
      <c r="G13898" s="7" t="n">
        <v>1</v>
      </c>
      <c r="H13898" s="7" t="n">
        <v>0</v>
      </c>
    </row>
    <row r="13899" spans="1:5">
      <c r="A13899" t="s">
        <v>4</v>
      </c>
      <c r="B13899" s="4" t="s">
        <v>5</v>
      </c>
      <c r="C13899" s="4" t="s">
        <v>10</v>
      </c>
      <c r="D13899" s="4" t="s">
        <v>16</v>
      </c>
      <c r="E13899" s="4" t="s">
        <v>6</v>
      </c>
      <c r="F13899" s="4" t="s">
        <v>30</v>
      </c>
      <c r="G13899" s="4" t="s">
        <v>30</v>
      </c>
      <c r="H13899" s="4" t="s">
        <v>30</v>
      </c>
    </row>
    <row r="13900" spans="1:5">
      <c r="A13900" t="n">
        <v>108654</v>
      </c>
      <c r="B13900" s="45" t="n">
        <v>48</v>
      </c>
      <c r="C13900" s="7" t="n">
        <v>5</v>
      </c>
      <c r="D13900" s="7" t="n">
        <v>0</v>
      </c>
      <c r="E13900" s="7" t="s">
        <v>289</v>
      </c>
      <c r="F13900" s="7" t="n">
        <v>0</v>
      </c>
      <c r="G13900" s="7" t="n">
        <v>1</v>
      </c>
      <c r="H13900" s="7" t="n">
        <v>0</v>
      </c>
    </row>
    <row r="13901" spans="1:5">
      <c r="A13901" t="s">
        <v>4</v>
      </c>
      <c r="B13901" s="4" t="s">
        <v>5</v>
      </c>
      <c r="C13901" s="4" t="s">
        <v>10</v>
      </c>
      <c r="D13901" s="4" t="s">
        <v>16</v>
      </c>
      <c r="E13901" s="4" t="s">
        <v>6</v>
      </c>
      <c r="F13901" s="4" t="s">
        <v>30</v>
      </c>
      <c r="G13901" s="4" t="s">
        <v>30</v>
      </c>
      <c r="H13901" s="4" t="s">
        <v>30</v>
      </c>
    </row>
    <row r="13902" spans="1:5">
      <c r="A13902" t="n">
        <v>108680</v>
      </c>
      <c r="B13902" s="45" t="n">
        <v>48</v>
      </c>
      <c r="C13902" s="7" t="n">
        <v>6</v>
      </c>
      <c r="D13902" s="7" t="n">
        <v>0</v>
      </c>
      <c r="E13902" s="7" t="s">
        <v>289</v>
      </c>
      <c r="F13902" s="7" t="n">
        <v>0</v>
      </c>
      <c r="G13902" s="7" t="n">
        <v>1</v>
      </c>
      <c r="H13902" s="7" t="n">
        <v>0</v>
      </c>
    </row>
    <row r="13903" spans="1:5">
      <c r="A13903" t="s">
        <v>4</v>
      </c>
      <c r="B13903" s="4" t="s">
        <v>5</v>
      </c>
      <c r="C13903" s="4" t="s">
        <v>10</v>
      </c>
      <c r="D13903" s="4" t="s">
        <v>16</v>
      </c>
      <c r="E13903" s="4" t="s">
        <v>6</v>
      </c>
      <c r="F13903" s="4" t="s">
        <v>30</v>
      </c>
      <c r="G13903" s="4" t="s">
        <v>30</v>
      </c>
      <c r="H13903" s="4" t="s">
        <v>30</v>
      </c>
    </row>
    <row r="13904" spans="1:5">
      <c r="A13904" t="n">
        <v>108706</v>
      </c>
      <c r="B13904" s="45" t="n">
        <v>48</v>
      </c>
      <c r="C13904" s="7" t="n">
        <v>7</v>
      </c>
      <c r="D13904" s="7" t="n">
        <v>0</v>
      </c>
      <c r="E13904" s="7" t="s">
        <v>289</v>
      </c>
      <c r="F13904" s="7" t="n">
        <v>0</v>
      </c>
      <c r="G13904" s="7" t="n">
        <v>1</v>
      </c>
      <c r="H13904" s="7" t="n">
        <v>0</v>
      </c>
    </row>
    <row r="13905" spans="1:8">
      <c r="A13905" t="s">
        <v>4</v>
      </c>
      <c r="B13905" s="4" t="s">
        <v>5</v>
      </c>
      <c r="C13905" s="4" t="s">
        <v>10</v>
      </c>
      <c r="D13905" s="4" t="s">
        <v>16</v>
      </c>
      <c r="E13905" s="4" t="s">
        <v>6</v>
      </c>
      <c r="F13905" s="4" t="s">
        <v>30</v>
      </c>
      <c r="G13905" s="4" t="s">
        <v>30</v>
      </c>
      <c r="H13905" s="4" t="s">
        <v>30</v>
      </c>
    </row>
    <row r="13906" spans="1:8">
      <c r="A13906" t="n">
        <v>108732</v>
      </c>
      <c r="B13906" s="45" t="n">
        <v>48</v>
      </c>
      <c r="C13906" s="7" t="n">
        <v>8</v>
      </c>
      <c r="D13906" s="7" t="n">
        <v>0</v>
      </c>
      <c r="E13906" s="7" t="s">
        <v>289</v>
      </c>
      <c r="F13906" s="7" t="n">
        <v>0</v>
      </c>
      <c r="G13906" s="7" t="n">
        <v>1</v>
      </c>
      <c r="H13906" s="7" t="n">
        <v>0</v>
      </c>
    </row>
    <row r="13907" spans="1:8">
      <c r="A13907" t="s">
        <v>4</v>
      </c>
      <c r="B13907" s="4" t="s">
        <v>5</v>
      </c>
      <c r="C13907" s="4" t="s">
        <v>10</v>
      </c>
      <c r="D13907" s="4" t="s">
        <v>16</v>
      </c>
      <c r="E13907" s="4" t="s">
        <v>6</v>
      </c>
      <c r="F13907" s="4" t="s">
        <v>30</v>
      </c>
      <c r="G13907" s="4" t="s">
        <v>30</v>
      </c>
      <c r="H13907" s="4" t="s">
        <v>30</v>
      </c>
    </row>
    <row r="13908" spans="1:8">
      <c r="A13908" t="n">
        <v>108758</v>
      </c>
      <c r="B13908" s="45" t="n">
        <v>48</v>
      </c>
      <c r="C13908" s="7" t="n">
        <v>9</v>
      </c>
      <c r="D13908" s="7" t="n">
        <v>0</v>
      </c>
      <c r="E13908" s="7" t="s">
        <v>289</v>
      </c>
      <c r="F13908" s="7" t="n">
        <v>0</v>
      </c>
      <c r="G13908" s="7" t="n">
        <v>1</v>
      </c>
      <c r="H13908" s="7" t="n">
        <v>0</v>
      </c>
    </row>
    <row r="13909" spans="1:8">
      <c r="A13909" t="s">
        <v>4</v>
      </c>
      <c r="B13909" s="4" t="s">
        <v>5</v>
      </c>
      <c r="C13909" s="4" t="s">
        <v>10</v>
      </c>
      <c r="D13909" s="4" t="s">
        <v>16</v>
      </c>
      <c r="E13909" s="4" t="s">
        <v>6</v>
      </c>
      <c r="F13909" s="4" t="s">
        <v>30</v>
      </c>
      <c r="G13909" s="4" t="s">
        <v>30</v>
      </c>
      <c r="H13909" s="4" t="s">
        <v>30</v>
      </c>
    </row>
    <row r="13910" spans="1:8">
      <c r="A13910" t="n">
        <v>108784</v>
      </c>
      <c r="B13910" s="45" t="n">
        <v>48</v>
      </c>
      <c r="C13910" s="7" t="n">
        <v>13</v>
      </c>
      <c r="D13910" s="7" t="n">
        <v>0</v>
      </c>
      <c r="E13910" s="7" t="s">
        <v>289</v>
      </c>
      <c r="F13910" s="7" t="n">
        <v>0</v>
      </c>
      <c r="G13910" s="7" t="n">
        <v>1</v>
      </c>
      <c r="H13910" s="7" t="n">
        <v>0</v>
      </c>
    </row>
    <row r="13911" spans="1:8">
      <c r="A13911" t="s">
        <v>4</v>
      </c>
      <c r="B13911" s="4" t="s">
        <v>5</v>
      </c>
      <c r="C13911" s="4" t="s">
        <v>10</v>
      </c>
      <c r="D13911" s="4" t="s">
        <v>16</v>
      </c>
      <c r="E13911" s="4" t="s">
        <v>6</v>
      </c>
      <c r="F13911" s="4" t="s">
        <v>30</v>
      </c>
      <c r="G13911" s="4" t="s">
        <v>30</v>
      </c>
      <c r="H13911" s="4" t="s">
        <v>30</v>
      </c>
    </row>
    <row r="13912" spans="1:8">
      <c r="A13912" t="n">
        <v>108810</v>
      </c>
      <c r="B13912" s="45" t="n">
        <v>48</v>
      </c>
      <c r="C13912" s="7" t="n">
        <v>18</v>
      </c>
      <c r="D13912" s="7" t="n">
        <v>0</v>
      </c>
      <c r="E13912" s="7" t="s">
        <v>289</v>
      </c>
      <c r="F13912" s="7" t="n">
        <v>0</v>
      </c>
      <c r="G13912" s="7" t="n">
        <v>1</v>
      </c>
      <c r="H13912" s="7" t="n">
        <v>0</v>
      </c>
    </row>
    <row r="13913" spans="1:8">
      <c r="A13913" t="s">
        <v>4</v>
      </c>
      <c r="B13913" s="4" t="s">
        <v>5</v>
      </c>
      <c r="C13913" s="4" t="s">
        <v>10</v>
      </c>
      <c r="D13913" s="4" t="s">
        <v>16</v>
      </c>
      <c r="E13913" s="4" t="s">
        <v>6</v>
      </c>
      <c r="F13913" s="4" t="s">
        <v>30</v>
      </c>
      <c r="G13913" s="4" t="s">
        <v>30</v>
      </c>
      <c r="H13913" s="4" t="s">
        <v>30</v>
      </c>
    </row>
    <row r="13914" spans="1:8">
      <c r="A13914" t="n">
        <v>108836</v>
      </c>
      <c r="B13914" s="45" t="n">
        <v>48</v>
      </c>
      <c r="C13914" s="7" t="n">
        <v>12</v>
      </c>
      <c r="D13914" s="7" t="n">
        <v>0</v>
      </c>
      <c r="E13914" s="7" t="s">
        <v>289</v>
      </c>
      <c r="F13914" s="7" t="n">
        <v>0</v>
      </c>
      <c r="G13914" s="7" t="n">
        <v>1</v>
      </c>
      <c r="H13914" s="7" t="n">
        <v>0</v>
      </c>
    </row>
    <row r="13915" spans="1:8">
      <c r="A13915" t="s">
        <v>4</v>
      </c>
      <c r="B13915" s="4" t="s">
        <v>5</v>
      </c>
      <c r="C13915" s="4" t="s">
        <v>10</v>
      </c>
      <c r="D13915" s="4" t="s">
        <v>16</v>
      </c>
      <c r="E13915" s="4" t="s">
        <v>6</v>
      </c>
      <c r="F13915" s="4" t="s">
        <v>30</v>
      </c>
      <c r="G13915" s="4" t="s">
        <v>30</v>
      </c>
      <c r="H13915" s="4" t="s">
        <v>30</v>
      </c>
    </row>
    <row r="13916" spans="1:8">
      <c r="A13916" t="n">
        <v>108862</v>
      </c>
      <c r="B13916" s="45" t="n">
        <v>48</v>
      </c>
      <c r="C13916" s="7" t="n">
        <v>80</v>
      </c>
      <c r="D13916" s="7" t="n">
        <v>0</v>
      </c>
      <c r="E13916" s="7" t="s">
        <v>289</v>
      </c>
      <c r="F13916" s="7" t="n">
        <v>0</v>
      </c>
      <c r="G13916" s="7" t="n">
        <v>1</v>
      </c>
      <c r="H13916" s="7" t="n">
        <v>0</v>
      </c>
    </row>
    <row r="13917" spans="1:8">
      <c r="A13917" t="s">
        <v>4</v>
      </c>
      <c r="B13917" s="4" t="s">
        <v>5</v>
      </c>
      <c r="C13917" s="4" t="s">
        <v>10</v>
      </c>
      <c r="D13917" s="4" t="s">
        <v>16</v>
      </c>
      <c r="E13917" s="4" t="s">
        <v>6</v>
      </c>
      <c r="F13917" s="4" t="s">
        <v>30</v>
      </c>
      <c r="G13917" s="4" t="s">
        <v>30</v>
      </c>
      <c r="H13917" s="4" t="s">
        <v>30</v>
      </c>
    </row>
    <row r="13918" spans="1:8">
      <c r="A13918" t="n">
        <v>108888</v>
      </c>
      <c r="B13918" s="45" t="n">
        <v>48</v>
      </c>
      <c r="C13918" s="7" t="n">
        <v>7032</v>
      </c>
      <c r="D13918" s="7" t="n">
        <v>0</v>
      </c>
      <c r="E13918" s="7" t="s">
        <v>289</v>
      </c>
      <c r="F13918" s="7" t="n">
        <v>0</v>
      </c>
      <c r="G13918" s="7" t="n">
        <v>1</v>
      </c>
      <c r="H13918" s="7" t="n">
        <v>0</v>
      </c>
    </row>
    <row r="13919" spans="1:8">
      <c r="A13919" t="s">
        <v>4</v>
      </c>
      <c r="B13919" s="4" t="s">
        <v>5</v>
      </c>
      <c r="C13919" s="4" t="s">
        <v>10</v>
      </c>
      <c r="D13919" s="4" t="s">
        <v>16</v>
      </c>
      <c r="E13919" s="4" t="s">
        <v>6</v>
      </c>
      <c r="F13919" s="4" t="s">
        <v>30</v>
      </c>
      <c r="G13919" s="4" t="s">
        <v>30</v>
      </c>
      <c r="H13919" s="4" t="s">
        <v>30</v>
      </c>
    </row>
    <row r="13920" spans="1:8">
      <c r="A13920" t="n">
        <v>108914</v>
      </c>
      <c r="B13920" s="45" t="n">
        <v>48</v>
      </c>
      <c r="C13920" s="7" t="n">
        <v>83</v>
      </c>
      <c r="D13920" s="7" t="n">
        <v>0</v>
      </c>
      <c r="E13920" s="7" t="s">
        <v>289</v>
      </c>
      <c r="F13920" s="7" t="n">
        <v>0</v>
      </c>
      <c r="G13920" s="7" t="n">
        <v>1</v>
      </c>
      <c r="H13920" s="7" t="n">
        <v>0</v>
      </c>
    </row>
    <row r="13921" spans="1:8">
      <c r="A13921" t="s">
        <v>4</v>
      </c>
      <c r="B13921" s="4" t="s">
        <v>5</v>
      </c>
      <c r="C13921" s="4" t="s">
        <v>10</v>
      </c>
      <c r="D13921" s="4" t="s">
        <v>16</v>
      </c>
      <c r="E13921" s="4" t="s">
        <v>6</v>
      </c>
      <c r="F13921" s="4" t="s">
        <v>30</v>
      </c>
      <c r="G13921" s="4" t="s">
        <v>30</v>
      </c>
      <c r="H13921" s="4" t="s">
        <v>30</v>
      </c>
    </row>
    <row r="13922" spans="1:8">
      <c r="A13922" t="n">
        <v>108940</v>
      </c>
      <c r="B13922" s="45" t="n">
        <v>48</v>
      </c>
      <c r="C13922" s="7" t="n">
        <v>81</v>
      </c>
      <c r="D13922" s="7" t="n">
        <v>0</v>
      </c>
      <c r="E13922" s="7" t="s">
        <v>289</v>
      </c>
      <c r="F13922" s="7" t="n">
        <v>0</v>
      </c>
      <c r="G13922" s="7" t="n">
        <v>1</v>
      </c>
      <c r="H13922" s="7" t="n">
        <v>0</v>
      </c>
    </row>
    <row r="13923" spans="1:8">
      <c r="A13923" t="s">
        <v>4</v>
      </c>
      <c r="B13923" s="4" t="s">
        <v>5</v>
      </c>
      <c r="C13923" s="4" t="s">
        <v>10</v>
      </c>
      <c r="D13923" s="4" t="s">
        <v>16</v>
      </c>
      <c r="E13923" s="4" t="s">
        <v>6</v>
      </c>
      <c r="F13923" s="4" t="s">
        <v>30</v>
      </c>
      <c r="G13923" s="4" t="s">
        <v>30</v>
      </c>
      <c r="H13923" s="4" t="s">
        <v>30</v>
      </c>
    </row>
    <row r="13924" spans="1:8">
      <c r="A13924" t="n">
        <v>108966</v>
      </c>
      <c r="B13924" s="45" t="n">
        <v>48</v>
      </c>
      <c r="C13924" s="7" t="n">
        <v>6466</v>
      </c>
      <c r="D13924" s="7" t="n">
        <v>0</v>
      </c>
      <c r="E13924" s="7" t="s">
        <v>289</v>
      </c>
      <c r="F13924" s="7" t="n">
        <v>0</v>
      </c>
      <c r="G13924" s="7" t="n">
        <v>1</v>
      </c>
      <c r="H13924" s="7" t="n">
        <v>0</v>
      </c>
    </row>
    <row r="13925" spans="1:8">
      <c r="A13925" t="s">
        <v>4</v>
      </c>
      <c r="B13925" s="4" t="s">
        <v>5</v>
      </c>
      <c r="C13925" s="4" t="s">
        <v>10</v>
      </c>
      <c r="D13925" s="4" t="s">
        <v>16</v>
      </c>
      <c r="E13925" s="4" t="s">
        <v>6</v>
      </c>
      <c r="F13925" s="4" t="s">
        <v>30</v>
      </c>
      <c r="G13925" s="4" t="s">
        <v>30</v>
      </c>
      <c r="H13925" s="4" t="s">
        <v>30</v>
      </c>
    </row>
    <row r="13926" spans="1:8">
      <c r="A13926" t="n">
        <v>108992</v>
      </c>
      <c r="B13926" s="45" t="n">
        <v>48</v>
      </c>
      <c r="C13926" s="7" t="n">
        <v>86</v>
      </c>
      <c r="D13926" s="7" t="n">
        <v>0</v>
      </c>
      <c r="E13926" s="7" t="s">
        <v>289</v>
      </c>
      <c r="F13926" s="7" t="n">
        <v>0</v>
      </c>
      <c r="G13926" s="7" t="n">
        <v>1</v>
      </c>
      <c r="H13926" s="7" t="n">
        <v>0</v>
      </c>
    </row>
    <row r="13927" spans="1:8">
      <c r="A13927" t="s">
        <v>4</v>
      </c>
      <c r="B13927" s="4" t="s">
        <v>5</v>
      </c>
      <c r="C13927" s="4" t="s">
        <v>10</v>
      </c>
    </row>
    <row r="13928" spans="1:8">
      <c r="A13928" t="n">
        <v>109018</v>
      </c>
      <c r="B13928" s="87" t="n">
        <v>109</v>
      </c>
      <c r="C13928" s="7" t="n">
        <v>7033</v>
      </c>
    </row>
    <row r="13929" spans="1:8">
      <c r="A13929" t="s">
        <v>4</v>
      </c>
      <c r="B13929" s="4" t="s">
        <v>5</v>
      </c>
      <c r="C13929" s="4" t="s">
        <v>10</v>
      </c>
    </row>
    <row r="13930" spans="1:8">
      <c r="A13930" t="n">
        <v>109021</v>
      </c>
      <c r="B13930" s="87" t="n">
        <v>109</v>
      </c>
      <c r="C13930" s="7" t="n">
        <v>1600</v>
      </c>
    </row>
    <row r="13931" spans="1:8">
      <c r="A13931" t="s">
        <v>4</v>
      </c>
      <c r="B13931" s="4" t="s">
        <v>5</v>
      </c>
      <c r="C13931" s="4" t="s">
        <v>10</v>
      </c>
    </row>
    <row r="13932" spans="1:8">
      <c r="A13932" t="n">
        <v>109024</v>
      </c>
      <c r="B13932" s="87" t="n">
        <v>109</v>
      </c>
      <c r="C13932" s="7" t="n">
        <v>107</v>
      </c>
    </row>
    <row r="13933" spans="1:8">
      <c r="A13933" t="s">
        <v>4</v>
      </c>
      <c r="B13933" s="4" t="s">
        <v>5</v>
      </c>
      <c r="C13933" s="4" t="s">
        <v>10</v>
      </c>
    </row>
    <row r="13934" spans="1:8">
      <c r="A13934" t="n">
        <v>109027</v>
      </c>
      <c r="B13934" s="87" t="n">
        <v>109</v>
      </c>
      <c r="C13934" s="7" t="n">
        <v>108</v>
      </c>
    </row>
    <row r="13935" spans="1:8">
      <c r="A13935" t="s">
        <v>4</v>
      </c>
      <c r="B13935" s="4" t="s">
        <v>5</v>
      </c>
      <c r="C13935" s="4" t="s">
        <v>10</v>
      </c>
    </row>
    <row r="13936" spans="1:8">
      <c r="A13936" t="n">
        <v>109030</v>
      </c>
      <c r="B13936" s="87" t="n">
        <v>109</v>
      </c>
      <c r="C13936" s="7" t="n">
        <v>6456</v>
      </c>
    </row>
    <row r="13937" spans="1:8">
      <c r="A13937" t="s">
        <v>4</v>
      </c>
      <c r="B13937" s="4" t="s">
        <v>5</v>
      </c>
      <c r="C13937" s="4" t="s">
        <v>10</v>
      </c>
      <c r="D13937" s="4" t="s">
        <v>30</v>
      </c>
      <c r="E13937" s="4" t="s">
        <v>30</v>
      </c>
      <c r="F13937" s="4" t="s">
        <v>30</v>
      </c>
      <c r="G13937" s="4" t="s">
        <v>30</v>
      </c>
    </row>
    <row r="13938" spans="1:8">
      <c r="A13938" t="n">
        <v>109033</v>
      </c>
      <c r="B13938" s="43" t="n">
        <v>46</v>
      </c>
      <c r="C13938" s="7" t="n">
        <v>61456</v>
      </c>
      <c r="D13938" s="7" t="n">
        <v>0</v>
      </c>
      <c r="E13938" s="7" t="n">
        <v>0</v>
      </c>
      <c r="F13938" s="7" t="n">
        <v>0</v>
      </c>
      <c r="G13938" s="7" t="n">
        <v>0</v>
      </c>
    </row>
    <row r="13939" spans="1:8">
      <c r="A13939" t="s">
        <v>4</v>
      </c>
      <c r="B13939" s="4" t="s">
        <v>5</v>
      </c>
      <c r="C13939" s="4" t="s">
        <v>16</v>
      </c>
      <c r="D13939" s="4" t="s">
        <v>16</v>
      </c>
    </row>
    <row r="13940" spans="1:8">
      <c r="A13940" t="n">
        <v>109052</v>
      </c>
      <c r="B13940" s="20" t="n">
        <v>49</v>
      </c>
      <c r="C13940" s="7" t="n">
        <v>2</v>
      </c>
      <c r="D13940" s="7" t="n">
        <v>0</v>
      </c>
    </row>
    <row r="13941" spans="1:8">
      <c r="A13941" t="s">
        <v>4</v>
      </c>
      <c r="B13941" s="4" t="s">
        <v>5</v>
      </c>
      <c r="C13941" s="4" t="s">
        <v>16</v>
      </c>
      <c r="D13941" s="4" t="s">
        <v>10</v>
      </c>
    </row>
    <row r="13942" spans="1:8">
      <c r="A13942" t="n">
        <v>109055</v>
      </c>
      <c r="B13942" s="9" t="n">
        <v>162</v>
      </c>
      <c r="C13942" s="7" t="n">
        <v>1</v>
      </c>
      <c r="D13942" s="7" t="n">
        <v>0</v>
      </c>
    </row>
    <row r="13943" spans="1:8">
      <c r="A13943" t="s">
        <v>4</v>
      </c>
      <c r="B13943" s="4" t="s">
        <v>5</v>
      </c>
    </row>
    <row r="13944" spans="1:8">
      <c r="A13944" t="n">
        <v>109059</v>
      </c>
      <c r="B13944" s="5" t="n">
        <v>1</v>
      </c>
    </row>
    <row r="13945" spans="1:8" s="3" customFormat="1" customHeight="0">
      <c r="A13945" s="3" t="s">
        <v>2</v>
      </c>
      <c r="B13945" s="3" t="s">
        <v>778</v>
      </c>
    </row>
    <row r="13946" spans="1:8">
      <c r="A13946" t="s">
        <v>4</v>
      </c>
      <c r="B13946" s="4" t="s">
        <v>5</v>
      </c>
      <c r="C13946" s="4" t="s">
        <v>16</v>
      </c>
      <c r="D13946" s="4" t="s">
        <v>10</v>
      </c>
      <c r="E13946" s="4" t="s">
        <v>30</v>
      </c>
      <c r="F13946" s="4" t="s">
        <v>10</v>
      </c>
      <c r="G13946" s="4" t="s">
        <v>9</v>
      </c>
      <c r="H13946" s="4" t="s">
        <v>9</v>
      </c>
      <c r="I13946" s="4" t="s">
        <v>10</v>
      </c>
      <c r="J13946" s="4" t="s">
        <v>10</v>
      </c>
      <c r="K13946" s="4" t="s">
        <v>9</v>
      </c>
      <c r="L13946" s="4" t="s">
        <v>9</v>
      </c>
      <c r="M13946" s="4" t="s">
        <v>9</v>
      </c>
      <c r="N13946" s="4" t="s">
        <v>9</v>
      </c>
      <c r="O13946" s="4" t="s">
        <v>6</v>
      </c>
    </row>
    <row r="13947" spans="1:8">
      <c r="A13947" t="n">
        <v>109060</v>
      </c>
      <c r="B13947" s="18" t="n">
        <v>50</v>
      </c>
      <c r="C13947" s="7" t="n">
        <v>0</v>
      </c>
      <c r="D13947" s="7" t="n">
        <v>15731</v>
      </c>
      <c r="E13947" s="7" t="n">
        <v>0.300000011920929</v>
      </c>
      <c r="F13947" s="7" t="n">
        <v>500</v>
      </c>
      <c r="G13947" s="7" t="n">
        <v>0</v>
      </c>
      <c r="H13947" s="7" t="n">
        <v>-1073741824</v>
      </c>
      <c r="I13947" s="7" t="n">
        <v>0</v>
      </c>
      <c r="J13947" s="7" t="n">
        <v>65533</v>
      </c>
      <c r="K13947" s="7" t="n">
        <v>0</v>
      </c>
      <c r="L13947" s="7" t="n">
        <v>0</v>
      </c>
      <c r="M13947" s="7" t="n">
        <v>0</v>
      </c>
      <c r="N13947" s="7" t="n">
        <v>0</v>
      </c>
      <c r="O13947" s="7" t="s">
        <v>15</v>
      </c>
    </row>
    <row r="13948" spans="1:8">
      <c r="A13948" t="s">
        <v>4</v>
      </c>
      <c r="B13948" s="4" t="s">
        <v>5</v>
      </c>
      <c r="C13948" s="4" t="s">
        <v>10</v>
      </c>
    </row>
    <row r="13949" spans="1:8">
      <c r="A13949" t="n">
        <v>109099</v>
      </c>
      <c r="B13949" s="31" t="n">
        <v>16</v>
      </c>
      <c r="C13949" s="7" t="n">
        <v>2500</v>
      </c>
    </row>
    <row r="13950" spans="1:8">
      <c r="A13950" t="s">
        <v>4</v>
      </c>
      <c r="B13950" s="4" t="s">
        <v>5</v>
      </c>
      <c r="C13950" s="4" t="s">
        <v>16</v>
      </c>
      <c r="D13950" s="4" t="s">
        <v>10</v>
      </c>
      <c r="E13950" s="4" t="s">
        <v>30</v>
      </c>
      <c r="F13950" s="4" t="s">
        <v>10</v>
      </c>
      <c r="G13950" s="4" t="s">
        <v>9</v>
      </c>
      <c r="H13950" s="4" t="s">
        <v>9</v>
      </c>
      <c r="I13950" s="4" t="s">
        <v>10</v>
      </c>
      <c r="J13950" s="4" t="s">
        <v>10</v>
      </c>
      <c r="K13950" s="4" t="s">
        <v>9</v>
      </c>
      <c r="L13950" s="4" t="s">
        <v>9</v>
      </c>
      <c r="M13950" s="4" t="s">
        <v>9</v>
      </c>
      <c r="N13950" s="4" t="s">
        <v>9</v>
      </c>
      <c r="O13950" s="4" t="s">
        <v>6</v>
      </c>
    </row>
    <row r="13951" spans="1:8">
      <c r="A13951" t="n">
        <v>109102</v>
      </c>
      <c r="B13951" s="18" t="n">
        <v>50</v>
      </c>
      <c r="C13951" s="7" t="n">
        <v>0</v>
      </c>
      <c r="D13951" s="7" t="n">
        <v>15731</v>
      </c>
      <c r="E13951" s="7" t="n">
        <v>0.200000002980232</v>
      </c>
      <c r="F13951" s="7" t="n">
        <v>500</v>
      </c>
      <c r="G13951" s="7" t="n">
        <v>0</v>
      </c>
      <c r="H13951" s="7" t="n">
        <v>-1073741824</v>
      </c>
      <c r="I13951" s="7" t="n">
        <v>0</v>
      </c>
      <c r="J13951" s="7" t="n">
        <v>65533</v>
      </c>
      <c r="K13951" s="7" t="n">
        <v>0</v>
      </c>
      <c r="L13951" s="7" t="n">
        <v>0</v>
      </c>
      <c r="M13951" s="7" t="n">
        <v>0</v>
      </c>
      <c r="N13951" s="7" t="n">
        <v>0</v>
      </c>
      <c r="O13951" s="7" t="s">
        <v>15</v>
      </c>
    </row>
    <row r="13952" spans="1:8">
      <c r="A13952" t="s">
        <v>4</v>
      </c>
      <c r="B13952" s="4" t="s">
        <v>5</v>
      </c>
      <c r="C13952" s="4" t="s">
        <v>10</v>
      </c>
    </row>
    <row r="13953" spans="1:15">
      <c r="A13953" t="n">
        <v>109141</v>
      </c>
      <c r="B13953" s="31" t="n">
        <v>16</v>
      </c>
      <c r="C13953" s="7" t="n">
        <v>2500</v>
      </c>
    </row>
    <row r="13954" spans="1:15">
      <c r="A13954" t="s">
        <v>4</v>
      </c>
      <c r="B13954" s="4" t="s">
        <v>5</v>
      </c>
      <c r="C13954" s="4" t="s">
        <v>16</v>
      </c>
      <c r="D13954" s="4" t="s">
        <v>10</v>
      </c>
      <c r="E13954" s="4" t="s">
        <v>30</v>
      </c>
      <c r="F13954" s="4" t="s">
        <v>10</v>
      </c>
      <c r="G13954" s="4" t="s">
        <v>9</v>
      </c>
      <c r="H13954" s="4" t="s">
        <v>9</v>
      </c>
      <c r="I13954" s="4" t="s">
        <v>10</v>
      </c>
      <c r="J13954" s="4" t="s">
        <v>10</v>
      </c>
      <c r="K13954" s="4" t="s">
        <v>9</v>
      </c>
      <c r="L13954" s="4" t="s">
        <v>9</v>
      </c>
      <c r="M13954" s="4" t="s">
        <v>9</v>
      </c>
      <c r="N13954" s="4" t="s">
        <v>9</v>
      </c>
      <c r="O13954" s="4" t="s">
        <v>6</v>
      </c>
    </row>
    <row r="13955" spans="1:15">
      <c r="A13955" t="n">
        <v>109144</v>
      </c>
      <c r="B13955" s="18" t="n">
        <v>50</v>
      </c>
      <c r="C13955" s="7" t="n">
        <v>0</v>
      </c>
      <c r="D13955" s="7" t="n">
        <v>15731</v>
      </c>
      <c r="E13955" s="7" t="n">
        <v>0.200000002980232</v>
      </c>
      <c r="F13955" s="7" t="n">
        <v>500</v>
      </c>
      <c r="G13955" s="7" t="n">
        <v>0</v>
      </c>
      <c r="H13955" s="7" t="n">
        <v>-1073741824</v>
      </c>
      <c r="I13955" s="7" t="n">
        <v>0</v>
      </c>
      <c r="J13955" s="7" t="n">
        <v>65533</v>
      </c>
      <c r="K13955" s="7" t="n">
        <v>0</v>
      </c>
      <c r="L13955" s="7" t="n">
        <v>0</v>
      </c>
      <c r="M13955" s="7" t="n">
        <v>0</v>
      </c>
      <c r="N13955" s="7" t="n">
        <v>0</v>
      </c>
      <c r="O13955" s="7" t="s">
        <v>15</v>
      </c>
    </row>
    <row r="13956" spans="1:15">
      <c r="A13956" t="s">
        <v>4</v>
      </c>
      <c r="B13956" s="4" t="s">
        <v>5</v>
      </c>
      <c r="C13956" s="4" t="s">
        <v>10</v>
      </c>
    </row>
    <row r="13957" spans="1:15">
      <c r="A13957" t="n">
        <v>109183</v>
      </c>
      <c r="B13957" s="31" t="n">
        <v>16</v>
      </c>
      <c r="C13957" s="7" t="n">
        <v>2500</v>
      </c>
    </row>
    <row r="13958" spans="1:15">
      <c r="A13958" t="s">
        <v>4</v>
      </c>
      <c r="B13958" s="4" t="s">
        <v>5</v>
      </c>
      <c r="C13958" s="4" t="s">
        <v>16</v>
      </c>
      <c r="D13958" s="4" t="s">
        <v>9</v>
      </c>
      <c r="E13958" s="4" t="s">
        <v>16</v>
      </c>
      <c r="F13958" s="4" t="s">
        <v>25</v>
      </c>
    </row>
    <row r="13959" spans="1:15">
      <c r="A13959" t="n">
        <v>109186</v>
      </c>
      <c r="B13959" s="10" t="n">
        <v>5</v>
      </c>
      <c r="C13959" s="7" t="n">
        <v>0</v>
      </c>
      <c r="D13959" s="7" t="n">
        <v>1</v>
      </c>
      <c r="E13959" s="7" t="n">
        <v>1</v>
      </c>
      <c r="F13959" s="11" t="n">
        <f t="normal" ca="1">A13967</f>
        <v>0</v>
      </c>
    </row>
    <row r="13960" spans="1:15">
      <c r="A13960" t="s">
        <v>4</v>
      </c>
      <c r="B13960" s="4" t="s">
        <v>5</v>
      </c>
      <c r="C13960" s="4" t="s">
        <v>16</v>
      </c>
      <c r="D13960" s="4" t="s">
        <v>10</v>
      </c>
      <c r="E13960" s="4" t="s">
        <v>30</v>
      </c>
      <c r="F13960" s="4" t="s">
        <v>10</v>
      </c>
      <c r="G13960" s="4" t="s">
        <v>9</v>
      </c>
      <c r="H13960" s="4" t="s">
        <v>9</v>
      </c>
      <c r="I13960" s="4" t="s">
        <v>10</v>
      </c>
      <c r="J13960" s="4" t="s">
        <v>10</v>
      </c>
      <c r="K13960" s="4" t="s">
        <v>9</v>
      </c>
      <c r="L13960" s="4" t="s">
        <v>9</v>
      </c>
      <c r="M13960" s="4" t="s">
        <v>9</v>
      </c>
      <c r="N13960" s="4" t="s">
        <v>9</v>
      </c>
      <c r="O13960" s="4" t="s">
        <v>6</v>
      </c>
    </row>
    <row r="13961" spans="1:15">
      <c r="A13961" t="n">
        <v>109197</v>
      </c>
      <c r="B13961" s="18" t="n">
        <v>50</v>
      </c>
      <c r="C13961" s="7" t="n">
        <v>0</v>
      </c>
      <c r="D13961" s="7" t="n">
        <v>15731</v>
      </c>
      <c r="E13961" s="7" t="n">
        <v>0.100000001490116</v>
      </c>
      <c r="F13961" s="7" t="n">
        <v>500</v>
      </c>
      <c r="G13961" s="7" t="n">
        <v>0</v>
      </c>
      <c r="H13961" s="7" t="n">
        <v>-1073741824</v>
      </c>
      <c r="I13961" s="7" t="n">
        <v>0</v>
      </c>
      <c r="J13961" s="7" t="n">
        <v>65533</v>
      </c>
      <c r="K13961" s="7" t="n">
        <v>0</v>
      </c>
      <c r="L13961" s="7" t="n">
        <v>0</v>
      </c>
      <c r="M13961" s="7" t="n">
        <v>0</v>
      </c>
      <c r="N13961" s="7" t="n">
        <v>0</v>
      </c>
      <c r="O13961" s="7" t="s">
        <v>15</v>
      </c>
    </row>
    <row r="13962" spans="1:15">
      <c r="A13962" t="s">
        <v>4</v>
      </c>
      <c r="B13962" s="4" t="s">
        <v>5</v>
      </c>
      <c r="C13962" s="4" t="s">
        <v>10</v>
      </c>
    </row>
    <row r="13963" spans="1:15">
      <c r="A13963" t="n">
        <v>109236</v>
      </c>
      <c r="B13963" s="31" t="n">
        <v>16</v>
      </c>
      <c r="C13963" s="7" t="n">
        <v>2500</v>
      </c>
    </row>
    <row r="13964" spans="1:15">
      <c r="A13964" t="s">
        <v>4</v>
      </c>
      <c r="B13964" s="4" t="s">
        <v>5</v>
      </c>
      <c r="C13964" s="4" t="s">
        <v>25</v>
      </c>
    </row>
    <row r="13965" spans="1:15">
      <c r="A13965" t="n">
        <v>109239</v>
      </c>
      <c r="B13965" s="13" t="n">
        <v>3</v>
      </c>
      <c r="C13965" s="11" t="n">
        <f t="normal" ca="1">A13959</f>
        <v>0</v>
      </c>
    </row>
    <row r="13966" spans="1:15">
      <c r="A13966" t="s">
        <v>4</v>
      </c>
      <c r="B13966" s="4" t="s">
        <v>5</v>
      </c>
    </row>
    <row r="13967" spans="1:15">
      <c r="A13967" t="n">
        <v>109244</v>
      </c>
      <c r="B13967" s="5" t="n">
        <v>1</v>
      </c>
    </row>
    <row r="13968" spans="1:15" s="3" customFormat="1" customHeight="0">
      <c r="A13968" s="3" t="s">
        <v>2</v>
      </c>
      <c r="B13968" s="3" t="s">
        <v>779</v>
      </c>
    </row>
    <row r="13969" spans="1:15">
      <c r="A13969" t="s">
        <v>4</v>
      </c>
      <c r="B13969" s="4" t="s">
        <v>5</v>
      </c>
      <c r="C13969" s="4" t="s">
        <v>16</v>
      </c>
      <c r="D13969" s="4" t="s">
        <v>16</v>
      </c>
      <c r="E13969" s="4" t="s">
        <v>16</v>
      </c>
      <c r="F13969" s="4" t="s">
        <v>16</v>
      </c>
    </row>
    <row r="13970" spans="1:15">
      <c r="A13970" t="n">
        <v>109248</v>
      </c>
      <c r="B13970" s="15" t="n">
        <v>14</v>
      </c>
      <c r="C13970" s="7" t="n">
        <v>2</v>
      </c>
      <c r="D13970" s="7" t="n">
        <v>0</v>
      </c>
      <c r="E13970" s="7" t="n">
        <v>0</v>
      </c>
      <c r="F13970" s="7" t="n">
        <v>0</v>
      </c>
    </row>
    <row r="13971" spans="1:15">
      <c r="A13971" t="s">
        <v>4</v>
      </c>
      <c r="B13971" s="4" t="s">
        <v>5</v>
      </c>
      <c r="C13971" s="4" t="s">
        <v>16</v>
      </c>
      <c r="D13971" s="14" t="s">
        <v>26</v>
      </c>
      <c r="E13971" s="4" t="s">
        <v>5</v>
      </c>
      <c r="F13971" s="4" t="s">
        <v>16</v>
      </c>
      <c r="G13971" s="4" t="s">
        <v>10</v>
      </c>
      <c r="H13971" s="14" t="s">
        <v>27</v>
      </c>
      <c r="I13971" s="4" t="s">
        <v>16</v>
      </c>
      <c r="J13971" s="4" t="s">
        <v>9</v>
      </c>
      <c r="K13971" s="4" t="s">
        <v>16</v>
      </c>
      <c r="L13971" s="4" t="s">
        <v>16</v>
      </c>
      <c r="M13971" s="14" t="s">
        <v>26</v>
      </c>
      <c r="N13971" s="4" t="s">
        <v>5</v>
      </c>
      <c r="O13971" s="4" t="s">
        <v>16</v>
      </c>
      <c r="P13971" s="4" t="s">
        <v>10</v>
      </c>
      <c r="Q13971" s="14" t="s">
        <v>27</v>
      </c>
      <c r="R13971" s="4" t="s">
        <v>16</v>
      </c>
      <c r="S13971" s="4" t="s">
        <v>9</v>
      </c>
      <c r="T13971" s="4" t="s">
        <v>16</v>
      </c>
      <c r="U13971" s="4" t="s">
        <v>16</v>
      </c>
      <c r="V13971" s="4" t="s">
        <v>16</v>
      </c>
      <c r="W13971" s="4" t="s">
        <v>25</v>
      </c>
    </row>
    <row r="13972" spans="1:15">
      <c r="A13972" t="n">
        <v>109253</v>
      </c>
      <c r="B13972" s="10" t="n">
        <v>5</v>
      </c>
      <c r="C13972" s="7" t="n">
        <v>28</v>
      </c>
      <c r="D13972" s="14" t="s">
        <v>3</v>
      </c>
      <c r="E13972" s="9" t="n">
        <v>162</v>
      </c>
      <c r="F13972" s="7" t="n">
        <v>3</v>
      </c>
      <c r="G13972" s="7" t="n">
        <v>16394</v>
      </c>
      <c r="H13972" s="14" t="s">
        <v>3</v>
      </c>
      <c r="I13972" s="7" t="n">
        <v>0</v>
      </c>
      <c r="J13972" s="7" t="n">
        <v>1</v>
      </c>
      <c r="K13972" s="7" t="n">
        <v>2</v>
      </c>
      <c r="L13972" s="7" t="n">
        <v>28</v>
      </c>
      <c r="M13972" s="14" t="s">
        <v>3</v>
      </c>
      <c r="N13972" s="9" t="n">
        <v>162</v>
      </c>
      <c r="O13972" s="7" t="n">
        <v>3</v>
      </c>
      <c r="P13972" s="7" t="n">
        <v>16394</v>
      </c>
      <c r="Q13972" s="14" t="s">
        <v>3</v>
      </c>
      <c r="R13972" s="7" t="n">
        <v>0</v>
      </c>
      <c r="S13972" s="7" t="n">
        <v>2</v>
      </c>
      <c r="T13972" s="7" t="n">
        <v>2</v>
      </c>
      <c r="U13972" s="7" t="n">
        <v>11</v>
      </c>
      <c r="V13972" s="7" t="n">
        <v>1</v>
      </c>
      <c r="W13972" s="11" t="n">
        <f t="normal" ca="1">A13976</f>
        <v>0</v>
      </c>
    </row>
    <row r="13973" spans="1:15">
      <c r="A13973" t="s">
        <v>4</v>
      </c>
      <c r="B13973" s="4" t="s">
        <v>5</v>
      </c>
      <c r="C13973" s="4" t="s">
        <v>16</v>
      </c>
      <c r="D13973" s="4" t="s">
        <v>10</v>
      </c>
      <c r="E13973" s="4" t="s">
        <v>30</v>
      </c>
    </row>
    <row r="13974" spans="1:15">
      <c r="A13974" t="n">
        <v>109282</v>
      </c>
      <c r="B13974" s="37" t="n">
        <v>58</v>
      </c>
      <c r="C13974" s="7" t="n">
        <v>0</v>
      </c>
      <c r="D13974" s="7" t="n">
        <v>0</v>
      </c>
      <c r="E13974" s="7" t="n">
        <v>1</v>
      </c>
    </row>
    <row r="13975" spans="1:15">
      <c r="A13975" t="s">
        <v>4</v>
      </c>
      <c r="B13975" s="4" t="s">
        <v>5</v>
      </c>
      <c r="C13975" s="4" t="s">
        <v>16</v>
      </c>
      <c r="D13975" s="14" t="s">
        <v>26</v>
      </c>
      <c r="E13975" s="4" t="s">
        <v>5</v>
      </c>
      <c r="F13975" s="4" t="s">
        <v>16</v>
      </c>
      <c r="G13975" s="4" t="s">
        <v>10</v>
      </c>
      <c r="H13975" s="14" t="s">
        <v>27</v>
      </c>
      <c r="I13975" s="4" t="s">
        <v>16</v>
      </c>
      <c r="J13975" s="4" t="s">
        <v>9</v>
      </c>
      <c r="K13975" s="4" t="s">
        <v>16</v>
      </c>
      <c r="L13975" s="4" t="s">
        <v>16</v>
      </c>
      <c r="M13975" s="14" t="s">
        <v>26</v>
      </c>
      <c r="N13975" s="4" t="s">
        <v>5</v>
      </c>
      <c r="O13975" s="4" t="s">
        <v>16</v>
      </c>
      <c r="P13975" s="4" t="s">
        <v>10</v>
      </c>
      <c r="Q13975" s="14" t="s">
        <v>27</v>
      </c>
      <c r="R13975" s="4" t="s">
        <v>16</v>
      </c>
      <c r="S13975" s="4" t="s">
        <v>9</v>
      </c>
      <c r="T13975" s="4" t="s">
        <v>16</v>
      </c>
      <c r="U13975" s="4" t="s">
        <v>16</v>
      </c>
      <c r="V13975" s="4" t="s">
        <v>16</v>
      </c>
      <c r="W13975" s="4" t="s">
        <v>25</v>
      </c>
    </row>
    <row r="13976" spans="1:15">
      <c r="A13976" t="n">
        <v>109290</v>
      </c>
      <c r="B13976" s="10" t="n">
        <v>5</v>
      </c>
      <c r="C13976" s="7" t="n">
        <v>28</v>
      </c>
      <c r="D13976" s="14" t="s">
        <v>3</v>
      </c>
      <c r="E13976" s="9" t="n">
        <v>162</v>
      </c>
      <c r="F13976" s="7" t="n">
        <v>3</v>
      </c>
      <c r="G13976" s="7" t="n">
        <v>16394</v>
      </c>
      <c r="H13976" s="14" t="s">
        <v>3</v>
      </c>
      <c r="I13976" s="7" t="n">
        <v>0</v>
      </c>
      <c r="J13976" s="7" t="n">
        <v>1</v>
      </c>
      <c r="K13976" s="7" t="n">
        <v>3</v>
      </c>
      <c r="L13976" s="7" t="n">
        <v>28</v>
      </c>
      <c r="M13976" s="14" t="s">
        <v>3</v>
      </c>
      <c r="N13976" s="9" t="n">
        <v>162</v>
      </c>
      <c r="O13976" s="7" t="n">
        <v>3</v>
      </c>
      <c r="P13976" s="7" t="n">
        <v>16394</v>
      </c>
      <c r="Q13976" s="14" t="s">
        <v>3</v>
      </c>
      <c r="R13976" s="7" t="n">
        <v>0</v>
      </c>
      <c r="S13976" s="7" t="n">
        <v>2</v>
      </c>
      <c r="T13976" s="7" t="n">
        <v>3</v>
      </c>
      <c r="U13976" s="7" t="n">
        <v>9</v>
      </c>
      <c r="V13976" s="7" t="n">
        <v>1</v>
      </c>
      <c r="W13976" s="11" t="n">
        <f t="normal" ca="1">A13986</f>
        <v>0</v>
      </c>
    </row>
    <row r="13977" spans="1:15">
      <c r="A13977" t="s">
        <v>4</v>
      </c>
      <c r="B13977" s="4" t="s">
        <v>5</v>
      </c>
      <c r="C13977" s="4" t="s">
        <v>16</v>
      </c>
      <c r="D13977" s="14" t="s">
        <v>26</v>
      </c>
      <c r="E13977" s="4" t="s">
        <v>5</v>
      </c>
      <c r="F13977" s="4" t="s">
        <v>10</v>
      </c>
      <c r="G13977" s="4" t="s">
        <v>16</v>
      </c>
      <c r="H13977" s="4" t="s">
        <v>16</v>
      </c>
      <c r="I13977" s="4" t="s">
        <v>6</v>
      </c>
      <c r="J13977" s="14" t="s">
        <v>27</v>
      </c>
      <c r="K13977" s="4" t="s">
        <v>16</v>
      </c>
      <c r="L13977" s="4" t="s">
        <v>16</v>
      </c>
      <c r="M13977" s="14" t="s">
        <v>26</v>
      </c>
      <c r="N13977" s="4" t="s">
        <v>5</v>
      </c>
      <c r="O13977" s="4" t="s">
        <v>16</v>
      </c>
      <c r="P13977" s="14" t="s">
        <v>27</v>
      </c>
      <c r="Q13977" s="4" t="s">
        <v>16</v>
      </c>
      <c r="R13977" s="4" t="s">
        <v>9</v>
      </c>
      <c r="S13977" s="4" t="s">
        <v>16</v>
      </c>
      <c r="T13977" s="4" t="s">
        <v>16</v>
      </c>
      <c r="U13977" s="4" t="s">
        <v>16</v>
      </c>
      <c r="V13977" s="14" t="s">
        <v>26</v>
      </c>
      <c r="W13977" s="4" t="s">
        <v>5</v>
      </c>
      <c r="X13977" s="4" t="s">
        <v>16</v>
      </c>
      <c r="Y13977" s="14" t="s">
        <v>27</v>
      </c>
      <c r="Z13977" s="4" t="s">
        <v>16</v>
      </c>
      <c r="AA13977" s="4" t="s">
        <v>9</v>
      </c>
      <c r="AB13977" s="4" t="s">
        <v>16</v>
      </c>
      <c r="AC13977" s="4" t="s">
        <v>16</v>
      </c>
      <c r="AD13977" s="4" t="s">
        <v>16</v>
      </c>
      <c r="AE13977" s="4" t="s">
        <v>25</v>
      </c>
    </row>
    <row r="13978" spans="1:15">
      <c r="A13978" t="n">
        <v>109319</v>
      </c>
      <c r="B13978" s="10" t="n">
        <v>5</v>
      </c>
      <c r="C13978" s="7" t="n">
        <v>28</v>
      </c>
      <c r="D13978" s="14" t="s">
        <v>3</v>
      </c>
      <c r="E13978" s="48" t="n">
        <v>47</v>
      </c>
      <c r="F13978" s="7" t="n">
        <v>61456</v>
      </c>
      <c r="G13978" s="7" t="n">
        <v>2</v>
      </c>
      <c r="H13978" s="7" t="n">
        <v>0</v>
      </c>
      <c r="I13978" s="7" t="s">
        <v>164</v>
      </c>
      <c r="J13978" s="14" t="s">
        <v>3</v>
      </c>
      <c r="K13978" s="7" t="n">
        <v>8</v>
      </c>
      <c r="L13978" s="7" t="n">
        <v>28</v>
      </c>
      <c r="M13978" s="14" t="s">
        <v>3</v>
      </c>
      <c r="N13978" s="17" t="n">
        <v>74</v>
      </c>
      <c r="O13978" s="7" t="n">
        <v>65</v>
      </c>
      <c r="P13978" s="14" t="s">
        <v>3</v>
      </c>
      <c r="Q13978" s="7" t="n">
        <v>0</v>
      </c>
      <c r="R13978" s="7" t="n">
        <v>1</v>
      </c>
      <c r="S13978" s="7" t="n">
        <v>3</v>
      </c>
      <c r="T13978" s="7" t="n">
        <v>9</v>
      </c>
      <c r="U13978" s="7" t="n">
        <v>28</v>
      </c>
      <c r="V13978" s="14" t="s">
        <v>3</v>
      </c>
      <c r="W13978" s="17" t="n">
        <v>74</v>
      </c>
      <c r="X13978" s="7" t="n">
        <v>65</v>
      </c>
      <c r="Y13978" s="14" t="s">
        <v>3</v>
      </c>
      <c r="Z13978" s="7" t="n">
        <v>0</v>
      </c>
      <c r="AA13978" s="7" t="n">
        <v>2</v>
      </c>
      <c r="AB13978" s="7" t="n">
        <v>3</v>
      </c>
      <c r="AC13978" s="7" t="n">
        <v>9</v>
      </c>
      <c r="AD13978" s="7" t="n">
        <v>1</v>
      </c>
      <c r="AE13978" s="11" t="n">
        <f t="normal" ca="1">A13982</f>
        <v>0</v>
      </c>
    </row>
    <row r="13979" spans="1:15">
      <c r="A13979" t="s">
        <v>4</v>
      </c>
      <c r="B13979" s="4" t="s">
        <v>5</v>
      </c>
      <c r="C13979" s="4" t="s">
        <v>10</v>
      </c>
      <c r="D13979" s="4" t="s">
        <v>16</v>
      </c>
      <c r="E13979" s="4" t="s">
        <v>16</v>
      </c>
      <c r="F13979" s="4" t="s">
        <v>6</v>
      </c>
    </row>
    <row r="13980" spans="1:15">
      <c r="A13980" t="n">
        <v>109367</v>
      </c>
      <c r="B13980" s="48" t="n">
        <v>47</v>
      </c>
      <c r="C13980" s="7" t="n">
        <v>61456</v>
      </c>
      <c r="D13980" s="7" t="n">
        <v>0</v>
      </c>
      <c r="E13980" s="7" t="n">
        <v>0</v>
      </c>
      <c r="F13980" s="7" t="s">
        <v>143</v>
      </c>
    </row>
    <row r="13981" spans="1:15">
      <c r="A13981" t="s">
        <v>4</v>
      </c>
      <c r="B13981" s="4" t="s">
        <v>5</v>
      </c>
      <c r="C13981" s="4" t="s">
        <v>16</v>
      </c>
      <c r="D13981" s="4" t="s">
        <v>10</v>
      </c>
      <c r="E13981" s="4" t="s">
        <v>30</v>
      </c>
    </row>
    <row r="13982" spans="1:15">
      <c r="A13982" t="n">
        <v>109380</v>
      </c>
      <c r="B13982" s="37" t="n">
        <v>58</v>
      </c>
      <c r="C13982" s="7" t="n">
        <v>0</v>
      </c>
      <c r="D13982" s="7" t="n">
        <v>300</v>
      </c>
      <c r="E13982" s="7" t="n">
        <v>1</v>
      </c>
    </row>
    <row r="13983" spans="1:15">
      <c r="A13983" t="s">
        <v>4</v>
      </c>
      <c r="B13983" s="4" t="s">
        <v>5</v>
      </c>
      <c r="C13983" s="4" t="s">
        <v>16</v>
      </c>
      <c r="D13983" s="4" t="s">
        <v>10</v>
      </c>
    </row>
    <row r="13984" spans="1:15">
      <c r="A13984" t="n">
        <v>109388</v>
      </c>
      <c r="B13984" s="37" t="n">
        <v>58</v>
      </c>
      <c r="C13984" s="7" t="n">
        <v>255</v>
      </c>
      <c r="D13984" s="7" t="n">
        <v>0</v>
      </c>
    </row>
    <row r="13985" spans="1:31">
      <c r="A13985" t="s">
        <v>4</v>
      </c>
      <c r="B13985" s="4" t="s">
        <v>5</v>
      </c>
      <c r="C13985" s="4" t="s">
        <v>16</v>
      </c>
      <c r="D13985" s="4" t="s">
        <v>16</v>
      </c>
      <c r="E13985" s="4" t="s">
        <v>16</v>
      </c>
      <c r="F13985" s="4" t="s">
        <v>16</v>
      </c>
    </row>
    <row r="13986" spans="1:31">
      <c r="A13986" t="n">
        <v>109392</v>
      </c>
      <c r="B13986" s="15" t="n">
        <v>14</v>
      </c>
      <c r="C13986" s="7" t="n">
        <v>0</v>
      </c>
      <c r="D13986" s="7" t="n">
        <v>0</v>
      </c>
      <c r="E13986" s="7" t="n">
        <v>0</v>
      </c>
      <c r="F13986" s="7" t="n">
        <v>64</v>
      </c>
    </row>
    <row r="13987" spans="1:31">
      <c r="A13987" t="s">
        <v>4</v>
      </c>
      <c r="B13987" s="4" t="s">
        <v>5</v>
      </c>
      <c r="C13987" s="4" t="s">
        <v>16</v>
      </c>
      <c r="D13987" s="4" t="s">
        <v>10</v>
      </c>
    </row>
    <row r="13988" spans="1:31">
      <c r="A13988" t="n">
        <v>109397</v>
      </c>
      <c r="B13988" s="26" t="n">
        <v>22</v>
      </c>
      <c r="C13988" s="7" t="n">
        <v>0</v>
      </c>
      <c r="D13988" s="7" t="n">
        <v>16394</v>
      </c>
    </row>
    <row r="13989" spans="1:31">
      <c r="A13989" t="s">
        <v>4</v>
      </c>
      <c r="B13989" s="4" t="s">
        <v>5</v>
      </c>
      <c r="C13989" s="4" t="s">
        <v>16</v>
      </c>
      <c r="D13989" s="4" t="s">
        <v>10</v>
      </c>
    </row>
    <row r="13990" spans="1:31">
      <c r="A13990" t="n">
        <v>109401</v>
      </c>
      <c r="B13990" s="37" t="n">
        <v>58</v>
      </c>
      <c r="C13990" s="7" t="n">
        <v>5</v>
      </c>
      <c r="D13990" s="7" t="n">
        <v>300</v>
      </c>
    </row>
    <row r="13991" spans="1:31">
      <c r="A13991" t="s">
        <v>4</v>
      </c>
      <c r="B13991" s="4" t="s">
        <v>5</v>
      </c>
      <c r="C13991" s="4" t="s">
        <v>30</v>
      </c>
      <c r="D13991" s="4" t="s">
        <v>10</v>
      </c>
    </row>
    <row r="13992" spans="1:31">
      <c r="A13992" t="n">
        <v>109405</v>
      </c>
      <c r="B13992" s="57" t="n">
        <v>103</v>
      </c>
      <c r="C13992" s="7" t="n">
        <v>0</v>
      </c>
      <c r="D13992" s="7" t="n">
        <v>300</v>
      </c>
    </row>
    <row r="13993" spans="1:31">
      <c r="A13993" t="s">
        <v>4</v>
      </c>
      <c r="B13993" s="4" t="s">
        <v>5</v>
      </c>
      <c r="C13993" s="4" t="s">
        <v>16</v>
      </c>
    </row>
    <row r="13994" spans="1:31">
      <c r="A13994" t="n">
        <v>109412</v>
      </c>
      <c r="B13994" s="58" t="n">
        <v>64</v>
      </c>
      <c r="C13994" s="7" t="n">
        <v>7</v>
      </c>
    </row>
    <row r="13995" spans="1:31">
      <c r="A13995" t="s">
        <v>4</v>
      </c>
      <c r="B13995" s="4" t="s">
        <v>5</v>
      </c>
      <c r="C13995" s="4" t="s">
        <v>16</v>
      </c>
      <c r="D13995" s="4" t="s">
        <v>10</v>
      </c>
    </row>
    <row r="13996" spans="1:31">
      <c r="A13996" t="n">
        <v>109414</v>
      </c>
      <c r="B13996" s="59" t="n">
        <v>72</v>
      </c>
      <c r="C13996" s="7" t="n">
        <v>5</v>
      </c>
      <c r="D13996" s="7" t="n">
        <v>0</v>
      </c>
    </row>
    <row r="13997" spans="1:31">
      <c r="A13997" t="s">
        <v>4</v>
      </c>
      <c r="B13997" s="4" t="s">
        <v>5</v>
      </c>
      <c r="C13997" s="4" t="s">
        <v>16</v>
      </c>
      <c r="D13997" s="14" t="s">
        <v>26</v>
      </c>
      <c r="E13997" s="4" t="s">
        <v>5</v>
      </c>
      <c r="F13997" s="4" t="s">
        <v>16</v>
      </c>
      <c r="G13997" s="4" t="s">
        <v>10</v>
      </c>
      <c r="H13997" s="14" t="s">
        <v>27</v>
      </c>
      <c r="I13997" s="4" t="s">
        <v>16</v>
      </c>
      <c r="J13997" s="4" t="s">
        <v>9</v>
      </c>
      <c r="K13997" s="4" t="s">
        <v>16</v>
      </c>
      <c r="L13997" s="4" t="s">
        <v>16</v>
      </c>
      <c r="M13997" s="4" t="s">
        <v>25</v>
      </c>
    </row>
    <row r="13998" spans="1:31">
      <c r="A13998" t="n">
        <v>109418</v>
      </c>
      <c r="B13998" s="10" t="n">
        <v>5</v>
      </c>
      <c r="C13998" s="7" t="n">
        <v>28</v>
      </c>
      <c r="D13998" s="14" t="s">
        <v>3</v>
      </c>
      <c r="E13998" s="9" t="n">
        <v>162</v>
      </c>
      <c r="F13998" s="7" t="n">
        <v>4</v>
      </c>
      <c r="G13998" s="7" t="n">
        <v>16394</v>
      </c>
      <c r="H13998" s="14" t="s">
        <v>3</v>
      </c>
      <c r="I13998" s="7" t="n">
        <v>0</v>
      </c>
      <c r="J13998" s="7" t="n">
        <v>1</v>
      </c>
      <c r="K13998" s="7" t="n">
        <v>2</v>
      </c>
      <c r="L13998" s="7" t="n">
        <v>1</v>
      </c>
      <c r="M13998" s="11" t="n">
        <f t="normal" ca="1">A14004</f>
        <v>0</v>
      </c>
    </row>
    <row r="13999" spans="1:31">
      <c r="A13999" t="s">
        <v>4</v>
      </c>
      <c r="B13999" s="4" t="s">
        <v>5</v>
      </c>
      <c r="C13999" s="4" t="s">
        <v>16</v>
      </c>
      <c r="D13999" s="4" t="s">
        <v>6</v>
      </c>
    </row>
    <row r="14000" spans="1:31">
      <c r="A14000" t="n">
        <v>109435</v>
      </c>
      <c r="B14000" s="8" t="n">
        <v>2</v>
      </c>
      <c r="C14000" s="7" t="n">
        <v>10</v>
      </c>
      <c r="D14000" s="7" t="s">
        <v>165</v>
      </c>
    </row>
    <row r="14001" spans="1:13">
      <c r="A14001" t="s">
        <v>4</v>
      </c>
      <c r="B14001" s="4" t="s">
        <v>5</v>
      </c>
      <c r="C14001" s="4" t="s">
        <v>10</v>
      </c>
    </row>
    <row r="14002" spans="1:13">
      <c r="A14002" t="n">
        <v>109452</v>
      </c>
      <c r="B14002" s="31" t="n">
        <v>16</v>
      </c>
      <c r="C14002" s="7" t="n">
        <v>0</v>
      </c>
    </row>
    <row r="14003" spans="1:13">
      <c r="A14003" t="s">
        <v>4</v>
      </c>
      <c r="B14003" s="4" t="s">
        <v>5</v>
      </c>
      <c r="C14003" s="4" t="s">
        <v>16</v>
      </c>
      <c r="D14003" s="4" t="s">
        <v>10</v>
      </c>
      <c r="E14003" s="4" t="s">
        <v>16</v>
      </c>
      <c r="F14003" s="4" t="s">
        <v>25</v>
      </c>
    </row>
    <row r="14004" spans="1:13">
      <c r="A14004" t="n">
        <v>109455</v>
      </c>
      <c r="B14004" s="10" t="n">
        <v>5</v>
      </c>
      <c r="C14004" s="7" t="n">
        <v>30</v>
      </c>
      <c r="D14004" s="7" t="n">
        <v>6471</v>
      </c>
      <c r="E14004" s="7" t="n">
        <v>1</v>
      </c>
      <c r="F14004" s="11" t="n">
        <f t="normal" ca="1">A14044</f>
        <v>0</v>
      </c>
    </row>
    <row r="14005" spans="1:13">
      <c r="A14005" t="s">
        <v>4</v>
      </c>
      <c r="B14005" s="4" t="s">
        <v>5</v>
      </c>
      <c r="C14005" s="4" t="s">
        <v>10</v>
      </c>
      <c r="D14005" s="4" t="s">
        <v>6</v>
      </c>
      <c r="E14005" s="4" t="s">
        <v>6</v>
      </c>
      <c r="F14005" s="4" t="s">
        <v>6</v>
      </c>
      <c r="G14005" s="4" t="s">
        <v>16</v>
      </c>
      <c r="H14005" s="4" t="s">
        <v>9</v>
      </c>
      <c r="I14005" s="4" t="s">
        <v>30</v>
      </c>
      <c r="J14005" s="4" t="s">
        <v>30</v>
      </c>
      <c r="K14005" s="4" t="s">
        <v>30</v>
      </c>
      <c r="L14005" s="4" t="s">
        <v>30</v>
      </c>
      <c r="M14005" s="4" t="s">
        <v>30</v>
      </c>
      <c r="N14005" s="4" t="s">
        <v>30</v>
      </c>
      <c r="O14005" s="4" t="s">
        <v>30</v>
      </c>
      <c r="P14005" s="4" t="s">
        <v>6</v>
      </c>
      <c r="Q14005" s="4" t="s">
        <v>6</v>
      </c>
      <c r="R14005" s="4" t="s">
        <v>9</v>
      </c>
      <c r="S14005" s="4" t="s">
        <v>16</v>
      </c>
      <c r="T14005" s="4" t="s">
        <v>9</v>
      </c>
      <c r="U14005" s="4" t="s">
        <v>9</v>
      </c>
      <c r="V14005" s="4" t="s">
        <v>10</v>
      </c>
    </row>
    <row r="14006" spans="1:13">
      <c r="A14006" t="n">
        <v>109464</v>
      </c>
      <c r="B14006" s="61" t="n">
        <v>19</v>
      </c>
      <c r="C14006" s="7" t="n">
        <v>11</v>
      </c>
      <c r="D14006" s="7" t="s">
        <v>395</v>
      </c>
      <c r="E14006" s="7" t="s">
        <v>396</v>
      </c>
      <c r="F14006" s="7" t="s">
        <v>15</v>
      </c>
      <c r="G14006" s="7" t="n">
        <v>0</v>
      </c>
      <c r="H14006" s="7" t="n">
        <v>1</v>
      </c>
      <c r="I14006" s="7" t="n">
        <v>0</v>
      </c>
      <c r="J14006" s="7" t="n">
        <v>0</v>
      </c>
      <c r="K14006" s="7" t="n">
        <v>0</v>
      </c>
      <c r="L14006" s="7" t="n">
        <v>0</v>
      </c>
      <c r="M14006" s="7" t="n">
        <v>1</v>
      </c>
      <c r="N14006" s="7" t="n">
        <v>1.60000002384186</v>
      </c>
      <c r="O14006" s="7" t="n">
        <v>0.0900000035762787</v>
      </c>
      <c r="P14006" s="7" t="s">
        <v>15</v>
      </c>
      <c r="Q14006" s="7" t="s">
        <v>15</v>
      </c>
      <c r="R14006" s="7" t="n">
        <v>-1</v>
      </c>
      <c r="S14006" s="7" t="n">
        <v>0</v>
      </c>
      <c r="T14006" s="7" t="n">
        <v>0</v>
      </c>
      <c r="U14006" s="7" t="n">
        <v>0</v>
      </c>
      <c r="V14006" s="7" t="n">
        <v>0</v>
      </c>
    </row>
    <row r="14007" spans="1:13">
      <c r="A14007" t="s">
        <v>4</v>
      </c>
      <c r="B14007" s="4" t="s">
        <v>5</v>
      </c>
      <c r="C14007" s="4" t="s">
        <v>10</v>
      </c>
      <c r="D14007" s="4" t="s">
        <v>6</v>
      </c>
      <c r="E14007" s="4" t="s">
        <v>6</v>
      </c>
      <c r="F14007" s="4" t="s">
        <v>6</v>
      </c>
      <c r="G14007" s="4" t="s">
        <v>16</v>
      </c>
      <c r="H14007" s="4" t="s">
        <v>9</v>
      </c>
      <c r="I14007" s="4" t="s">
        <v>30</v>
      </c>
      <c r="J14007" s="4" t="s">
        <v>30</v>
      </c>
      <c r="K14007" s="4" t="s">
        <v>30</v>
      </c>
      <c r="L14007" s="4" t="s">
        <v>30</v>
      </c>
      <c r="M14007" s="4" t="s">
        <v>30</v>
      </c>
      <c r="N14007" s="4" t="s">
        <v>30</v>
      </c>
      <c r="O14007" s="4" t="s">
        <v>30</v>
      </c>
      <c r="P14007" s="4" t="s">
        <v>6</v>
      </c>
      <c r="Q14007" s="4" t="s">
        <v>6</v>
      </c>
      <c r="R14007" s="4" t="s">
        <v>9</v>
      </c>
      <c r="S14007" s="4" t="s">
        <v>16</v>
      </c>
      <c r="T14007" s="4" t="s">
        <v>9</v>
      </c>
      <c r="U14007" s="4" t="s">
        <v>9</v>
      </c>
      <c r="V14007" s="4" t="s">
        <v>10</v>
      </c>
    </row>
    <row r="14008" spans="1:13">
      <c r="A14008" t="n">
        <v>109543</v>
      </c>
      <c r="B14008" s="61" t="n">
        <v>19</v>
      </c>
      <c r="C14008" s="7" t="n">
        <v>1</v>
      </c>
      <c r="D14008" s="7" t="s">
        <v>168</v>
      </c>
      <c r="E14008" s="7" t="s">
        <v>169</v>
      </c>
      <c r="F14008" s="7" t="s">
        <v>15</v>
      </c>
      <c r="G14008" s="7" t="n">
        <v>0</v>
      </c>
      <c r="H14008" s="7" t="n">
        <v>1</v>
      </c>
      <c r="I14008" s="7" t="n">
        <v>0</v>
      </c>
      <c r="J14008" s="7" t="n">
        <v>0</v>
      </c>
      <c r="K14008" s="7" t="n">
        <v>0</v>
      </c>
      <c r="L14008" s="7" t="n">
        <v>0</v>
      </c>
      <c r="M14008" s="7" t="n">
        <v>1</v>
      </c>
      <c r="N14008" s="7" t="n">
        <v>1.60000002384186</v>
      </c>
      <c r="O14008" s="7" t="n">
        <v>0.0900000035762787</v>
      </c>
      <c r="P14008" s="7" t="s">
        <v>15</v>
      </c>
      <c r="Q14008" s="7" t="s">
        <v>15</v>
      </c>
      <c r="R14008" s="7" t="n">
        <v>-1</v>
      </c>
      <c r="S14008" s="7" t="n">
        <v>0</v>
      </c>
      <c r="T14008" s="7" t="n">
        <v>0</v>
      </c>
      <c r="U14008" s="7" t="n">
        <v>0</v>
      </c>
      <c r="V14008" s="7" t="n">
        <v>0</v>
      </c>
    </row>
    <row r="14009" spans="1:13">
      <c r="A14009" t="s">
        <v>4</v>
      </c>
      <c r="B14009" s="4" t="s">
        <v>5</v>
      </c>
      <c r="C14009" s="4" t="s">
        <v>10</v>
      </c>
      <c r="D14009" s="4" t="s">
        <v>6</v>
      </c>
      <c r="E14009" s="4" t="s">
        <v>6</v>
      </c>
      <c r="F14009" s="4" t="s">
        <v>6</v>
      </c>
      <c r="G14009" s="4" t="s">
        <v>16</v>
      </c>
      <c r="H14009" s="4" t="s">
        <v>9</v>
      </c>
      <c r="I14009" s="4" t="s">
        <v>30</v>
      </c>
      <c r="J14009" s="4" t="s">
        <v>30</v>
      </c>
      <c r="K14009" s="4" t="s">
        <v>30</v>
      </c>
      <c r="L14009" s="4" t="s">
        <v>30</v>
      </c>
      <c r="M14009" s="4" t="s">
        <v>30</v>
      </c>
      <c r="N14009" s="4" t="s">
        <v>30</v>
      </c>
      <c r="O14009" s="4" t="s">
        <v>30</v>
      </c>
      <c r="P14009" s="4" t="s">
        <v>6</v>
      </c>
      <c r="Q14009" s="4" t="s">
        <v>6</v>
      </c>
      <c r="R14009" s="4" t="s">
        <v>9</v>
      </c>
      <c r="S14009" s="4" t="s">
        <v>16</v>
      </c>
      <c r="T14009" s="4" t="s">
        <v>9</v>
      </c>
      <c r="U14009" s="4" t="s">
        <v>9</v>
      </c>
      <c r="V14009" s="4" t="s">
        <v>10</v>
      </c>
    </row>
    <row r="14010" spans="1:13">
      <c r="A14010" t="n">
        <v>109616</v>
      </c>
      <c r="B14010" s="61" t="n">
        <v>19</v>
      </c>
      <c r="C14010" s="7" t="n">
        <v>2</v>
      </c>
      <c r="D14010" s="7" t="s">
        <v>170</v>
      </c>
      <c r="E14010" s="7" t="s">
        <v>171</v>
      </c>
      <c r="F14010" s="7" t="s">
        <v>15</v>
      </c>
      <c r="G14010" s="7" t="n">
        <v>0</v>
      </c>
      <c r="H14010" s="7" t="n">
        <v>1</v>
      </c>
      <c r="I14010" s="7" t="n">
        <v>0</v>
      </c>
      <c r="J14010" s="7" t="n">
        <v>0</v>
      </c>
      <c r="K14010" s="7" t="n">
        <v>0</v>
      </c>
      <c r="L14010" s="7" t="n">
        <v>0</v>
      </c>
      <c r="M14010" s="7" t="n">
        <v>1</v>
      </c>
      <c r="N14010" s="7" t="n">
        <v>1.60000002384186</v>
      </c>
      <c r="O14010" s="7" t="n">
        <v>0.0900000035762787</v>
      </c>
      <c r="P14010" s="7" t="s">
        <v>15</v>
      </c>
      <c r="Q14010" s="7" t="s">
        <v>15</v>
      </c>
      <c r="R14010" s="7" t="n">
        <v>-1</v>
      </c>
      <c r="S14010" s="7" t="n">
        <v>0</v>
      </c>
      <c r="T14010" s="7" t="n">
        <v>0</v>
      </c>
      <c r="U14010" s="7" t="n">
        <v>0</v>
      </c>
      <c r="V14010" s="7" t="n">
        <v>0</v>
      </c>
    </row>
    <row r="14011" spans="1:13">
      <c r="A14011" t="s">
        <v>4</v>
      </c>
      <c r="B14011" s="4" t="s">
        <v>5</v>
      </c>
      <c r="C14011" s="4" t="s">
        <v>10</v>
      </c>
      <c r="D14011" s="4" t="s">
        <v>6</v>
      </c>
      <c r="E14011" s="4" t="s">
        <v>6</v>
      </c>
      <c r="F14011" s="4" t="s">
        <v>6</v>
      </c>
      <c r="G14011" s="4" t="s">
        <v>16</v>
      </c>
      <c r="H14011" s="4" t="s">
        <v>9</v>
      </c>
      <c r="I14011" s="4" t="s">
        <v>30</v>
      </c>
      <c r="J14011" s="4" t="s">
        <v>30</v>
      </c>
      <c r="K14011" s="4" t="s">
        <v>30</v>
      </c>
      <c r="L14011" s="4" t="s">
        <v>30</v>
      </c>
      <c r="M14011" s="4" t="s">
        <v>30</v>
      </c>
      <c r="N14011" s="4" t="s">
        <v>30</v>
      </c>
      <c r="O14011" s="4" t="s">
        <v>30</v>
      </c>
      <c r="P14011" s="4" t="s">
        <v>6</v>
      </c>
      <c r="Q14011" s="4" t="s">
        <v>6</v>
      </c>
      <c r="R14011" s="4" t="s">
        <v>9</v>
      </c>
      <c r="S14011" s="4" t="s">
        <v>16</v>
      </c>
      <c r="T14011" s="4" t="s">
        <v>9</v>
      </c>
      <c r="U14011" s="4" t="s">
        <v>9</v>
      </c>
      <c r="V14011" s="4" t="s">
        <v>10</v>
      </c>
    </row>
    <row r="14012" spans="1:13">
      <c r="A14012" t="n">
        <v>109690</v>
      </c>
      <c r="B14012" s="61" t="n">
        <v>19</v>
      </c>
      <c r="C14012" s="7" t="n">
        <v>3</v>
      </c>
      <c r="D14012" s="7" t="s">
        <v>172</v>
      </c>
      <c r="E14012" s="7" t="s">
        <v>173</v>
      </c>
      <c r="F14012" s="7" t="s">
        <v>15</v>
      </c>
      <c r="G14012" s="7" t="n">
        <v>0</v>
      </c>
      <c r="H14012" s="7" t="n">
        <v>1</v>
      </c>
      <c r="I14012" s="7" t="n">
        <v>0</v>
      </c>
      <c r="J14012" s="7" t="n">
        <v>0</v>
      </c>
      <c r="K14012" s="7" t="n">
        <v>0</v>
      </c>
      <c r="L14012" s="7" t="n">
        <v>0</v>
      </c>
      <c r="M14012" s="7" t="n">
        <v>1</v>
      </c>
      <c r="N14012" s="7" t="n">
        <v>1.60000002384186</v>
      </c>
      <c r="O14012" s="7" t="n">
        <v>0.0900000035762787</v>
      </c>
      <c r="P14012" s="7" t="s">
        <v>15</v>
      </c>
      <c r="Q14012" s="7" t="s">
        <v>15</v>
      </c>
      <c r="R14012" s="7" t="n">
        <v>-1</v>
      </c>
      <c r="S14012" s="7" t="n">
        <v>0</v>
      </c>
      <c r="T14012" s="7" t="n">
        <v>0</v>
      </c>
      <c r="U14012" s="7" t="n">
        <v>0</v>
      </c>
      <c r="V14012" s="7" t="n">
        <v>0</v>
      </c>
    </row>
    <row r="14013" spans="1:13">
      <c r="A14013" t="s">
        <v>4</v>
      </c>
      <c r="B14013" s="4" t="s">
        <v>5</v>
      </c>
      <c r="C14013" s="4" t="s">
        <v>10</v>
      </c>
      <c r="D14013" s="4" t="s">
        <v>6</v>
      </c>
      <c r="E14013" s="4" t="s">
        <v>6</v>
      </c>
      <c r="F14013" s="4" t="s">
        <v>6</v>
      </c>
      <c r="G14013" s="4" t="s">
        <v>16</v>
      </c>
      <c r="H14013" s="4" t="s">
        <v>9</v>
      </c>
      <c r="I14013" s="4" t="s">
        <v>30</v>
      </c>
      <c r="J14013" s="4" t="s">
        <v>30</v>
      </c>
      <c r="K14013" s="4" t="s">
        <v>30</v>
      </c>
      <c r="L14013" s="4" t="s">
        <v>30</v>
      </c>
      <c r="M14013" s="4" t="s">
        <v>30</v>
      </c>
      <c r="N14013" s="4" t="s">
        <v>30</v>
      </c>
      <c r="O14013" s="4" t="s">
        <v>30</v>
      </c>
      <c r="P14013" s="4" t="s">
        <v>6</v>
      </c>
      <c r="Q14013" s="4" t="s">
        <v>6</v>
      </c>
      <c r="R14013" s="4" t="s">
        <v>9</v>
      </c>
      <c r="S14013" s="4" t="s">
        <v>16</v>
      </c>
      <c r="T14013" s="4" t="s">
        <v>9</v>
      </c>
      <c r="U14013" s="4" t="s">
        <v>9</v>
      </c>
      <c r="V14013" s="4" t="s">
        <v>10</v>
      </c>
    </row>
    <row r="14014" spans="1:13">
      <c r="A14014" t="n">
        <v>109763</v>
      </c>
      <c r="B14014" s="61" t="n">
        <v>19</v>
      </c>
      <c r="C14014" s="7" t="n">
        <v>4</v>
      </c>
      <c r="D14014" s="7" t="s">
        <v>174</v>
      </c>
      <c r="E14014" s="7" t="s">
        <v>175</v>
      </c>
      <c r="F14014" s="7" t="s">
        <v>15</v>
      </c>
      <c r="G14014" s="7" t="n">
        <v>0</v>
      </c>
      <c r="H14014" s="7" t="n">
        <v>1</v>
      </c>
      <c r="I14014" s="7" t="n">
        <v>0</v>
      </c>
      <c r="J14014" s="7" t="n">
        <v>0</v>
      </c>
      <c r="K14014" s="7" t="n">
        <v>0</v>
      </c>
      <c r="L14014" s="7" t="n">
        <v>0</v>
      </c>
      <c r="M14014" s="7" t="n">
        <v>1</v>
      </c>
      <c r="N14014" s="7" t="n">
        <v>1.60000002384186</v>
      </c>
      <c r="O14014" s="7" t="n">
        <v>0.0900000035762787</v>
      </c>
      <c r="P14014" s="7" t="s">
        <v>15</v>
      </c>
      <c r="Q14014" s="7" t="s">
        <v>15</v>
      </c>
      <c r="R14014" s="7" t="n">
        <v>-1</v>
      </c>
      <c r="S14014" s="7" t="n">
        <v>0</v>
      </c>
      <c r="T14014" s="7" t="n">
        <v>0</v>
      </c>
      <c r="U14014" s="7" t="n">
        <v>0</v>
      </c>
      <c r="V14014" s="7" t="n">
        <v>0</v>
      </c>
    </row>
    <row r="14015" spans="1:13">
      <c r="A14015" t="s">
        <v>4</v>
      </c>
      <c r="B14015" s="4" t="s">
        <v>5</v>
      </c>
      <c r="C14015" s="4" t="s">
        <v>10</v>
      </c>
      <c r="D14015" s="4" t="s">
        <v>6</v>
      </c>
      <c r="E14015" s="4" t="s">
        <v>6</v>
      </c>
      <c r="F14015" s="4" t="s">
        <v>6</v>
      </c>
      <c r="G14015" s="4" t="s">
        <v>16</v>
      </c>
      <c r="H14015" s="4" t="s">
        <v>9</v>
      </c>
      <c r="I14015" s="4" t="s">
        <v>30</v>
      </c>
      <c r="J14015" s="4" t="s">
        <v>30</v>
      </c>
      <c r="K14015" s="4" t="s">
        <v>30</v>
      </c>
      <c r="L14015" s="4" t="s">
        <v>30</v>
      </c>
      <c r="M14015" s="4" t="s">
        <v>30</v>
      </c>
      <c r="N14015" s="4" t="s">
        <v>30</v>
      </c>
      <c r="O14015" s="4" t="s">
        <v>30</v>
      </c>
      <c r="P14015" s="4" t="s">
        <v>6</v>
      </c>
      <c r="Q14015" s="4" t="s">
        <v>6</v>
      </c>
      <c r="R14015" s="4" t="s">
        <v>9</v>
      </c>
      <c r="S14015" s="4" t="s">
        <v>16</v>
      </c>
      <c r="T14015" s="4" t="s">
        <v>9</v>
      </c>
      <c r="U14015" s="4" t="s">
        <v>9</v>
      </c>
      <c r="V14015" s="4" t="s">
        <v>10</v>
      </c>
    </row>
    <row r="14016" spans="1:13">
      <c r="A14016" t="n">
        <v>109838</v>
      </c>
      <c r="B14016" s="61" t="n">
        <v>19</v>
      </c>
      <c r="C14016" s="7" t="n">
        <v>5</v>
      </c>
      <c r="D14016" s="7" t="s">
        <v>176</v>
      </c>
      <c r="E14016" s="7" t="s">
        <v>177</v>
      </c>
      <c r="F14016" s="7" t="s">
        <v>15</v>
      </c>
      <c r="G14016" s="7" t="n">
        <v>0</v>
      </c>
      <c r="H14016" s="7" t="n">
        <v>1</v>
      </c>
      <c r="I14016" s="7" t="n">
        <v>0</v>
      </c>
      <c r="J14016" s="7" t="n">
        <v>0</v>
      </c>
      <c r="K14016" s="7" t="n">
        <v>0</v>
      </c>
      <c r="L14016" s="7" t="n">
        <v>0</v>
      </c>
      <c r="M14016" s="7" t="n">
        <v>1</v>
      </c>
      <c r="N14016" s="7" t="n">
        <v>1.60000002384186</v>
      </c>
      <c r="O14016" s="7" t="n">
        <v>0.0900000035762787</v>
      </c>
      <c r="P14016" s="7" t="s">
        <v>15</v>
      </c>
      <c r="Q14016" s="7" t="s">
        <v>15</v>
      </c>
      <c r="R14016" s="7" t="n">
        <v>-1</v>
      </c>
      <c r="S14016" s="7" t="n">
        <v>0</v>
      </c>
      <c r="T14016" s="7" t="n">
        <v>0</v>
      </c>
      <c r="U14016" s="7" t="n">
        <v>0</v>
      </c>
      <c r="V14016" s="7" t="n">
        <v>0</v>
      </c>
    </row>
    <row r="14017" spans="1:22">
      <c r="A14017" t="s">
        <v>4</v>
      </c>
      <c r="B14017" s="4" t="s">
        <v>5</v>
      </c>
      <c r="C14017" s="4" t="s">
        <v>10</v>
      </c>
      <c r="D14017" s="4" t="s">
        <v>6</v>
      </c>
      <c r="E14017" s="4" t="s">
        <v>6</v>
      </c>
      <c r="F14017" s="4" t="s">
        <v>6</v>
      </c>
      <c r="G14017" s="4" t="s">
        <v>16</v>
      </c>
      <c r="H14017" s="4" t="s">
        <v>9</v>
      </c>
      <c r="I14017" s="4" t="s">
        <v>30</v>
      </c>
      <c r="J14017" s="4" t="s">
        <v>30</v>
      </c>
      <c r="K14017" s="4" t="s">
        <v>30</v>
      </c>
      <c r="L14017" s="4" t="s">
        <v>30</v>
      </c>
      <c r="M14017" s="4" t="s">
        <v>30</v>
      </c>
      <c r="N14017" s="4" t="s">
        <v>30</v>
      </c>
      <c r="O14017" s="4" t="s">
        <v>30</v>
      </c>
      <c r="P14017" s="4" t="s">
        <v>6</v>
      </c>
      <c r="Q14017" s="4" t="s">
        <v>6</v>
      </c>
      <c r="R14017" s="4" t="s">
        <v>9</v>
      </c>
      <c r="S14017" s="4" t="s">
        <v>16</v>
      </c>
      <c r="T14017" s="4" t="s">
        <v>9</v>
      </c>
      <c r="U14017" s="4" t="s">
        <v>9</v>
      </c>
      <c r="V14017" s="4" t="s">
        <v>10</v>
      </c>
    </row>
    <row r="14018" spans="1:22">
      <c r="A14018" t="n">
        <v>109910</v>
      </c>
      <c r="B14018" s="61" t="n">
        <v>19</v>
      </c>
      <c r="C14018" s="7" t="n">
        <v>6</v>
      </c>
      <c r="D14018" s="7" t="s">
        <v>178</v>
      </c>
      <c r="E14018" s="7" t="s">
        <v>179</v>
      </c>
      <c r="F14018" s="7" t="s">
        <v>15</v>
      </c>
      <c r="G14018" s="7" t="n">
        <v>0</v>
      </c>
      <c r="H14018" s="7" t="n">
        <v>1</v>
      </c>
      <c r="I14018" s="7" t="n">
        <v>0</v>
      </c>
      <c r="J14018" s="7" t="n">
        <v>0</v>
      </c>
      <c r="K14018" s="7" t="n">
        <v>0</v>
      </c>
      <c r="L14018" s="7" t="n">
        <v>0</v>
      </c>
      <c r="M14018" s="7" t="n">
        <v>1</v>
      </c>
      <c r="N14018" s="7" t="n">
        <v>1.60000002384186</v>
      </c>
      <c r="O14018" s="7" t="n">
        <v>0.0900000035762787</v>
      </c>
      <c r="P14018" s="7" t="s">
        <v>15</v>
      </c>
      <c r="Q14018" s="7" t="s">
        <v>15</v>
      </c>
      <c r="R14018" s="7" t="n">
        <v>-1</v>
      </c>
      <c r="S14018" s="7" t="n">
        <v>0</v>
      </c>
      <c r="T14018" s="7" t="n">
        <v>0</v>
      </c>
      <c r="U14018" s="7" t="n">
        <v>0</v>
      </c>
      <c r="V14018" s="7" t="n">
        <v>0</v>
      </c>
    </row>
    <row r="14019" spans="1:22">
      <c r="A14019" t="s">
        <v>4</v>
      </c>
      <c r="B14019" s="4" t="s">
        <v>5</v>
      </c>
      <c r="C14019" s="4" t="s">
        <v>10</v>
      </c>
      <c r="D14019" s="4" t="s">
        <v>6</v>
      </c>
      <c r="E14019" s="4" t="s">
        <v>6</v>
      </c>
      <c r="F14019" s="4" t="s">
        <v>6</v>
      </c>
      <c r="G14019" s="4" t="s">
        <v>16</v>
      </c>
      <c r="H14019" s="4" t="s">
        <v>9</v>
      </c>
      <c r="I14019" s="4" t="s">
        <v>30</v>
      </c>
      <c r="J14019" s="4" t="s">
        <v>30</v>
      </c>
      <c r="K14019" s="4" t="s">
        <v>30</v>
      </c>
      <c r="L14019" s="4" t="s">
        <v>30</v>
      </c>
      <c r="M14019" s="4" t="s">
        <v>30</v>
      </c>
      <c r="N14019" s="4" t="s">
        <v>30</v>
      </c>
      <c r="O14019" s="4" t="s">
        <v>30</v>
      </c>
      <c r="P14019" s="4" t="s">
        <v>6</v>
      </c>
      <c r="Q14019" s="4" t="s">
        <v>6</v>
      </c>
      <c r="R14019" s="4" t="s">
        <v>9</v>
      </c>
      <c r="S14019" s="4" t="s">
        <v>16</v>
      </c>
      <c r="T14019" s="4" t="s">
        <v>9</v>
      </c>
      <c r="U14019" s="4" t="s">
        <v>9</v>
      </c>
      <c r="V14019" s="4" t="s">
        <v>10</v>
      </c>
    </row>
    <row r="14020" spans="1:22">
      <c r="A14020" t="n">
        <v>109983</v>
      </c>
      <c r="B14020" s="61" t="n">
        <v>19</v>
      </c>
      <c r="C14020" s="7" t="n">
        <v>7</v>
      </c>
      <c r="D14020" s="7" t="s">
        <v>180</v>
      </c>
      <c r="E14020" s="7" t="s">
        <v>181</v>
      </c>
      <c r="F14020" s="7" t="s">
        <v>15</v>
      </c>
      <c r="G14020" s="7" t="n">
        <v>0</v>
      </c>
      <c r="H14020" s="7" t="n">
        <v>1</v>
      </c>
      <c r="I14020" s="7" t="n">
        <v>0</v>
      </c>
      <c r="J14020" s="7" t="n">
        <v>0</v>
      </c>
      <c r="K14020" s="7" t="n">
        <v>0</v>
      </c>
      <c r="L14020" s="7" t="n">
        <v>0</v>
      </c>
      <c r="M14020" s="7" t="n">
        <v>1</v>
      </c>
      <c r="N14020" s="7" t="n">
        <v>1.60000002384186</v>
      </c>
      <c r="O14020" s="7" t="n">
        <v>0.0900000035762787</v>
      </c>
      <c r="P14020" s="7" t="s">
        <v>15</v>
      </c>
      <c r="Q14020" s="7" t="s">
        <v>15</v>
      </c>
      <c r="R14020" s="7" t="n">
        <v>-1</v>
      </c>
      <c r="S14020" s="7" t="n">
        <v>0</v>
      </c>
      <c r="T14020" s="7" t="n">
        <v>0</v>
      </c>
      <c r="U14020" s="7" t="n">
        <v>0</v>
      </c>
      <c r="V14020" s="7" t="n">
        <v>0</v>
      </c>
    </row>
    <row r="14021" spans="1:22">
      <c r="A14021" t="s">
        <v>4</v>
      </c>
      <c r="B14021" s="4" t="s">
        <v>5</v>
      </c>
      <c r="C14021" s="4" t="s">
        <v>10</v>
      </c>
      <c r="D14021" s="4" t="s">
        <v>6</v>
      </c>
      <c r="E14021" s="4" t="s">
        <v>6</v>
      </c>
      <c r="F14021" s="4" t="s">
        <v>6</v>
      </c>
      <c r="G14021" s="4" t="s">
        <v>16</v>
      </c>
      <c r="H14021" s="4" t="s">
        <v>9</v>
      </c>
      <c r="I14021" s="4" t="s">
        <v>30</v>
      </c>
      <c r="J14021" s="4" t="s">
        <v>30</v>
      </c>
      <c r="K14021" s="4" t="s">
        <v>30</v>
      </c>
      <c r="L14021" s="4" t="s">
        <v>30</v>
      </c>
      <c r="M14021" s="4" t="s">
        <v>30</v>
      </c>
      <c r="N14021" s="4" t="s">
        <v>30</v>
      </c>
      <c r="O14021" s="4" t="s">
        <v>30</v>
      </c>
      <c r="P14021" s="4" t="s">
        <v>6</v>
      </c>
      <c r="Q14021" s="4" t="s">
        <v>6</v>
      </c>
      <c r="R14021" s="4" t="s">
        <v>9</v>
      </c>
      <c r="S14021" s="4" t="s">
        <v>16</v>
      </c>
      <c r="T14021" s="4" t="s">
        <v>9</v>
      </c>
      <c r="U14021" s="4" t="s">
        <v>9</v>
      </c>
      <c r="V14021" s="4" t="s">
        <v>10</v>
      </c>
    </row>
    <row r="14022" spans="1:22">
      <c r="A14022" t="n">
        <v>110054</v>
      </c>
      <c r="B14022" s="61" t="n">
        <v>19</v>
      </c>
      <c r="C14022" s="7" t="n">
        <v>8</v>
      </c>
      <c r="D14022" s="7" t="s">
        <v>182</v>
      </c>
      <c r="E14022" s="7" t="s">
        <v>183</v>
      </c>
      <c r="F14022" s="7" t="s">
        <v>15</v>
      </c>
      <c r="G14022" s="7" t="n">
        <v>0</v>
      </c>
      <c r="H14022" s="7" t="n">
        <v>1</v>
      </c>
      <c r="I14022" s="7" t="n">
        <v>0</v>
      </c>
      <c r="J14022" s="7" t="n">
        <v>0</v>
      </c>
      <c r="K14022" s="7" t="n">
        <v>0</v>
      </c>
      <c r="L14022" s="7" t="n">
        <v>0</v>
      </c>
      <c r="M14022" s="7" t="n">
        <v>1</v>
      </c>
      <c r="N14022" s="7" t="n">
        <v>1.60000002384186</v>
      </c>
      <c r="O14022" s="7" t="n">
        <v>0.0900000035762787</v>
      </c>
      <c r="P14022" s="7" t="s">
        <v>15</v>
      </c>
      <c r="Q14022" s="7" t="s">
        <v>15</v>
      </c>
      <c r="R14022" s="7" t="n">
        <v>-1</v>
      </c>
      <c r="S14022" s="7" t="n">
        <v>0</v>
      </c>
      <c r="T14022" s="7" t="n">
        <v>0</v>
      </c>
      <c r="U14022" s="7" t="n">
        <v>0</v>
      </c>
      <c r="V14022" s="7" t="n">
        <v>0</v>
      </c>
    </row>
    <row r="14023" spans="1:22">
      <c r="A14023" t="s">
        <v>4</v>
      </c>
      <c r="B14023" s="4" t="s">
        <v>5</v>
      </c>
      <c r="C14023" s="4" t="s">
        <v>10</v>
      </c>
      <c r="D14023" s="4" t="s">
        <v>6</v>
      </c>
      <c r="E14023" s="4" t="s">
        <v>6</v>
      </c>
      <c r="F14023" s="4" t="s">
        <v>6</v>
      </c>
      <c r="G14023" s="4" t="s">
        <v>16</v>
      </c>
      <c r="H14023" s="4" t="s">
        <v>9</v>
      </c>
      <c r="I14023" s="4" t="s">
        <v>30</v>
      </c>
      <c r="J14023" s="4" t="s">
        <v>30</v>
      </c>
      <c r="K14023" s="4" t="s">
        <v>30</v>
      </c>
      <c r="L14023" s="4" t="s">
        <v>30</v>
      </c>
      <c r="M14023" s="4" t="s">
        <v>30</v>
      </c>
      <c r="N14023" s="4" t="s">
        <v>30</v>
      </c>
      <c r="O14023" s="4" t="s">
        <v>30</v>
      </c>
      <c r="P14023" s="4" t="s">
        <v>6</v>
      </c>
      <c r="Q14023" s="4" t="s">
        <v>6</v>
      </c>
      <c r="R14023" s="4" t="s">
        <v>9</v>
      </c>
      <c r="S14023" s="4" t="s">
        <v>16</v>
      </c>
      <c r="T14023" s="4" t="s">
        <v>9</v>
      </c>
      <c r="U14023" s="4" t="s">
        <v>9</v>
      </c>
      <c r="V14023" s="4" t="s">
        <v>10</v>
      </c>
    </row>
    <row r="14024" spans="1:22">
      <c r="A14024" t="n">
        <v>110127</v>
      </c>
      <c r="B14024" s="61" t="n">
        <v>19</v>
      </c>
      <c r="C14024" s="7" t="n">
        <v>9</v>
      </c>
      <c r="D14024" s="7" t="s">
        <v>184</v>
      </c>
      <c r="E14024" s="7" t="s">
        <v>185</v>
      </c>
      <c r="F14024" s="7" t="s">
        <v>15</v>
      </c>
      <c r="G14024" s="7" t="n">
        <v>0</v>
      </c>
      <c r="H14024" s="7" t="n">
        <v>1</v>
      </c>
      <c r="I14024" s="7" t="n">
        <v>0</v>
      </c>
      <c r="J14024" s="7" t="n">
        <v>0</v>
      </c>
      <c r="K14024" s="7" t="n">
        <v>0</v>
      </c>
      <c r="L14024" s="7" t="n">
        <v>0</v>
      </c>
      <c r="M14024" s="7" t="n">
        <v>1</v>
      </c>
      <c r="N14024" s="7" t="n">
        <v>1.60000002384186</v>
      </c>
      <c r="O14024" s="7" t="n">
        <v>0.0900000035762787</v>
      </c>
      <c r="P14024" s="7" t="s">
        <v>15</v>
      </c>
      <c r="Q14024" s="7" t="s">
        <v>15</v>
      </c>
      <c r="R14024" s="7" t="n">
        <v>-1</v>
      </c>
      <c r="S14024" s="7" t="n">
        <v>0</v>
      </c>
      <c r="T14024" s="7" t="n">
        <v>0</v>
      </c>
      <c r="U14024" s="7" t="n">
        <v>0</v>
      </c>
      <c r="V14024" s="7" t="n">
        <v>0</v>
      </c>
    </row>
    <row r="14025" spans="1:22">
      <c r="A14025" t="s">
        <v>4</v>
      </c>
      <c r="B14025" s="4" t="s">
        <v>5</v>
      </c>
      <c r="C14025" s="4" t="s">
        <v>10</v>
      </c>
      <c r="D14025" s="4" t="s">
        <v>6</v>
      </c>
      <c r="E14025" s="4" t="s">
        <v>6</v>
      </c>
      <c r="F14025" s="4" t="s">
        <v>6</v>
      </c>
      <c r="G14025" s="4" t="s">
        <v>16</v>
      </c>
      <c r="H14025" s="4" t="s">
        <v>9</v>
      </c>
      <c r="I14025" s="4" t="s">
        <v>30</v>
      </c>
      <c r="J14025" s="4" t="s">
        <v>30</v>
      </c>
      <c r="K14025" s="4" t="s">
        <v>30</v>
      </c>
      <c r="L14025" s="4" t="s">
        <v>30</v>
      </c>
      <c r="M14025" s="4" t="s">
        <v>30</v>
      </c>
      <c r="N14025" s="4" t="s">
        <v>30</v>
      </c>
      <c r="O14025" s="4" t="s">
        <v>30</v>
      </c>
      <c r="P14025" s="4" t="s">
        <v>6</v>
      </c>
      <c r="Q14025" s="4" t="s">
        <v>6</v>
      </c>
      <c r="R14025" s="4" t="s">
        <v>9</v>
      </c>
      <c r="S14025" s="4" t="s">
        <v>16</v>
      </c>
      <c r="T14025" s="4" t="s">
        <v>9</v>
      </c>
      <c r="U14025" s="4" t="s">
        <v>9</v>
      </c>
      <c r="V14025" s="4" t="s">
        <v>10</v>
      </c>
    </row>
    <row r="14026" spans="1:22">
      <c r="A14026" t="n">
        <v>110202</v>
      </c>
      <c r="B14026" s="61" t="n">
        <v>19</v>
      </c>
      <c r="C14026" s="7" t="n">
        <v>13</v>
      </c>
      <c r="D14026" s="7" t="s">
        <v>186</v>
      </c>
      <c r="E14026" s="7" t="s">
        <v>187</v>
      </c>
      <c r="F14026" s="7" t="s">
        <v>15</v>
      </c>
      <c r="G14026" s="7" t="n">
        <v>0</v>
      </c>
      <c r="H14026" s="7" t="n">
        <v>1</v>
      </c>
      <c r="I14026" s="7" t="n">
        <v>0</v>
      </c>
      <c r="J14026" s="7" t="n">
        <v>0</v>
      </c>
      <c r="K14026" s="7" t="n">
        <v>0</v>
      </c>
      <c r="L14026" s="7" t="n">
        <v>0</v>
      </c>
      <c r="M14026" s="7" t="n">
        <v>1</v>
      </c>
      <c r="N14026" s="7" t="n">
        <v>1.60000002384186</v>
      </c>
      <c r="O14026" s="7" t="n">
        <v>0.0900000035762787</v>
      </c>
      <c r="P14026" s="7" t="s">
        <v>15</v>
      </c>
      <c r="Q14026" s="7" t="s">
        <v>15</v>
      </c>
      <c r="R14026" s="7" t="n">
        <v>-1</v>
      </c>
      <c r="S14026" s="7" t="n">
        <v>0</v>
      </c>
      <c r="T14026" s="7" t="n">
        <v>0</v>
      </c>
      <c r="U14026" s="7" t="n">
        <v>0</v>
      </c>
      <c r="V14026" s="7" t="n">
        <v>0</v>
      </c>
    </row>
    <row r="14027" spans="1:22">
      <c r="A14027" t="s">
        <v>4</v>
      </c>
      <c r="B14027" s="4" t="s">
        <v>5</v>
      </c>
      <c r="C14027" s="4" t="s">
        <v>10</v>
      </c>
      <c r="D14027" s="4" t="s">
        <v>6</v>
      </c>
      <c r="E14027" s="4" t="s">
        <v>6</v>
      </c>
      <c r="F14027" s="4" t="s">
        <v>6</v>
      </c>
      <c r="G14027" s="4" t="s">
        <v>16</v>
      </c>
      <c r="H14027" s="4" t="s">
        <v>9</v>
      </c>
      <c r="I14027" s="4" t="s">
        <v>30</v>
      </c>
      <c r="J14027" s="4" t="s">
        <v>30</v>
      </c>
      <c r="K14027" s="4" t="s">
        <v>30</v>
      </c>
      <c r="L14027" s="4" t="s">
        <v>30</v>
      </c>
      <c r="M14027" s="4" t="s">
        <v>30</v>
      </c>
      <c r="N14027" s="4" t="s">
        <v>30</v>
      </c>
      <c r="O14027" s="4" t="s">
        <v>30</v>
      </c>
      <c r="P14027" s="4" t="s">
        <v>6</v>
      </c>
      <c r="Q14027" s="4" t="s">
        <v>6</v>
      </c>
      <c r="R14027" s="4" t="s">
        <v>9</v>
      </c>
      <c r="S14027" s="4" t="s">
        <v>16</v>
      </c>
      <c r="T14027" s="4" t="s">
        <v>9</v>
      </c>
      <c r="U14027" s="4" t="s">
        <v>9</v>
      </c>
      <c r="V14027" s="4" t="s">
        <v>10</v>
      </c>
    </row>
    <row r="14028" spans="1:22">
      <c r="A14028" t="n">
        <v>110285</v>
      </c>
      <c r="B14028" s="61" t="n">
        <v>19</v>
      </c>
      <c r="C14028" s="7" t="n">
        <v>18</v>
      </c>
      <c r="D14028" s="7" t="s">
        <v>706</v>
      </c>
      <c r="E14028" s="7" t="s">
        <v>707</v>
      </c>
      <c r="F14028" s="7" t="s">
        <v>15</v>
      </c>
      <c r="G14028" s="7" t="n">
        <v>0</v>
      </c>
      <c r="H14028" s="7" t="n">
        <v>1</v>
      </c>
      <c r="I14028" s="7" t="n">
        <v>0</v>
      </c>
      <c r="J14028" s="7" t="n">
        <v>0</v>
      </c>
      <c r="K14028" s="7" t="n">
        <v>0</v>
      </c>
      <c r="L14028" s="7" t="n">
        <v>0</v>
      </c>
      <c r="M14028" s="7" t="n">
        <v>1</v>
      </c>
      <c r="N14028" s="7" t="n">
        <v>1.60000002384186</v>
      </c>
      <c r="O14028" s="7" t="n">
        <v>0.0900000035762787</v>
      </c>
      <c r="P14028" s="7" t="s">
        <v>15</v>
      </c>
      <c r="Q14028" s="7" t="s">
        <v>15</v>
      </c>
      <c r="R14028" s="7" t="n">
        <v>-1</v>
      </c>
      <c r="S14028" s="7" t="n">
        <v>0</v>
      </c>
      <c r="T14028" s="7" t="n">
        <v>0</v>
      </c>
      <c r="U14028" s="7" t="n">
        <v>0</v>
      </c>
      <c r="V14028" s="7" t="n">
        <v>0</v>
      </c>
    </row>
    <row r="14029" spans="1:22">
      <c r="A14029" t="s">
        <v>4</v>
      </c>
      <c r="B14029" s="4" t="s">
        <v>5</v>
      </c>
      <c r="C14029" s="4" t="s">
        <v>10</v>
      </c>
      <c r="D14029" s="4" t="s">
        <v>6</v>
      </c>
      <c r="E14029" s="4" t="s">
        <v>6</v>
      </c>
      <c r="F14029" s="4" t="s">
        <v>6</v>
      </c>
      <c r="G14029" s="4" t="s">
        <v>16</v>
      </c>
      <c r="H14029" s="4" t="s">
        <v>9</v>
      </c>
      <c r="I14029" s="4" t="s">
        <v>30</v>
      </c>
      <c r="J14029" s="4" t="s">
        <v>30</v>
      </c>
      <c r="K14029" s="4" t="s">
        <v>30</v>
      </c>
      <c r="L14029" s="4" t="s">
        <v>30</v>
      </c>
      <c r="M14029" s="4" t="s">
        <v>30</v>
      </c>
      <c r="N14029" s="4" t="s">
        <v>30</v>
      </c>
      <c r="O14029" s="4" t="s">
        <v>30</v>
      </c>
      <c r="P14029" s="4" t="s">
        <v>6</v>
      </c>
      <c r="Q14029" s="4" t="s">
        <v>6</v>
      </c>
      <c r="R14029" s="4" t="s">
        <v>9</v>
      </c>
      <c r="S14029" s="4" t="s">
        <v>16</v>
      </c>
      <c r="T14029" s="4" t="s">
        <v>9</v>
      </c>
      <c r="U14029" s="4" t="s">
        <v>9</v>
      </c>
      <c r="V14029" s="4" t="s">
        <v>10</v>
      </c>
    </row>
    <row r="14030" spans="1:22">
      <c r="A14030" t="n">
        <v>110363</v>
      </c>
      <c r="B14030" s="61" t="n">
        <v>19</v>
      </c>
      <c r="C14030" s="7" t="n">
        <v>12</v>
      </c>
      <c r="D14030" s="7" t="s">
        <v>188</v>
      </c>
      <c r="E14030" s="7" t="s">
        <v>189</v>
      </c>
      <c r="F14030" s="7" t="s">
        <v>15</v>
      </c>
      <c r="G14030" s="7" t="n">
        <v>0</v>
      </c>
      <c r="H14030" s="7" t="n">
        <v>1</v>
      </c>
      <c r="I14030" s="7" t="n">
        <v>0</v>
      </c>
      <c r="J14030" s="7" t="n">
        <v>0</v>
      </c>
      <c r="K14030" s="7" t="n">
        <v>0</v>
      </c>
      <c r="L14030" s="7" t="n">
        <v>0</v>
      </c>
      <c r="M14030" s="7" t="n">
        <v>1</v>
      </c>
      <c r="N14030" s="7" t="n">
        <v>1.60000002384186</v>
      </c>
      <c r="O14030" s="7" t="n">
        <v>0.0900000035762787</v>
      </c>
      <c r="P14030" s="7" t="s">
        <v>15</v>
      </c>
      <c r="Q14030" s="7" t="s">
        <v>15</v>
      </c>
      <c r="R14030" s="7" t="n">
        <v>-1</v>
      </c>
      <c r="S14030" s="7" t="n">
        <v>0</v>
      </c>
      <c r="T14030" s="7" t="n">
        <v>0</v>
      </c>
      <c r="U14030" s="7" t="n">
        <v>0</v>
      </c>
      <c r="V14030" s="7" t="n">
        <v>0</v>
      </c>
    </row>
    <row r="14031" spans="1:22">
      <c r="A14031" t="s">
        <v>4</v>
      </c>
      <c r="B14031" s="4" t="s">
        <v>5</v>
      </c>
      <c r="C14031" s="4" t="s">
        <v>10</v>
      </c>
      <c r="D14031" s="4" t="s">
        <v>6</v>
      </c>
      <c r="E14031" s="4" t="s">
        <v>6</v>
      </c>
      <c r="F14031" s="4" t="s">
        <v>6</v>
      </c>
      <c r="G14031" s="4" t="s">
        <v>16</v>
      </c>
      <c r="H14031" s="4" t="s">
        <v>9</v>
      </c>
      <c r="I14031" s="4" t="s">
        <v>30</v>
      </c>
      <c r="J14031" s="4" t="s">
        <v>30</v>
      </c>
      <c r="K14031" s="4" t="s">
        <v>30</v>
      </c>
      <c r="L14031" s="4" t="s">
        <v>30</v>
      </c>
      <c r="M14031" s="4" t="s">
        <v>30</v>
      </c>
      <c r="N14031" s="4" t="s">
        <v>30</v>
      </c>
      <c r="O14031" s="4" t="s">
        <v>30</v>
      </c>
      <c r="P14031" s="4" t="s">
        <v>6</v>
      </c>
      <c r="Q14031" s="4" t="s">
        <v>6</v>
      </c>
      <c r="R14031" s="4" t="s">
        <v>9</v>
      </c>
      <c r="S14031" s="4" t="s">
        <v>16</v>
      </c>
      <c r="T14031" s="4" t="s">
        <v>9</v>
      </c>
      <c r="U14031" s="4" t="s">
        <v>9</v>
      </c>
      <c r="V14031" s="4" t="s">
        <v>10</v>
      </c>
    </row>
    <row r="14032" spans="1:22">
      <c r="A14032" t="n">
        <v>110435</v>
      </c>
      <c r="B14032" s="61" t="n">
        <v>19</v>
      </c>
      <c r="C14032" s="7" t="n">
        <v>80</v>
      </c>
      <c r="D14032" s="7" t="s">
        <v>397</v>
      </c>
      <c r="E14032" s="7" t="s">
        <v>398</v>
      </c>
      <c r="F14032" s="7" t="s">
        <v>15</v>
      </c>
      <c r="G14032" s="7" t="n">
        <v>0</v>
      </c>
      <c r="H14032" s="7" t="n">
        <v>1</v>
      </c>
      <c r="I14032" s="7" t="n">
        <v>0</v>
      </c>
      <c r="J14032" s="7" t="n">
        <v>0</v>
      </c>
      <c r="K14032" s="7" t="n">
        <v>0</v>
      </c>
      <c r="L14032" s="7" t="n">
        <v>0</v>
      </c>
      <c r="M14032" s="7" t="n">
        <v>1</v>
      </c>
      <c r="N14032" s="7" t="n">
        <v>1.60000002384186</v>
      </c>
      <c r="O14032" s="7" t="n">
        <v>0.0900000035762787</v>
      </c>
      <c r="P14032" s="7" t="s">
        <v>15</v>
      </c>
      <c r="Q14032" s="7" t="s">
        <v>15</v>
      </c>
      <c r="R14032" s="7" t="n">
        <v>-1</v>
      </c>
      <c r="S14032" s="7" t="n">
        <v>0</v>
      </c>
      <c r="T14032" s="7" t="n">
        <v>0</v>
      </c>
      <c r="U14032" s="7" t="n">
        <v>0</v>
      </c>
      <c r="V14032" s="7" t="n">
        <v>0</v>
      </c>
    </row>
    <row r="14033" spans="1:22">
      <c r="A14033" t="s">
        <v>4</v>
      </c>
      <c r="B14033" s="4" t="s">
        <v>5</v>
      </c>
      <c r="C14033" s="4" t="s">
        <v>10</v>
      </c>
      <c r="D14033" s="4" t="s">
        <v>6</v>
      </c>
      <c r="E14033" s="4" t="s">
        <v>6</v>
      </c>
      <c r="F14033" s="4" t="s">
        <v>6</v>
      </c>
      <c r="G14033" s="4" t="s">
        <v>16</v>
      </c>
      <c r="H14033" s="4" t="s">
        <v>9</v>
      </c>
      <c r="I14033" s="4" t="s">
        <v>30</v>
      </c>
      <c r="J14033" s="4" t="s">
        <v>30</v>
      </c>
      <c r="K14033" s="4" t="s">
        <v>30</v>
      </c>
      <c r="L14033" s="4" t="s">
        <v>30</v>
      </c>
      <c r="M14033" s="4" t="s">
        <v>30</v>
      </c>
      <c r="N14033" s="4" t="s">
        <v>30</v>
      </c>
      <c r="O14033" s="4" t="s">
        <v>30</v>
      </c>
      <c r="P14033" s="4" t="s">
        <v>6</v>
      </c>
      <c r="Q14033" s="4" t="s">
        <v>6</v>
      </c>
      <c r="R14033" s="4" t="s">
        <v>9</v>
      </c>
      <c r="S14033" s="4" t="s">
        <v>16</v>
      </c>
      <c r="T14033" s="4" t="s">
        <v>9</v>
      </c>
      <c r="U14033" s="4" t="s">
        <v>9</v>
      </c>
      <c r="V14033" s="4" t="s">
        <v>10</v>
      </c>
    </row>
    <row r="14034" spans="1:22">
      <c r="A14034" t="n">
        <v>110505</v>
      </c>
      <c r="B14034" s="61" t="n">
        <v>19</v>
      </c>
      <c r="C14034" s="7" t="n">
        <v>7032</v>
      </c>
      <c r="D14034" s="7" t="s">
        <v>192</v>
      </c>
      <c r="E14034" s="7" t="s">
        <v>193</v>
      </c>
      <c r="F14034" s="7" t="s">
        <v>15</v>
      </c>
      <c r="G14034" s="7" t="n">
        <v>0</v>
      </c>
      <c r="H14034" s="7" t="n">
        <v>1</v>
      </c>
      <c r="I14034" s="7" t="n">
        <v>0</v>
      </c>
      <c r="J14034" s="7" t="n">
        <v>0</v>
      </c>
      <c r="K14034" s="7" t="n">
        <v>0</v>
      </c>
      <c r="L14034" s="7" t="n">
        <v>0</v>
      </c>
      <c r="M14034" s="7" t="n">
        <v>1</v>
      </c>
      <c r="N14034" s="7" t="n">
        <v>1.60000002384186</v>
      </c>
      <c r="O14034" s="7" t="n">
        <v>0.0900000035762787</v>
      </c>
      <c r="P14034" s="7" t="s">
        <v>15</v>
      </c>
      <c r="Q14034" s="7" t="s">
        <v>15</v>
      </c>
      <c r="R14034" s="7" t="n">
        <v>-1</v>
      </c>
      <c r="S14034" s="7" t="n">
        <v>0</v>
      </c>
      <c r="T14034" s="7" t="n">
        <v>0</v>
      </c>
      <c r="U14034" s="7" t="n">
        <v>0</v>
      </c>
      <c r="V14034" s="7" t="n">
        <v>0</v>
      </c>
    </row>
    <row r="14035" spans="1:22">
      <c r="A14035" t="s">
        <v>4</v>
      </c>
      <c r="B14035" s="4" t="s">
        <v>5</v>
      </c>
      <c r="C14035" s="4" t="s">
        <v>10</v>
      </c>
      <c r="D14035" s="4" t="s">
        <v>6</v>
      </c>
      <c r="E14035" s="4" t="s">
        <v>6</v>
      </c>
      <c r="F14035" s="4" t="s">
        <v>6</v>
      </c>
      <c r="G14035" s="4" t="s">
        <v>16</v>
      </c>
      <c r="H14035" s="4" t="s">
        <v>9</v>
      </c>
      <c r="I14035" s="4" t="s">
        <v>30</v>
      </c>
      <c r="J14035" s="4" t="s">
        <v>30</v>
      </c>
      <c r="K14035" s="4" t="s">
        <v>30</v>
      </c>
      <c r="L14035" s="4" t="s">
        <v>30</v>
      </c>
      <c r="M14035" s="4" t="s">
        <v>30</v>
      </c>
      <c r="N14035" s="4" t="s">
        <v>30</v>
      </c>
      <c r="O14035" s="4" t="s">
        <v>30</v>
      </c>
      <c r="P14035" s="4" t="s">
        <v>6</v>
      </c>
      <c r="Q14035" s="4" t="s">
        <v>6</v>
      </c>
      <c r="R14035" s="4" t="s">
        <v>9</v>
      </c>
      <c r="S14035" s="4" t="s">
        <v>16</v>
      </c>
      <c r="T14035" s="4" t="s">
        <v>9</v>
      </c>
      <c r="U14035" s="4" t="s">
        <v>9</v>
      </c>
      <c r="V14035" s="4" t="s">
        <v>10</v>
      </c>
    </row>
    <row r="14036" spans="1:22">
      <c r="A14036" t="n">
        <v>110575</v>
      </c>
      <c r="B14036" s="61" t="n">
        <v>19</v>
      </c>
      <c r="C14036" s="7" t="n">
        <v>83</v>
      </c>
      <c r="D14036" s="7" t="s">
        <v>401</v>
      </c>
      <c r="E14036" s="7" t="s">
        <v>402</v>
      </c>
      <c r="F14036" s="7" t="s">
        <v>15</v>
      </c>
      <c r="G14036" s="7" t="n">
        <v>0</v>
      </c>
      <c r="H14036" s="7" t="n">
        <v>1</v>
      </c>
      <c r="I14036" s="7" t="n">
        <v>0</v>
      </c>
      <c r="J14036" s="7" t="n">
        <v>0</v>
      </c>
      <c r="K14036" s="7" t="n">
        <v>0</v>
      </c>
      <c r="L14036" s="7" t="n">
        <v>0</v>
      </c>
      <c r="M14036" s="7" t="n">
        <v>1</v>
      </c>
      <c r="N14036" s="7" t="n">
        <v>1.60000002384186</v>
      </c>
      <c r="O14036" s="7" t="n">
        <v>0.0900000035762787</v>
      </c>
      <c r="P14036" s="7" t="s">
        <v>15</v>
      </c>
      <c r="Q14036" s="7" t="s">
        <v>15</v>
      </c>
      <c r="R14036" s="7" t="n">
        <v>-1</v>
      </c>
      <c r="S14036" s="7" t="n">
        <v>0</v>
      </c>
      <c r="T14036" s="7" t="n">
        <v>0</v>
      </c>
      <c r="U14036" s="7" t="n">
        <v>0</v>
      </c>
      <c r="V14036" s="7" t="n">
        <v>0</v>
      </c>
    </row>
    <row r="14037" spans="1:22">
      <c r="A14037" t="s">
        <v>4</v>
      </c>
      <c r="B14037" s="4" t="s">
        <v>5</v>
      </c>
      <c r="C14037" s="4" t="s">
        <v>10</v>
      </c>
      <c r="D14037" s="4" t="s">
        <v>6</v>
      </c>
      <c r="E14037" s="4" t="s">
        <v>6</v>
      </c>
      <c r="F14037" s="4" t="s">
        <v>6</v>
      </c>
      <c r="G14037" s="4" t="s">
        <v>16</v>
      </c>
      <c r="H14037" s="4" t="s">
        <v>9</v>
      </c>
      <c r="I14037" s="4" t="s">
        <v>30</v>
      </c>
      <c r="J14037" s="4" t="s">
        <v>30</v>
      </c>
      <c r="K14037" s="4" t="s">
        <v>30</v>
      </c>
      <c r="L14037" s="4" t="s">
        <v>30</v>
      </c>
      <c r="M14037" s="4" t="s">
        <v>30</v>
      </c>
      <c r="N14037" s="4" t="s">
        <v>30</v>
      </c>
      <c r="O14037" s="4" t="s">
        <v>30</v>
      </c>
      <c r="P14037" s="4" t="s">
        <v>6</v>
      </c>
      <c r="Q14037" s="4" t="s">
        <v>6</v>
      </c>
      <c r="R14037" s="4" t="s">
        <v>9</v>
      </c>
      <c r="S14037" s="4" t="s">
        <v>16</v>
      </c>
      <c r="T14037" s="4" t="s">
        <v>9</v>
      </c>
      <c r="U14037" s="4" t="s">
        <v>9</v>
      </c>
      <c r="V14037" s="4" t="s">
        <v>10</v>
      </c>
    </row>
    <row r="14038" spans="1:22">
      <c r="A14038" t="n">
        <v>110656</v>
      </c>
      <c r="B14038" s="61" t="n">
        <v>19</v>
      </c>
      <c r="C14038" s="7" t="n">
        <v>81</v>
      </c>
      <c r="D14038" s="7" t="s">
        <v>399</v>
      </c>
      <c r="E14038" s="7" t="s">
        <v>400</v>
      </c>
      <c r="F14038" s="7" t="s">
        <v>15</v>
      </c>
      <c r="G14038" s="7" t="n">
        <v>0</v>
      </c>
      <c r="H14038" s="7" t="n">
        <v>1</v>
      </c>
      <c r="I14038" s="7" t="n">
        <v>0</v>
      </c>
      <c r="J14038" s="7" t="n">
        <v>0</v>
      </c>
      <c r="K14038" s="7" t="n">
        <v>0</v>
      </c>
      <c r="L14038" s="7" t="n">
        <v>0</v>
      </c>
      <c r="M14038" s="7" t="n">
        <v>1</v>
      </c>
      <c r="N14038" s="7" t="n">
        <v>1.60000002384186</v>
      </c>
      <c r="O14038" s="7" t="n">
        <v>0.0900000035762787</v>
      </c>
      <c r="P14038" s="7" t="s">
        <v>15</v>
      </c>
      <c r="Q14038" s="7" t="s">
        <v>15</v>
      </c>
      <c r="R14038" s="7" t="n">
        <v>-1</v>
      </c>
      <c r="S14038" s="7" t="n">
        <v>0</v>
      </c>
      <c r="T14038" s="7" t="n">
        <v>0</v>
      </c>
      <c r="U14038" s="7" t="n">
        <v>0</v>
      </c>
      <c r="V14038" s="7" t="n">
        <v>0</v>
      </c>
    </row>
    <row r="14039" spans="1:22">
      <c r="A14039" t="s">
        <v>4</v>
      </c>
      <c r="B14039" s="4" t="s">
        <v>5</v>
      </c>
      <c r="C14039" s="4" t="s">
        <v>10</v>
      </c>
      <c r="D14039" s="4" t="s">
        <v>6</v>
      </c>
      <c r="E14039" s="4" t="s">
        <v>6</v>
      </c>
      <c r="F14039" s="4" t="s">
        <v>6</v>
      </c>
      <c r="G14039" s="4" t="s">
        <v>16</v>
      </c>
      <c r="H14039" s="4" t="s">
        <v>9</v>
      </c>
      <c r="I14039" s="4" t="s">
        <v>30</v>
      </c>
      <c r="J14039" s="4" t="s">
        <v>30</v>
      </c>
      <c r="K14039" s="4" t="s">
        <v>30</v>
      </c>
      <c r="L14039" s="4" t="s">
        <v>30</v>
      </c>
      <c r="M14039" s="4" t="s">
        <v>30</v>
      </c>
      <c r="N14039" s="4" t="s">
        <v>30</v>
      </c>
      <c r="O14039" s="4" t="s">
        <v>30</v>
      </c>
      <c r="P14039" s="4" t="s">
        <v>6</v>
      </c>
      <c r="Q14039" s="4" t="s">
        <v>6</v>
      </c>
      <c r="R14039" s="4" t="s">
        <v>9</v>
      </c>
      <c r="S14039" s="4" t="s">
        <v>16</v>
      </c>
      <c r="T14039" s="4" t="s">
        <v>9</v>
      </c>
      <c r="U14039" s="4" t="s">
        <v>9</v>
      </c>
      <c r="V14039" s="4" t="s">
        <v>10</v>
      </c>
    </row>
    <row r="14040" spans="1:22">
      <c r="A14040" t="n">
        <v>110737</v>
      </c>
      <c r="B14040" s="61" t="n">
        <v>19</v>
      </c>
      <c r="C14040" s="7" t="n">
        <v>6466</v>
      </c>
      <c r="D14040" s="7" t="s">
        <v>616</v>
      </c>
      <c r="E14040" s="7" t="s">
        <v>617</v>
      </c>
      <c r="F14040" s="7" t="s">
        <v>15</v>
      </c>
      <c r="G14040" s="7" t="n">
        <v>0</v>
      </c>
      <c r="H14040" s="7" t="n">
        <v>1</v>
      </c>
      <c r="I14040" s="7" t="n">
        <v>0</v>
      </c>
      <c r="J14040" s="7" t="n">
        <v>0</v>
      </c>
      <c r="K14040" s="7" t="n">
        <v>0</v>
      </c>
      <c r="L14040" s="7" t="n">
        <v>0</v>
      </c>
      <c r="M14040" s="7" t="n">
        <v>1</v>
      </c>
      <c r="N14040" s="7" t="n">
        <v>1.60000002384186</v>
      </c>
      <c r="O14040" s="7" t="n">
        <v>0.0900000035762787</v>
      </c>
      <c r="P14040" s="7" t="s">
        <v>15</v>
      </c>
      <c r="Q14040" s="7" t="s">
        <v>15</v>
      </c>
      <c r="R14040" s="7" t="n">
        <v>-1</v>
      </c>
      <c r="S14040" s="7" t="n">
        <v>0</v>
      </c>
      <c r="T14040" s="7" t="n">
        <v>0</v>
      </c>
      <c r="U14040" s="7" t="n">
        <v>0</v>
      </c>
      <c r="V14040" s="7" t="n">
        <v>0</v>
      </c>
    </row>
    <row r="14041" spans="1:22">
      <c r="A14041" t="s">
        <v>4</v>
      </c>
      <c r="B14041" s="4" t="s">
        <v>5</v>
      </c>
      <c r="C14041" s="4" t="s">
        <v>10</v>
      </c>
      <c r="D14041" s="4" t="s">
        <v>6</v>
      </c>
      <c r="E14041" s="4" t="s">
        <v>6</v>
      </c>
      <c r="F14041" s="4" t="s">
        <v>6</v>
      </c>
      <c r="G14041" s="4" t="s">
        <v>16</v>
      </c>
      <c r="H14041" s="4" t="s">
        <v>9</v>
      </c>
      <c r="I14041" s="4" t="s">
        <v>30</v>
      </c>
      <c r="J14041" s="4" t="s">
        <v>30</v>
      </c>
      <c r="K14041" s="4" t="s">
        <v>30</v>
      </c>
      <c r="L14041" s="4" t="s">
        <v>30</v>
      </c>
      <c r="M14041" s="4" t="s">
        <v>30</v>
      </c>
      <c r="N14041" s="4" t="s">
        <v>30</v>
      </c>
      <c r="O14041" s="4" t="s">
        <v>30</v>
      </c>
      <c r="P14041" s="4" t="s">
        <v>6</v>
      </c>
      <c r="Q14041" s="4" t="s">
        <v>6</v>
      </c>
      <c r="R14041" s="4" t="s">
        <v>9</v>
      </c>
      <c r="S14041" s="4" t="s">
        <v>16</v>
      </c>
      <c r="T14041" s="4" t="s">
        <v>9</v>
      </c>
      <c r="U14041" s="4" t="s">
        <v>9</v>
      </c>
      <c r="V14041" s="4" t="s">
        <v>10</v>
      </c>
    </row>
    <row r="14042" spans="1:22">
      <c r="A14042" t="n">
        <v>110818</v>
      </c>
      <c r="B14042" s="61" t="n">
        <v>19</v>
      </c>
      <c r="C14042" s="7" t="n">
        <v>86</v>
      </c>
      <c r="D14042" s="7" t="s">
        <v>405</v>
      </c>
      <c r="E14042" s="7" t="s">
        <v>406</v>
      </c>
      <c r="F14042" s="7" t="s">
        <v>15</v>
      </c>
      <c r="G14042" s="7" t="n">
        <v>0</v>
      </c>
      <c r="H14042" s="7" t="n">
        <v>1</v>
      </c>
      <c r="I14042" s="7" t="n">
        <v>0</v>
      </c>
      <c r="J14042" s="7" t="n">
        <v>0</v>
      </c>
      <c r="K14042" s="7" t="n">
        <v>0</v>
      </c>
      <c r="L14042" s="7" t="n">
        <v>0</v>
      </c>
      <c r="M14042" s="7" t="n">
        <v>1</v>
      </c>
      <c r="N14042" s="7" t="n">
        <v>1.60000002384186</v>
      </c>
      <c r="O14042" s="7" t="n">
        <v>0.0900000035762787</v>
      </c>
      <c r="P14042" s="7" t="s">
        <v>15</v>
      </c>
      <c r="Q14042" s="7" t="s">
        <v>15</v>
      </c>
      <c r="R14042" s="7" t="n">
        <v>-1</v>
      </c>
      <c r="S14042" s="7" t="n">
        <v>0</v>
      </c>
      <c r="T14042" s="7" t="n">
        <v>0</v>
      </c>
      <c r="U14042" s="7" t="n">
        <v>0</v>
      </c>
      <c r="V14042" s="7" t="n">
        <v>0</v>
      </c>
    </row>
    <row r="14043" spans="1:22">
      <c r="A14043" t="s">
        <v>4</v>
      </c>
      <c r="B14043" s="4" t="s">
        <v>5</v>
      </c>
      <c r="C14043" s="4" t="s">
        <v>16</v>
      </c>
      <c r="D14043" s="4" t="s">
        <v>10</v>
      </c>
      <c r="E14043" s="4" t="s">
        <v>10</v>
      </c>
      <c r="F14043" s="4" t="s">
        <v>10</v>
      </c>
      <c r="G14043" s="4" t="s">
        <v>10</v>
      </c>
      <c r="H14043" s="4" t="s">
        <v>10</v>
      </c>
      <c r="I14043" s="4" t="s">
        <v>10</v>
      </c>
      <c r="J14043" s="4" t="s">
        <v>10</v>
      </c>
      <c r="K14043" s="4" t="s">
        <v>10</v>
      </c>
      <c r="L14043" s="4" t="s">
        <v>10</v>
      </c>
      <c r="M14043" s="4" t="s">
        <v>10</v>
      </c>
      <c r="N14043" s="4" t="s">
        <v>9</v>
      </c>
      <c r="O14043" s="4" t="s">
        <v>9</v>
      </c>
      <c r="P14043" s="4" t="s">
        <v>9</v>
      </c>
      <c r="Q14043" s="4" t="s">
        <v>9</v>
      </c>
      <c r="R14043" s="4" t="s">
        <v>16</v>
      </c>
      <c r="S14043" s="4" t="s">
        <v>6</v>
      </c>
    </row>
    <row r="14044" spans="1:22">
      <c r="A14044" t="n">
        <v>110900</v>
      </c>
      <c r="B14044" s="73" t="n">
        <v>75</v>
      </c>
      <c r="C14044" s="7" t="n">
        <v>0</v>
      </c>
      <c r="D14044" s="7" t="n">
        <v>384</v>
      </c>
      <c r="E14044" s="7" t="n">
        <v>328</v>
      </c>
      <c r="F14044" s="7" t="n">
        <v>896</v>
      </c>
      <c r="G14044" s="7" t="n">
        <v>392</v>
      </c>
      <c r="H14044" s="7" t="n">
        <v>0</v>
      </c>
      <c r="I14044" s="7" t="n">
        <v>0</v>
      </c>
      <c r="J14044" s="7" t="n">
        <v>0</v>
      </c>
      <c r="K14044" s="7" t="n">
        <v>192</v>
      </c>
      <c r="L14044" s="7" t="n">
        <v>512</v>
      </c>
      <c r="M14044" s="7" t="n">
        <v>256</v>
      </c>
      <c r="N14044" s="7" t="n">
        <v>1065353216</v>
      </c>
      <c r="O14044" s="7" t="n">
        <v>1065353216</v>
      </c>
      <c r="P14044" s="7" t="n">
        <v>1065353216</v>
      </c>
      <c r="Q14044" s="7" t="n">
        <v>0</v>
      </c>
      <c r="R14044" s="7" t="n">
        <v>0</v>
      </c>
      <c r="S14044" s="7" t="s">
        <v>780</v>
      </c>
    </row>
    <row r="14045" spans="1:22">
      <c r="A14045" t="s">
        <v>4</v>
      </c>
      <c r="B14045" s="4" t="s">
        <v>5</v>
      </c>
      <c r="C14045" s="4" t="s">
        <v>10</v>
      </c>
      <c r="D14045" s="4" t="s">
        <v>6</v>
      </c>
      <c r="E14045" s="4" t="s">
        <v>6</v>
      </c>
      <c r="F14045" s="4" t="s">
        <v>6</v>
      </c>
      <c r="G14045" s="4" t="s">
        <v>16</v>
      </c>
      <c r="H14045" s="4" t="s">
        <v>9</v>
      </c>
      <c r="I14045" s="4" t="s">
        <v>30</v>
      </c>
      <c r="J14045" s="4" t="s">
        <v>30</v>
      </c>
      <c r="K14045" s="4" t="s">
        <v>30</v>
      </c>
      <c r="L14045" s="4" t="s">
        <v>30</v>
      </c>
      <c r="M14045" s="4" t="s">
        <v>30</v>
      </c>
      <c r="N14045" s="4" t="s">
        <v>30</v>
      </c>
      <c r="O14045" s="4" t="s">
        <v>30</v>
      </c>
      <c r="P14045" s="4" t="s">
        <v>6</v>
      </c>
      <c r="Q14045" s="4" t="s">
        <v>6</v>
      </c>
      <c r="R14045" s="4" t="s">
        <v>9</v>
      </c>
      <c r="S14045" s="4" t="s">
        <v>16</v>
      </c>
      <c r="T14045" s="4" t="s">
        <v>9</v>
      </c>
      <c r="U14045" s="4" t="s">
        <v>9</v>
      </c>
      <c r="V14045" s="4" t="s">
        <v>10</v>
      </c>
    </row>
    <row r="14046" spans="1:22">
      <c r="A14046" t="n">
        <v>110949</v>
      </c>
      <c r="B14046" s="61" t="n">
        <v>19</v>
      </c>
      <c r="C14046" s="7" t="n">
        <v>84</v>
      </c>
      <c r="D14046" s="7" t="s">
        <v>403</v>
      </c>
      <c r="E14046" s="7" t="s">
        <v>404</v>
      </c>
      <c r="F14046" s="7" t="s">
        <v>15</v>
      </c>
      <c r="G14046" s="7" t="n">
        <v>0</v>
      </c>
      <c r="H14046" s="7" t="n">
        <v>1</v>
      </c>
      <c r="I14046" s="7" t="n">
        <v>0</v>
      </c>
      <c r="J14046" s="7" t="n">
        <v>0</v>
      </c>
      <c r="K14046" s="7" t="n">
        <v>0</v>
      </c>
      <c r="L14046" s="7" t="n">
        <v>0</v>
      </c>
      <c r="M14046" s="7" t="n">
        <v>1</v>
      </c>
      <c r="N14046" s="7" t="n">
        <v>1.60000002384186</v>
      </c>
      <c r="O14046" s="7" t="n">
        <v>0.0900000035762787</v>
      </c>
      <c r="P14046" s="7" t="s">
        <v>15</v>
      </c>
      <c r="Q14046" s="7" t="s">
        <v>15</v>
      </c>
      <c r="R14046" s="7" t="n">
        <v>-1</v>
      </c>
      <c r="S14046" s="7" t="n">
        <v>0</v>
      </c>
      <c r="T14046" s="7" t="n">
        <v>0</v>
      </c>
      <c r="U14046" s="7" t="n">
        <v>0</v>
      </c>
      <c r="V14046" s="7" t="n">
        <v>0</v>
      </c>
    </row>
    <row r="14047" spans="1:22">
      <c r="A14047" t="s">
        <v>4</v>
      </c>
      <c r="B14047" s="4" t="s">
        <v>5</v>
      </c>
      <c r="C14047" s="4" t="s">
        <v>10</v>
      </c>
      <c r="D14047" s="4" t="s">
        <v>6</v>
      </c>
      <c r="E14047" s="4" t="s">
        <v>6</v>
      </c>
      <c r="F14047" s="4" t="s">
        <v>6</v>
      </c>
      <c r="G14047" s="4" t="s">
        <v>16</v>
      </c>
      <c r="H14047" s="4" t="s">
        <v>9</v>
      </c>
      <c r="I14047" s="4" t="s">
        <v>30</v>
      </c>
      <c r="J14047" s="4" t="s">
        <v>30</v>
      </c>
      <c r="K14047" s="4" t="s">
        <v>30</v>
      </c>
      <c r="L14047" s="4" t="s">
        <v>30</v>
      </c>
      <c r="M14047" s="4" t="s">
        <v>30</v>
      </c>
      <c r="N14047" s="4" t="s">
        <v>30</v>
      </c>
      <c r="O14047" s="4" t="s">
        <v>30</v>
      </c>
      <c r="P14047" s="4" t="s">
        <v>6</v>
      </c>
      <c r="Q14047" s="4" t="s">
        <v>6</v>
      </c>
      <c r="R14047" s="4" t="s">
        <v>9</v>
      </c>
      <c r="S14047" s="4" t="s">
        <v>16</v>
      </c>
      <c r="T14047" s="4" t="s">
        <v>9</v>
      </c>
      <c r="U14047" s="4" t="s">
        <v>9</v>
      </c>
      <c r="V14047" s="4" t="s">
        <v>10</v>
      </c>
    </row>
    <row r="14048" spans="1:22">
      <c r="A14048" t="n">
        <v>111031</v>
      </c>
      <c r="B14048" s="61" t="n">
        <v>19</v>
      </c>
      <c r="C14048" s="7" t="n">
        <v>87</v>
      </c>
      <c r="D14048" s="7" t="s">
        <v>407</v>
      </c>
      <c r="E14048" s="7" t="s">
        <v>408</v>
      </c>
      <c r="F14048" s="7" t="s">
        <v>15</v>
      </c>
      <c r="G14048" s="7" t="n">
        <v>0</v>
      </c>
      <c r="H14048" s="7" t="n">
        <v>1</v>
      </c>
      <c r="I14048" s="7" t="n">
        <v>0</v>
      </c>
      <c r="J14048" s="7" t="n">
        <v>0</v>
      </c>
      <c r="K14048" s="7" t="n">
        <v>0</v>
      </c>
      <c r="L14048" s="7" t="n">
        <v>0</v>
      </c>
      <c r="M14048" s="7" t="n">
        <v>1</v>
      </c>
      <c r="N14048" s="7" t="n">
        <v>1.60000002384186</v>
      </c>
      <c r="O14048" s="7" t="n">
        <v>0.0900000035762787</v>
      </c>
      <c r="P14048" s="7" t="s">
        <v>15</v>
      </c>
      <c r="Q14048" s="7" t="s">
        <v>15</v>
      </c>
      <c r="R14048" s="7" t="n">
        <v>-1</v>
      </c>
      <c r="S14048" s="7" t="n">
        <v>0</v>
      </c>
      <c r="T14048" s="7" t="n">
        <v>0</v>
      </c>
      <c r="U14048" s="7" t="n">
        <v>0</v>
      </c>
      <c r="V14048" s="7" t="n">
        <v>0</v>
      </c>
    </row>
    <row r="14049" spans="1:22">
      <c r="A14049" t="s">
        <v>4</v>
      </c>
      <c r="B14049" s="4" t="s">
        <v>5</v>
      </c>
      <c r="C14049" s="4" t="s">
        <v>10</v>
      </c>
      <c r="D14049" s="4" t="s">
        <v>6</v>
      </c>
      <c r="E14049" s="4" t="s">
        <v>6</v>
      </c>
      <c r="F14049" s="4" t="s">
        <v>6</v>
      </c>
      <c r="G14049" s="4" t="s">
        <v>16</v>
      </c>
      <c r="H14049" s="4" t="s">
        <v>9</v>
      </c>
      <c r="I14049" s="4" t="s">
        <v>30</v>
      </c>
      <c r="J14049" s="4" t="s">
        <v>30</v>
      </c>
      <c r="K14049" s="4" t="s">
        <v>30</v>
      </c>
      <c r="L14049" s="4" t="s">
        <v>30</v>
      </c>
      <c r="M14049" s="4" t="s">
        <v>30</v>
      </c>
      <c r="N14049" s="4" t="s">
        <v>30</v>
      </c>
      <c r="O14049" s="4" t="s">
        <v>30</v>
      </c>
      <c r="P14049" s="4" t="s">
        <v>6</v>
      </c>
      <c r="Q14049" s="4" t="s">
        <v>6</v>
      </c>
      <c r="R14049" s="4" t="s">
        <v>9</v>
      </c>
      <c r="S14049" s="4" t="s">
        <v>16</v>
      </c>
      <c r="T14049" s="4" t="s">
        <v>9</v>
      </c>
      <c r="U14049" s="4" t="s">
        <v>9</v>
      </c>
      <c r="V14049" s="4" t="s">
        <v>10</v>
      </c>
    </row>
    <row r="14050" spans="1:22">
      <c r="A14050" t="n">
        <v>111118</v>
      </c>
      <c r="B14050" s="61" t="n">
        <v>19</v>
      </c>
      <c r="C14050" s="7" t="n">
        <v>85</v>
      </c>
      <c r="D14050" s="7" t="s">
        <v>781</v>
      </c>
      <c r="E14050" s="7" t="s">
        <v>782</v>
      </c>
      <c r="F14050" s="7" t="s">
        <v>15</v>
      </c>
      <c r="G14050" s="7" t="n">
        <v>0</v>
      </c>
      <c r="H14050" s="7" t="n">
        <v>1</v>
      </c>
      <c r="I14050" s="7" t="n">
        <v>0</v>
      </c>
      <c r="J14050" s="7" t="n">
        <v>0</v>
      </c>
      <c r="K14050" s="7" t="n">
        <v>0</v>
      </c>
      <c r="L14050" s="7" t="n">
        <v>0</v>
      </c>
      <c r="M14050" s="7" t="n">
        <v>1</v>
      </c>
      <c r="N14050" s="7" t="n">
        <v>1.60000002384186</v>
      </c>
      <c r="O14050" s="7" t="n">
        <v>0.0900000035762787</v>
      </c>
      <c r="P14050" s="7" t="s">
        <v>15</v>
      </c>
      <c r="Q14050" s="7" t="s">
        <v>15</v>
      </c>
      <c r="R14050" s="7" t="n">
        <v>-1</v>
      </c>
      <c r="S14050" s="7" t="n">
        <v>0</v>
      </c>
      <c r="T14050" s="7" t="n">
        <v>0</v>
      </c>
      <c r="U14050" s="7" t="n">
        <v>0</v>
      </c>
      <c r="V14050" s="7" t="n">
        <v>0</v>
      </c>
    </row>
    <row r="14051" spans="1:22">
      <c r="A14051" t="s">
        <v>4</v>
      </c>
      <c r="B14051" s="4" t="s">
        <v>5</v>
      </c>
      <c r="C14051" s="4" t="s">
        <v>10</v>
      </c>
    </row>
    <row r="14052" spans="1:22">
      <c r="A14052" t="n">
        <v>111197</v>
      </c>
      <c r="B14052" s="87" t="n">
        <v>109</v>
      </c>
      <c r="C14052" s="7" t="n">
        <v>13</v>
      </c>
    </row>
    <row r="14053" spans="1:22">
      <c r="A14053" t="s">
        <v>4</v>
      </c>
      <c r="B14053" s="4" t="s">
        <v>5</v>
      </c>
      <c r="C14053" s="4" t="s">
        <v>10</v>
      </c>
    </row>
    <row r="14054" spans="1:22">
      <c r="A14054" t="n">
        <v>111200</v>
      </c>
      <c r="B14054" s="12" t="n">
        <v>12</v>
      </c>
      <c r="C14054" s="7" t="n">
        <v>6699</v>
      </c>
    </row>
    <row r="14055" spans="1:22">
      <c r="A14055" t="s">
        <v>4</v>
      </c>
      <c r="B14055" s="4" t="s">
        <v>5</v>
      </c>
      <c r="C14055" s="4" t="s">
        <v>10</v>
      </c>
      <c r="D14055" s="4" t="s">
        <v>6</v>
      </c>
      <c r="E14055" s="4" t="s">
        <v>6</v>
      </c>
      <c r="F14055" s="4" t="s">
        <v>6</v>
      </c>
      <c r="G14055" s="4" t="s">
        <v>16</v>
      </c>
      <c r="H14055" s="4" t="s">
        <v>9</v>
      </c>
      <c r="I14055" s="4" t="s">
        <v>30</v>
      </c>
      <c r="J14055" s="4" t="s">
        <v>30</v>
      </c>
      <c r="K14055" s="4" t="s">
        <v>30</v>
      </c>
      <c r="L14055" s="4" t="s">
        <v>30</v>
      </c>
      <c r="M14055" s="4" t="s">
        <v>30</v>
      </c>
      <c r="N14055" s="4" t="s">
        <v>30</v>
      </c>
      <c r="O14055" s="4" t="s">
        <v>30</v>
      </c>
      <c r="P14055" s="4" t="s">
        <v>6</v>
      </c>
      <c r="Q14055" s="4" t="s">
        <v>6</v>
      </c>
      <c r="R14055" s="4" t="s">
        <v>9</v>
      </c>
      <c r="S14055" s="4" t="s">
        <v>16</v>
      </c>
      <c r="T14055" s="4" t="s">
        <v>9</v>
      </c>
      <c r="U14055" s="4" t="s">
        <v>9</v>
      </c>
      <c r="V14055" s="4" t="s">
        <v>10</v>
      </c>
    </row>
    <row r="14056" spans="1:22">
      <c r="A14056" t="n">
        <v>111203</v>
      </c>
      <c r="B14056" s="61" t="n">
        <v>19</v>
      </c>
      <c r="C14056" s="7" t="n">
        <v>13</v>
      </c>
      <c r="D14056" s="7" t="s">
        <v>186</v>
      </c>
      <c r="E14056" s="7" t="s">
        <v>187</v>
      </c>
      <c r="F14056" s="7" t="s">
        <v>15</v>
      </c>
      <c r="G14056" s="7" t="n">
        <v>0</v>
      </c>
      <c r="H14056" s="7" t="n">
        <v>1</v>
      </c>
      <c r="I14056" s="7" t="n">
        <v>0</v>
      </c>
      <c r="J14056" s="7" t="n">
        <v>0</v>
      </c>
      <c r="K14056" s="7" t="n">
        <v>0</v>
      </c>
      <c r="L14056" s="7" t="n">
        <v>0</v>
      </c>
      <c r="M14056" s="7" t="n">
        <v>1</v>
      </c>
      <c r="N14056" s="7" t="n">
        <v>1.60000002384186</v>
      </c>
      <c r="O14056" s="7" t="n">
        <v>0.0900000035762787</v>
      </c>
      <c r="P14056" s="7" t="s">
        <v>15</v>
      </c>
      <c r="Q14056" s="7" t="s">
        <v>15</v>
      </c>
      <c r="R14056" s="7" t="n">
        <v>-1</v>
      </c>
      <c r="S14056" s="7" t="n">
        <v>0</v>
      </c>
      <c r="T14056" s="7" t="n">
        <v>0</v>
      </c>
      <c r="U14056" s="7" t="n">
        <v>0</v>
      </c>
      <c r="V14056" s="7" t="n">
        <v>0</v>
      </c>
    </row>
    <row r="14057" spans="1:22">
      <c r="A14057" t="s">
        <v>4</v>
      </c>
      <c r="B14057" s="4" t="s">
        <v>5</v>
      </c>
      <c r="C14057" s="4" t="s">
        <v>10</v>
      </c>
      <c r="D14057" s="4" t="s">
        <v>16</v>
      </c>
      <c r="E14057" s="4" t="s">
        <v>16</v>
      </c>
      <c r="F14057" s="4" t="s">
        <v>6</v>
      </c>
    </row>
    <row r="14058" spans="1:22">
      <c r="A14058" t="n">
        <v>111286</v>
      </c>
      <c r="B14058" s="25" t="n">
        <v>20</v>
      </c>
      <c r="C14058" s="7" t="n">
        <v>0</v>
      </c>
      <c r="D14058" s="7" t="n">
        <v>3</v>
      </c>
      <c r="E14058" s="7" t="n">
        <v>10</v>
      </c>
      <c r="F14058" s="7" t="s">
        <v>211</v>
      </c>
    </row>
    <row r="14059" spans="1:22">
      <c r="A14059" t="s">
        <v>4</v>
      </c>
      <c r="B14059" s="4" t="s">
        <v>5</v>
      </c>
      <c r="C14059" s="4" t="s">
        <v>10</v>
      </c>
    </row>
    <row r="14060" spans="1:22">
      <c r="A14060" t="n">
        <v>111304</v>
      </c>
      <c r="B14060" s="31" t="n">
        <v>16</v>
      </c>
      <c r="C14060" s="7" t="n">
        <v>0</v>
      </c>
    </row>
    <row r="14061" spans="1:22">
      <c r="A14061" t="s">
        <v>4</v>
      </c>
      <c r="B14061" s="4" t="s">
        <v>5</v>
      </c>
      <c r="C14061" s="4" t="s">
        <v>10</v>
      </c>
      <c r="D14061" s="4" t="s">
        <v>16</v>
      </c>
      <c r="E14061" s="4" t="s">
        <v>16</v>
      </c>
      <c r="F14061" s="4" t="s">
        <v>6</v>
      </c>
    </row>
    <row r="14062" spans="1:22">
      <c r="A14062" t="n">
        <v>111307</v>
      </c>
      <c r="B14062" s="25" t="n">
        <v>20</v>
      </c>
      <c r="C14062" s="7" t="n">
        <v>11</v>
      </c>
      <c r="D14062" s="7" t="n">
        <v>3</v>
      </c>
      <c r="E14062" s="7" t="n">
        <v>10</v>
      </c>
      <c r="F14062" s="7" t="s">
        <v>211</v>
      </c>
    </row>
    <row r="14063" spans="1:22">
      <c r="A14063" t="s">
        <v>4</v>
      </c>
      <c r="B14063" s="4" t="s">
        <v>5</v>
      </c>
      <c r="C14063" s="4" t="s">
        <v>10</v>
      </c>
    </row>
    <row r="14064" spans="1:22">
      <c r="A14064" t="n">
        <v>111325</v>
      </c>
      <c r="B14064" s="31" t="n">
        <v>16</v>
      </c>
      <c r="C14064" s="7" t="n">
        <v>0</v>
      </c>
    </row>
    <row r="14065" spans="1:22">
      <c r="A14065" t="s">
        <v>4</v>
      </c>
      <c r="B14065" s="4" t="s">
        <v>5</v>
      </c>
      <c r="C14065" s="4" t="s">
        <v>10</v>
      </c>
      <c r="D14065" s="4" t="s">
        <v>16</v>
      </c>
      <c r="E14065" s="4" t="s">
        <v>16</v>
      </c>
      <c r="F14065" s="4" t="s">
        <v>6</v>
      </c>
    </row>
    <row r="14066" spans="1:22">
      <c r="A14066" t="n">
        <v>111328</v>
      </c>
      <c r="B14066" s="25" t="n">
        <v>20</v>
      </c>
      <c r="C14066" s="7" t="n">
        <v>1</v>
      </c>
      <c r="D14066" s="7" t="n">
        <v>3</v>
      </c>
      <c r="E14066" s="7" t="n">
        <v>10</v>
      </c>
      <c r="F14066" s="7" t="s">
        <v>211</v>
      </c>
    </row>
    <row r="14067" spans="1:22">
      <c r="A14067" t="s">
        <v>4</v>
      </c>
      <c r="B14067" s="4" t="s">
        <v>5</v>
      </c>
      <c r="C14067" s="4" t="s">
        <v>10</v>
      </c>
    </row>
    <row r="14068" spans="1:22">
      <c r="A14068" t="n">
        <v>111346</v>
      </c>
      <c r="B14068" s="31" t="n">
        <v>16</v>
      </c>
      <c r="C14068" s="7" t="n">
        <v>0</v>
      </c>
    </row>
    <row r="14069" spans="1:22">
      <c r="A14069" t="s">
        <v>4</v>
      </c>
      <c r="B14069" s="4" t="s">
        <v>5</v>
      </c>
      <c r="C14069" s="4" t="s">
        <v>10</v>
      </c>
      <c r="D14069" s="4" t="s">
        <v>16</v>
      </c>
      <c r="E14069" s="4" t="s">
        <v>16</v>
      </c>
      <c r="F14069" s="4" t="s">
        <v>6</v>
      </c>
    </row>
    <row r="14070" spans="1:22">
      <c r="A14070" t="n">
        <v>111349</v>
      </c>
      <c r="B14070" s="25" t="n">
        <v>20</v>
      </c>
      <c r="C14070" s="7" t="n">
        <v>2</v>
      </c>
      <c r="D14070" s="7" t="n">
        <v>3</v>
      </c>
      <c r="E14070" s="7" t="n">
        <v>10</v>
      </c>
      <c r="F14070" s="7" t="s">
        <v>211</v>
      </c>
    </row>
    <row r="14071" spans="1:22">
      <c r="A14071" t="s">
        <v>4</v>
      </c>
      <c r="B14071" s="4" t="s">
        <v>5</v>
      </c>
      <c r="C14071" s="4" t="s">
        <v>10</v>
      </c>
    </row>
    <row r="14072" spans="1:22">
      <c r="A14072" t="n">
        <v>111367</v>
      </c>
      <c r="B14072" s="31" t="n">
        <v>16</v>
      </c>
      <c r="C14072" s="7" t="n">
        <v>0</v>
      </c>
    </row>
    <row r="14073" spans="1:22">
      <c r="A14073" t="s">
        <v>4</v>
      </c>
      <c r="B14073" s="4" t="s">
        <v>5</v>
      </c>
      <c r="C14073" s="4" t="s">
        <v>10</v>
      </c>
      <c r="D14073" s="4" t="s">
        <v>16</v>
      </c>
      <c r="E14073" s="4" t="s">
        <v>16</v>
      </c>
      <c r="F14073" s="4" t="s">
        <v>6</v>
      </c>
    </row>
    <row r="14074" spans="1:22">
      <c r="A14074" t="n">
        <v>111370</v>
      </c>
      <c r="B14074" s="25" t="n">
        <v>20</v>
      </c>
      <c r="C14074" s="7" t="n">
        <v>3</v>
      </c>
      <c r="D14074" s="7" t="n">
        <v>3</v>
      </c>
      <c r="E14074" s="7" t="n">
        <v>10</v>
      </c>
      <c r="F14074" s="7" t="s">
        <v>211</v>
      </c>
    </row>
    <row r="14075" spans="1:22">
      <c r="A14075" t="s">
        <v>4</v>
      </c>
      <c r="B14075" s="4" t="s">
        <v>5</v>
      </c>
      <c r="C14075" s="4" t="s">
        <v>10</v>
      </c>
    </row>
    <row r="14076" spans="1:22">
      <c r="A14076" t="n">
        <v>111388</v>
      </c>
      <c r="B14076" s="31" t="n">
        <v>16</v>
      </c>
      <c r="C14076" s="7" t="n">
        <v>0</v>
      </c>
    </row>
    <row r="14077" spans="1:22">
      <c r="A14077" t="s">
        <v>4</v>
      </c>
      <c r="B14077" s="4" t="s">
        <v>5</v>
      </c>
      <c r="C14077" s="4" t="s">
        <v>10</v>
      </c>
      <c r="D14077" s="4" t="s">
        <v>16</v>
      </c>
      <c r="E14077" s="4" t="s">
        <v>16</v>
      </c>
      <c r="F14077" s="4" t="s">
        <v>6</v>
      </c>
    </row>
    <row r="14078" spans="1:22">
      <c r="A14078" t="n">
        <v>111391</v>
      </c>
      <c r="B14078" s="25" t="n">
        <v>20</v>
      </c>
      <c r="C14078" s="7" t="n">
        <v>4</v>
      </c>
      <c r="D14078" s="7" t="n">
        <v>3</v>
      </c>
      <c r="E14078" s="7" t="n">
        <v>10</v>
      </c>
      <c r="F14078" s="7" t="s">
        <v>211</v>
      </c>
    </row>
    <row r="14079" spans="1:22">
      <c r="A14079" t="s">
        <v>4</v>
      </c>
      <c r="B14079" s="4" t="s">
        <v>5</v>
      </c>
      <c r="C14079" s="4" t="s">
        <v>10</v>
      </c>
    </row>
    <row r="14080" spans="1:22">
      <c r="A14080" t="n">
        <v>111409</v>
      </c>
      <c r="B14080" s="31" t="n">
        <v>16</v>
      </c>
      <c r="C14080" s="7" t="n">
        <v>0</v>
      </c>
    </row>
    <row r="14081" spans="1:6">
      <c r="A14081" t="s">
        <v>4</v>
      </c>
      <c r="B14081" s="4" t="s">
        <v>5</v>
      </c>
      <c r="C14081" s="4" t="s">
        <v>10</v>
      </c>
      <c r="D14081" s="4" t="s">
        <v>16</v>
      </c>
      <c r="E14081" s="4" t="s">
        <v>16</v>
      </c>
      <c r="F14081" s="4" t="s">
        <v>6</v>
      </c>
    </row>
    <row r="14082" spans="1:6">
      <c r="A14082" t="n">
        <v>111412</v>
      </c>
      <c r="B14082" s="25" t="n">
        <v>20</v>
      </c>
      <c r="C14082" s="7" t="n">
        <v>5</v>
      </c>
      <c r="D14082" s="7" t="n">
        <v>3</v>
      </c>
      <c r="E14082" s="7" t="n">
        <v>10</v>
      </c>
      <c r="F14082" s="7" t="s">
        <v>211</v>
      </c>
    </row>
    <row r="14083" spans="1:6">
      <c r="A14083" t="s">
        <v>4</v>
      </c>
      <c r="B14083" s="4" t="s">
        <v>5</v>
      </c>
      <c r="C14083" s="4" t="s">
        <v>10</v>
      </c>
    </row>
    <row r="14084" spans="1:6">
      <c r="A14084" t="n">
        <v>111430</v>
      </c>
      <c r="B14084" s="31" t="n">
        <v>16</v>
      </c>
      <c r="C14084" s="7" t="n">
        <v>0</v>
      </c>
    </row>
    <row r="14085" spans="1:6">
      <c r="A14085" t="s">
        <v>4</v>
      </c>
      <c r="B14085" s="4" t="s">
        <v>5</v>
      </c>
      <c r="C14085" s="4" t="s">
        <v>10</v>
      </c>
      <c r="D14085" s="4" t="s">
        <v>16</v>
      </c>
      <c r="E14085" s="4" t="s">
        <v>16</v>
      </c>
      <c r="F14085" s="4" t="s">
        <v>6</v>
      </c>
    </row>
    <row r="14086" spans="1:6">
      <c r="A14086" t="n">
        <v>111433</v>
      </c>
      <c r="B14086" s="25" t="n">
        <v>20</v>
      </c>
      <c r="C14086" s="7" t="n">
        <v>6</v>
      </c>
      <c r="D14086" s="7" t="n">
        <v>3</v>
      </c>
      <c r="E14086" s="7" t="n">
        <v>10</v>
      </c>
      <c r="F14086" s="7" t="s">
        <v>211</v>
      </c>
    </row>
    <row r="14087" spans="1:6">
      <c r="A14087" t="s">
        <v>4</v>
      </c>
      <c r="B14087" s="4" t="s">
        <v>5</v>
      </c>
      <c r="C14087" s="4" t="s">
        <v>10</v>
      </c>
    </row>
    <row r="14088" spans="1:6">
      <c r="A14088" t="n">
        <v>111451</v>
      </c>
      <c r="B14088" s="31" t="n">
        <v>16</v>
      </c>
      <c r="C14088" s="7" t="n">
        <v>0</v>
      </c>
    </row>
    <row r="14089" spans="1:6">
      <c r="A14089" t="s">
        <v>4</v>
      </c>
      <c r="B14089" s="4" t="s">
        <v>5</v>
      </c>
      <c r="C14089" s="4" t="s">
        <v>10</v>
      </c>
      <c r="D14089" s="4" t="s">
        <v>16</v>
      </c>
      <c r="E14089" s="4" t="s">
        <v>16</v>
      </c>
      <c r="F14089" s="4" t="s">
        <v>6</v>
      </c>
    </row>
    <row r="14090" spans="1:6">
      <c r="A14090" t="n">
        <v>111454</v>
      </c>
      <c r="B14090" s="25" t="n">
        <v>20</v>
      </c>
      <c r="C14090" s="7" t="n">
        <v>7</v>
      </c>
      <c r="D14090" s="7" t="n">
        <v>3</v>
      </c>
      <c r="E14090" s="7" t="n">
        <v>10</v>
      </c>
      <c r="F14090" s="7" t="s">
        <v>211</v>
      </c>
    </row>
    <row r="14091" spans="1:6">
      <c r="A14091" t="s">
        <v>4</v>
      </c>
      <c r="B14091" s="4" t="s">
        <v>5</v>
      </c>
      <c r="C14091" s="4" t="s">
        <v>10</v>
      </c>
    </row>
    <row r="14092" spans="1:6">
      <c r="A14092" t="n">
        <v>111472</v>
      </c>
      <c r="B14092" s="31" t="n">
        <v>16</v>
      </c>
      <c r="C14092" s="7" t="n">
        <v>0</v>
      </c>
    </row>
    <row r="14093" spans="1:6">
      <c r="A14093" t="s">
        <v>4</v>
      </c>
      <c r="B14093" s="4" t="s">
        <v>5</v>
      </c>
      <c r="C14093" s="4" t="s">
        <v>10</v>
      </c>
      <c r="D14093" s="4" t="s">
        <v>16</v>
      </c>
      <c r="E14093" s="4" t="s">
        <v>16</v>
      </c>
      <c r="F14093" s="4" t="s">
        <v>6</v>
      </c>
    </row>
    <row r="14094" spans="1:6">
      <c r="A14094" t="n">
        <v>111475</v>
      </c>
      <c r="B14094" s="25" t="n">
        <v>20</v>
      </c>
      <c r="C14094" s="7" t="n">
        <v>8</v>
      </c>
      <c r="D14094" s="7" t="n">
        <v>3</v>
      </c>
      <c r="E14094" s="7" t="n">
        <v>10</v>
      </c>
      <c r="F14094" s="7" t="s">
        <v>211</v>
      </c>
    </row>
    <row r="14095" spans="1:6">
      <c r="A14095" t="s">
        <v>4</v>
      </c>
      <c r="B14095" s="4" t="s">
        <v>5</v>
      </c>
      <c r="C14095" s="4" t="s">
        <v>10</v>
      </c>
    </row>
    <row r="14096" spans="1:6">
      <c r="A14096" t="n">
        <v>111493</v>
      </c>
      <c r="B14096" s="31" t="n">
        <v>16</v>
      </c>
      <c r="C14096" s="7" t="n">
        <v>0</v>
      </c>
    </row>
    <row r="14097" spans="1:6">
      <c r="A14097" t="s">
        <v>4</v>
      </c>
      <c r="B14097" s="4" t="s">
        <v>5</v>
      </c>
      <c r="C14097" s="4" t="s">
        <v>10</v>
      </c>
      <c r="D14097" s="4" t="s">
        <v>16</v>
      </c>
      <c r="E14097" s="4" t="s">
        <v>16</v>
      </c>
      <c r="F14097" s="4" t="s">
        <v>6</v>
      </c>
    </row>
    <row r="14098" spans="1:6">
      <c r="A14098" t="n">
        <v>111496</v>
      </c>
      <c r="B14098" s="25" t="n">
        <v>20</v>
      </c>
      <c r="C14098" s="7" t="n">
        <v>9</v>
      </c>
      <c r="D14098" s="7" t="n">
        <v>3</v>
      </c>
      <c r="E14098" s="7" t="n">
        <v>10</v>
      </c>
      <c r="F14098" s="7" t="s">
        <v>211</v>
      </c>
    </row>
    <row r="14099" spans="1:6">
      <c r="A14099" t="s">
        <v>4</v>
      </c>
      <c r="B14099" s="4" t="s">
        <v>5</v>
      </c>
      <c r="C14099" s="4" t="s">
        <v>10</v>
      </c>
    </row>
    <row r="14100" spans="1:6">
      <c r="A14100" t="n">
        <v>111514</v>
      </c>
      <c r="B14100" s="31" t="n">
        <v>16</v>
      </c>
      <c r="C14100" s="7" t="n">
        <v>0</v>
      </c>
    </row>
    <row r="14101" spans="1:6">
      <c r="A14101" t="s">
        <v>4</v>
      </c>
      <c r="B14101" s="4" t="s">
        <v>5</v>
      </c>
      <c r="C14101" s="4" t="s">
        <v>10</v>
      </c>
      <c r="D14101" s="4" t="s">
        <v>16</v>
      </c>
      <c r="E14101" s="4" t="s">
        <v>16</v>
      </c>
      <c r="F14101" s="4" t="s">
        <v>6</v>
      </c>
    </row>
    <row r="14102" spans="1:6">
      <c r="A14102" t="n">
        <v>111517</v>
      </c>
      <c r="B14102" s="25" t="n">
        <v>20</v>
      </c>
      <c r="C14102" s="7" t="n">
        <v>13</v>
      </c>
      <c r="D14102" s="7" t="n">
        <v>3</v>
      </c>
      <c r="E14102" s="7" t="n">
        <v>10</v>
      </c>
      <c r="F14102" s="7" t="s">
        <v>211</v>
      </c>
    </row>
    <row r="14103" spans="1:6">
      <c r="A14103" t="s">
        <v>4</v>
      </c>
      <c r="B14103" s="4" t="s">
        <v>5</v>
      </c>
      <c r="C14103" s="4" t="s">
        <v>10</v>
      </c>
    </row>
    <row r="14104" spans="1:6">
      <c r="A14104" t="n">
        <v>111535</v>
      </c>
      <c r="B14104" s="31" t="n">
        <v>16</v>
      </c>
      <c r="C14104" s="7" t="n">
        <v>0</v>
      </c>
    </row>
    <row r="14105" spans="1:6">
      <c r="A14105" t="s">
        <v>4</v>
      </c>
      <c r="B14105" s="4" t="s">
        <v>5</v>
      </c>
      <c r="C14105" s="4" t="s">
        <v>10</v>
      </c>
      <c r="D14105" s="4" t="s">
        <v>16</v>
      </c>
      <c r="E14105" s="4" t="s">
        <v>16</v>
      </c>
      <c r="F14105" s="4" t="s">
        <v>6</v>
      </c>
    </row>
    <row r="14106" spans="1:6">
      <c r="A14106" t="n">
        <v>111538</v>
      </c>
      <c r="B14106" s="25" t="n">
        <v>20</v>
      </c>
      <c r="C14106" s="7" t="n">
        <v>18</v>
      </c>
      <c r="D14106" s="7" t="n">
        <v>3</v>
      </c>
      <c r="E14106" s="7" t="n">
        <v>10</v>
      </c>
      <c r="F14106" s="7" t="s">
        <v>211</v>
      </c>
    </row>
    <row r="14107" spans="1:6">
      <c r="A14107" t="s">
        <v>4</v>
      </c>
      <c r="B14107" s="4" t="s">
        <v>5</v>
      </c>
      <c r="C14107" s="4" t="s">
        <v>10</v>
      </c>
    </row>
    <row r="14108" spans="1:6">
      <c r="A14108" t="n">
        <v>111556</v>
      </c>
      <c r="B14108" s="31" t="n">
        <v>16</v>
      </c>
      <c r="C14108" s="7" t="n">
        <v>0</v>
      </c>
    </row>
    <row r="14109" spans="1:6">
      <c r="A14109" t="s">
        <v>4</v>
      </c>
      <c r="B14109" s="4" t="s">
        <v>5</v>
      </c>
      <c r="C14109" s="4" t="s">
        <v>10</v>
      </c>
      <c r="D14109" s="4" t="s">
        <v>16</v>
      </c>
      <c r="E14109" s="4" t="s">
        <v>16</v>
      </c>
      <c r="F14109" s="4" t="s">
        <v>6</v>
      </c>
    </row>
    <row r="14110" spans="1:6">
      <c r="A14110" t="n">
        <v>111559</v>
      </c>
      <c r="B14110" s="25" t="n">
        <v>20</v>
      </c>
      <c r="C14110" s="7" t="n">
        <v>12</v>
      </c>
      <c r="D14110" s="7" t="n">
        <v>3</v>
      </c>
      <c r="E14110" s="7" t="n">
        <v>10</v>
      </c>
      <c r="F14110" s="7" t="s">
        <v>211</v>
      </c>
    </row>
    <row r="14111" spans="1:6">
      <c r="A14111" t="s">
        <v>4</v>
      </c>
      <c r="B14111" s="4" t="s">
        <v>5</v>
      </c>
      <c r="C14111" s="4" t="s">
        <v>10</v>
      </c>
    </row>
    <row r="14112" spans="1:6">
      <c r="A14112" t="n">
        <v>111577</v>
      </c>
      <c r="B14112" s="31" t="n">
        <v>16</v>
      </c>
      <c r="C14112" s="7" t="n">
        <v>0</v>
      </c>
    </row>
    <row r="14113" spans="1:6">
      <c r="A14113" t="s">
        <v>4</v>
      </c>
      <c r="B14113" s="4" t="s">
        <v>5</v>
      </c>
      <c r="C14113" s="4" t="s">
        <v>10</v>
      </c>
      <c r="D14113" s="4" t="s">
        <v>16</v>
      </c>
      <c r="E14113" s="4" t="s">
        <v>16</v>
      </c>
      <c r="F14113" s="4" t="s">
        <v>6</v>
      </c>
    </row>
    <row r="14114" spans="1:6">
      <c r="A14114" t="n">
        <v>111580</v>
      </c>
      <c r="B14114" s="25" t="n">
        <v>20</v>
      </c>
      <c r="C14114" s="7" t="n">
        <v>80</v>
      </c>
      <c r="D14114" s="7" t="n">
        <v>3</v>
      </c>
      <c r="E14114" s="7" t="n">
        <v>10</v>
      </c>
      <c r="F14114" s="7" t="s">
        <v>211</v>
      </c>
    </row>
    <row r="14115" spans="1:6">
      <c r="A14115" t="s">
        <v>4</v>
      </c>
      <c r="B14115" s="4" t="s">
        <v>5</v>
      </c>
      <c r="C14115" s="4" t="s">
        <v>10</v>
      </c>
    </row>
    <row r="14116" spans="1:6">
      <c r="A14116" t="n">
        <v>111598</v>
      </c>
      <c r="B14116" s="31" t="n">
        <v>16</v>
      </c>
      <c r="C14116" s="7" t="n">
        <v>0</v>
      </c>
    </row>
    <row r="14117" spans="1:6">
      <c r="A14117" t="s">
        <v>4</v>
      </c>
      <c r="B14117" s="4" t="s">
        <v>5</v>
      </c>
      <c r="C14117" s="4" t="s">
        <v>10</v>
      </c>
      <c r="D14117" s="4" t="s">
        <v>16</v>
      </c>
      <c r="E14117" s="4" t="s">
        <v>16</v>
      </c>
      <c r="F14117" s="4" t="s">
        <v>6</v>
      </c>
    </row>
    <row r="14118" spans="1:6">
      <c r="A14118" t="n">
        <v>111601</v>
      </c>
      <c r="B14118" s="25" t="n">
        <v>20</v>
      </c>
      <c r="C14118" s="7" t="n">
        <v>7032</v>
      </c>
      <c r="D14118" s="7" t="n">
        <v>3</v>
      </c>
      <c r="E14118" s="7" t="n">
        <v>10</v>
      </c>
      <c r="F14118" s="7" t="s">
        <v>211</v>
      </c>
    </row>
    <row r="14119" spans="1:6">
      <c r="A14119" t="s">
        <v>4</v>
      </c>
      <c r="B14119" s="4" t="s">
        <v>5</v>
      </c>
      <c r="C14119" s="4" t="s">
        <v>10</v>
      </c>
    </row>
    <row r="14120" spans="1:6">
      <c r="A14120" t="n">
        <v>111619</v>
      </c>
      <c r="B14120" s="31" t="n">
        <v>16</v>
      </c>
      <c r="C14120" s="7" t="n">
        <v>0</v>
      </c>
    </row>
    <row r="14121" spans="1:6">
      <c r="A14121" t="s">
        <v>4</v>
      </c>
      <c r="B14121" s="4" t="s">
        <v>5</v>
      </c>
      <c r="C14121" s="4" t="s">
        <v>10</v>
      </c>
      <c r="D14121" s="4" t="s">
        <v>16</v>
      </c>
      <c r="E14121" s="4" t="s">
        <v>16</v>
      </c>
      <c r="F14121" s="4" t="s">
        <v>6</v>
      </c>
    </row>
    <row r="14122" spans="1:6">
      <c r="A14122" t="n">
        <v>111622</v>
      </c>
      <c r="B14122" s="25" t="n">
        <v>20</v>
      </c>
      <c r="C14122" s="7" t="n">
        <v>83</v>
      </c>
      <c r="D14122" s="7" t="n">
        <v>3</v>
      </c>
      <c r="E14122" s="7" t="n">
        <v>10</v>
      </c>
      <c r="F14122" s="7" t="s">
        <v>211</v>
      </c>
    </row>
    <row r="14123" spans="1:6">
      <c r="A14123" t="s">
        <v>4</v>
      </c>
      <c r="B14123" s="4" t="s">
        <v>5</v>
      </c>
      <c r="C14123" s="4" t="s">
        <v>10</v>
      </c>
    </row>
    <row r="14124" spans="1:6">
      <c r="A14124" t="n">
        <v>111640</v>
      </c>
      <c r="B14124" s="31" t="n">
        <v>16</v>
      </c>
      <c r="C14124" s="7" t="n">
        <v>0</v>
      </c>
    </row>
    <row r="14125" spans="1:6">
      <c r="A14125" t="s">
        <v>4</v>
      </c>
      <c r="B14125" s="4" t="s">
        <v>5</v>
      </c>
      <c r="C14125" s="4" t="s">
        <v>10</v>
      </c>
      <c r="D14125" s="4" t="s">
        <v>16</v>
      </c>
      <c r="E14125" s="4" t="s">
        <v>16</v>
      </c>
      <c r="F14125" s="4" t="s">
        <v>6</v>
      </c>
    </row>
    <row r="14126" spans="1:6">
      <c r="A14126" t="n">
        <v>111643</v>
      </c>
      <c r="B14126" s="25" t="n">
        <v>20</v>
      </c>
      <c r="C14126" s="7" t="n">
        <v>81</v>
      </c>
      <c r="D14126" s="7" t="n">
        <v>3</v>
      </c>
      <c r="E14126" s="7" t="n">
        <v>10</v>
      </c>
      <c r="F14126" s="7" t="s">
        <v>211</v>
      </c>
    </row>
    <row r="14127" spans="1:6">
      <c r="A14127" t="s">
        <v>4</v>
      </c>
      <c r="B14127" s="4" t="s">
        <v>5</v>
      </c>
      <c r="C14127" s="4" t="s">
        <v>10</v>
      </c>
    </row>
    <row r="14128" spans="1:6">
      <c r="A14128" t="n">
        <v>111661</v>
      </c>
      <c r="B14128" s="31" t="n">
        <v>16</v>
      </c>
      <c r="C14128" s="7" t="n">
        <v>0</v>
      </c>
    </row>
    <row r="14129" spans="1:6">
      <c r="A14129" t="s">
        <v>4</v>
      </c>
      <c r="B14129" s="4" t="s">
        <v>5</v>
      </c>
      <c r="C14129" s="4" t="s">
        <v>10</v>
      </c>
      <c r="D14129" s="4" t="s">
        <v>16</v>
      </c>
      <c r="E14129" s="4" t="s">
        <v>16</v>
      </c>
      <c r="F14129" s="4" t="s">
        <v>6</v>
      </c>
    </row>
    <row r="14130" spans="1:6">
      <c r="A14130" t="n">
        <v>111664</v>
      </c>
      <c r="B14130" s="25" t="n">
        <v>20</v>
      </c>
      <c r="C14130" s="7" t="n">
        <v>6466</v>
      </c>
      <c r="D14130" s="7" t="n">
        <v>3</v>
      </c>
      <c r="E14130" s="7" t="n">
        <v>10</v>
      </c>
      <c r="F14130" s="7" t="s">
        <v>211</v>
      </c>
    </row>
    <row r="14131" spans="1:6">
      <c r="A14131" t="s">
        <v>4</v>
      </c>
      <c r="B14131" s="4" t="s">
        <v>5</v>
      </c>
      <c r="C14131" s="4" t="s">
        <v>10</v>
      </c>
    </row>
    <row r="14132" spans="1:6">
      <c r="A14132" t="n">
        <v>111682</v>
      </c>
      <c r="B14132" s="31" t="n">
        <v>16</v>
      </c>
      <c r="C14132" s="7" t="n">
        <v>0</v>
      </c>
    </row>
    <row r="14133" spans="1:6">
      <c r="A14133" t="s">
        <v>4</v>
      </c>
      <c r="B14133" s="4" t="s">
        <v>5</v>
      </c>
      <c r="C14133" s="4" t="s">
        <v>10</v>
      </c>
      <c r="D14133" s="4" t="s">
        <v>16</v>
      </c>
      <c r="E14133" s="4" t="s">
        <v>16</v>
      </c>
      <c r="F14133" s="4" t="s">
        <v>6</v>
      </c>
    </row>
    <row r="14134" spans="1:6">
      <c r="A14134" t="n">
        <v>111685</v>
      </c>
      <c r="B14134" s="25" t="n">
        <v>20</v>
      </c>
      <c r="C14134" s="7" t="n">
        <v>86</v>
      </c>
      <c r="D14134" s="7" t="n">
        <v>3</v>
      </c>
      <c r="E14134" s="7" t="n">
        <v>10</v>
      </c>
      <c r="F14134" s="7" t="s">
        <v>211</v>
      </c>
    </row>
    <row r="14135" spans="1:6">
      <c r="A14135" t="s">
        <v>4</v>
      </c>
      <c r="B14135" s="4" t="s">
        <v>5</v>
      </c>
      <c r="C14135" s="4" t="s">
        <v>10</v>
      </c>
    </row>
    <row r="14136" spans="1:6">
      <c r="A14136" t="n">
        <v>111703</v>
      </c>
      <c r="B14136" s="31" t="n">
        <v>16</v>
      </c>
      <c r="C14136" s="7" t="n">
        <v>0</v>
      </c>
    </row>
    <row r="14137" spans="1:6">
      <c r="A14137" t="s">
        <v>4</v>
      </c>
      <c r="B14137" s="4" t="s">
        <v>5</v>
      </c>
      <c r="C14137" s="4" t="s">
        <v>10</v>
      </c>
      <c r="D14137" s="4" t="s">
        <v>16</v>
      </c>
      <c r="E14137" s="4" t="s">
        <v>16</v>
      </c>
      <c r="F14137" s="4" t="s">
        <v>6</v>
      </c>
    </row>
    <row r="14138" spans="1:6">
      <c r="A14138" t="n">
        <v>111706</v>
      </c>
      <c r="B14138" s="25" t="n">
        <v>20</v>
      </c>
      <c r="C14138" s="7" t="n">
        <v>84</v>
      </c>
      <c r="D14138" s="7" t="n">
        <v>3</v>
      </c>
      <c r="E14138" s="7" t="n">
        <v>10</v>
      </c>
      <c r="F14138" s="7" t="s">
        <v>211</v>
      </c>
    </row>
    <row r="14139" spans="1:6">
      <c r="A14139" t="s">
        <v>4</v>
      </c>
      <c r="B14139" s="4" t="s">
        <v>5</v>
      </c>
      <c r="C14139" s="4" t="s">
        <v>10</v>
      </c>
    </row>
    <row r="14140" spans="1:6">
      <c r="A14140" t="n">
        <v>111724</v>
      </c>
      <c r="B14140" s="31" t="n">
        <v>16</v>
      </c>
      <c r="C14140" s="7" t="n">
        <v>0</v>
      </c>
    </row>
    <row r="14141" spans="1:6">
      <c r="A14141" t="s">
        <v>4</v>
      </c>
      <c r="B14141" s="4" t="s">
        <v>5</v>
      </c>
      <c r="C14141" s="4" t="s">
        <v>10</v>
      </c>
      <c r="D14141" s="4" t="s">
        <v>16</v>
      </c>
      <c r="E14141" s="4" t="s">
        <v>16</v>
      </c>
      <c r="F14141" s="4" t="s">
        <v>6</v>
      </c>
    </row>
    <row r="14142" spans="1:6">
      <c r="A14142" t="n">
        <v>111727</v>
      </c>
      <c r="B14142" s="25" t="n">
        <v>20</v>
      </c>
      <c r="C14142" s="7" t="n">
        <v>87</v>
      </c>
      <c r="D14142" s="7" t="n">
        <v>3</v>
      </c>
      <c r="E14142" s="7" t="n">
        <v>10</v>
      </c>
      <c r="F14142" s="7" t="s">
        <v>211</v>
      </c>
    </row>
    <row r="14143" spans="1:6">
      <c r="A14143" t="s">
        <v>4</v>
      </c>
      <c r="B14143" s="4" t="s">
        <v>5</v>
      </c>
      <c r="C14143" s="4" t="s">
        <v>10</v>
      </c>
    </row>
    <row r="14144" spans="1:6">
      <c r="A14144" t="n">
        <v>111745</v>
      </c>
      <c r="B14144" s="31" t="n">
        <v>16</v>
      </c>
      <c r="C14144" s="7" t="n">
        <v>0</v>
      </c>
    </row>
    <row r="14145" spans="1:6">
      <c r="A14145" t="s">
        <v>4</v>
      </c>
      <c r="B14145" s="4" t="s">
        <v>5</v>
      </c>
      <c r="C14145" s="4" t="s">
        <v>10</v>
      </c>
      <c r="D14145" s="4" t="s">
        <v>16</v>
      </c>
      <c r="E14145" s="4" t="s">
        <v>16</v>
      </c>
      <c r="F14145" s="4" t="s">
        <v>6</v>
      </c>
    </row>
    <row r="14146" spans="1:6">
      <c r="A14146" t="n">
        <v>111748</v>
      </c>
      <c r="B14146" s="25" t="n">
        <v>20</v>
      </c>
      <c r="C14146" s="7" t="n">
        <v>85</v>
      </c>
      <c r="D14146" s="7" t="n">
        <v>3</v>
      </c>
      <c r="E14146" s="7" t="n">
        <v>10</v>
      </c>
      <c r="F14146" s="7" t="s">
        <v>211</v>
      </c>
    </row>
    <row r="14147" spans="1:6">
      <c r="A14147" t="s">
        <v>4</v>
      </c>
      <c r="B14147" s="4" t="s">
        <v>5</v>
      </c>
      <c r="C14147" s="4" t="s">
        <v>10</v>
      </c>
    </row>
    <row r="14148" spans="1:6">
      <c r="A14148" t="n">
        <v>111766</v>
      </c>
      <c r="B14148" s="31" t="n">
        <v>16</v>
      </c>
      <c r="C14148" s="7" t="n">
        <v>0</v>
      </c>
    </row>
    <row r="14149" spans="1:6">
      <c r="A14149" t="s">
        <v>4</v>
      </c>
      <c r="B14149" s="4" t="s">
        <v>5</v>
      </c>
      <c r="C14149" s="4" t="s">
        <v>10</v>
      </c>
      <c r="D14149" s="4" t="s">
        <v>6</v>
      </c>
      <c r="E14149" s="4" t="s">
        <v>6</v>
      </c>
      <c r="F14149" s="4" t="s">
        <v>6</v>
      </c>
      <c r="G14149" s="4" t="s">
        <v>16</v>
      </c>
      <c r="H14149" s="4" t="s">
        <v>9</v>
      </c>
      <c r="I14149" s="4" t="s">
        <v>30</v>
      </c>
      <c r="J14149" s="4" t="s">
        <v>30</v>
      </c>
      <c r="K14149" s="4" t="s">
        <v>30</v>
      </c>
      <c r="L14149" s="4" t="s">
        <v>30</v>
      </c>
      <c r="M14149" s="4" t="s">
        <v>30</v>
      </c>
      <c r="N14149" s="4" t="s">
        <v>30</v>
      </c>
      <c r="O14149" s="4" t="s">
        <v>30</v>
      </c>
      <c r="P14149" s="4" t="s">
        <v>6</v>
      </c>
      <c r="Q14149" s="4" t="s">
        <v>6</v>
      </c>
      <c r="R14149" s="4" t="s">
        <v>9</v>
      </c>
      <c r="S14149" s="4" t="s">
        <v>16</v>
      </c>
      <c r="T14149" s="4" t="s">
        <v>9</v>
      </c>
      <c r="U14149" s="4" t="s">
        <v>9</v>
      </c>
      <c r="V14149" s="4" t="s">
        <v>10</v>
      </c>
    </row>
    <row r="14150" spans="1:6">
      <c r="A14150" t="n">
        <v>111769</v>
      </c>
      <c r="B14150" s="61" t="n">
        <v>19</v>
      </c>
      <c r="C14150" s="7" t="n">
        <v>30</v>
      </c>
      <c r="D14150" s="7" t="s">
        <v>190</v>
      </c>
      <c r="E14150" s="7" t="s">
        <v>15</v>
      </c>
      <c r="F14150" s="7" t="s">
        <v>15</v>
      </c>
      <c r="G14150" s="7" t="n">
        <v>0</v>
      </c>
      <c r="H14150" s="7" t="n">
        <v>1</v>
      </c>
      <c r="I14150" s="7" t="n">
        <v>0</v>
      </c>
      <c r="J14150" s="7" t="n">
        <v>0</v>
      </c>
      <c r="K14150" s="7" t="n">
        <v>0</v>
      </c>
      <c r="L14150" s="7" t="n">
        <v>0</v>
      </c>
      <c r="M14150" s="7" t="n">
        <v>1</v>
      </c>
      <c r="N14150" s="7" t="n">
        <v>1.60000002384186</v>
      </c>
      <c r="O14150" s="7" t="n">
        <v>0.0900000035762787</v>
      </c>
      <c r="P14150" s="7" t="s">
        <v>15</v>
      </c>
      <c r="Q14150" s="7" t="s">
        <v>15</v>
      </c>
      <c r="R14150" s="7" t="n">
        <v>-1</v>
      </c>
      <c r="S14150" s="7" t="n">
        <v>0</v>
      </c>
      <c r="T14150" s="7" t="n">
        <v>0</v>
      </c>
      <c r="U14150" s="7" t="n">
        <v>0</v>
      </c>
      <c r="V14150" s="7" t="n">
        <v>0</v>
      </c>
    </row>
    <row r="14151" spans="1:6">
      <c r="A14151" t="s">
        <v>4</v>
      </c>
      <c r="B14151" s="4" t="s">
        <v>5</v>
      </c>
      <c r="C14151" s="4" t="s">
        <v>10</v>
      </c>
      <c r="D14151" s="4" t="s">
        <v>16</v>
      </c>
      <c r="E14151" s="4" t="s">
        <v>16</v>
      </c>
      <c r="F14151" s="4" t="s">
        <v>6</v>
      </c>
    </row>
    <row r="14152" spans="1:6">
      <c r="A14152" t="n">
        <v>111833</v>
      </c>
      <c r="B14152" s="25" t="n">
        <v>20</v>
      </c>
      <c r="C14152" s="7" t="n">
        <v>30</v>
      </c>
      <c r="D14152" s="7" t="n">
        <v>3</v>
      </c>
      <c r="E14152" s="7" t="n">
        <v>10</v>
      </c>
      <c r="F14152" s="7" t="s">
        <v>211</v>
      </c>
    </row>
    <row r="14153" spans="1:6">
      <c r="A14153" t="s">
        <v>4</v>
      </c>
      <c r="B14153" s="4" t="s">
        <v>5</v>
      </c>
      <c r="C14153" s="4" t="s">
        <v>10</v>
      </c>
    </row>
    <row r="14154" spans="1:6">
      <c r="A14154" t="n">
        <v>111851</v>
      </c>
      <c r="B14154" s="31" t="n">
        <v>16</v>
      </c>
      <c r="C14154" s="7" t="n">
        <v>0</v>
      </c>
    </row>
    <row r="14155" spans="1:6">
      <c r="A14155" t="s">
        <v>4</v>
      </c>
      <c r="B14155" s="4" t="s">
        <v>5</v>
      </c>
      <c r="C14155" s="4" t="s">
        <v>10</v>
      </c>
      <c r="D14155" s="4" t="s">
        <v>6</v>
      </c>
      <c r="E14155" s="4" t="s">
        <v>6</v>
      </c>
      <c r="F14155" s="4" t="s">
        <v>6</v>
      </c>
      <c r="G14155" s="4" t="s">
        <v>16</v>
      </c>
      <c r="H14155" s="4" t="s">
        <v>9</v>
      </c>
      <c r="I14155" s="4" t="s">
        <v>30</v>
      </c>
      <c r="J14155" s="4" t="s">
        <v>30</v>
      </c>
      <c r="K14155" s="4" t="s">
        <v>30</v>
      </c>
      <c r="L14155" s="4" t="s">
        <v>30</v>
      </c>
      <c r="M14155" s="4" t="s">
        <v>30</v>
      </c>
      <c r="N14155" s="4" t="s">
        <v>30</v>
      </c>
      <c r="O14155" s="4" t="s">
        <v>30</v>
      </c>
      <c r="P14155" s="4" t="s">
        <v>6</v>
      </c>
      <c r="Q14155" s="4" t="s">
        <v>6</v>
      </c>
      <c r="R14155" s="4" t="s">
        <v>9</v>
      </c>
      <c r="S14155" s="4" t="s">
        <v>16</v>
      </c>
      <c r="T14155" s="4" t="s">
        <v>9</v>
      </c>
      <c r="U14155" s="4" t="s">
        <v>9</v>
      </c>
      <c r="V14155" s="4" t="s">
        <v>10</v>
      </c>
    </row>
    <row r="14156" spans="1:6">
      <c r="A14156" t="n">
        <v>111854</v>
      </c>
      <c r="B14156" s="61" t="n">
        <v>19</v>
      </c>
      <c r="C14156" s="7" t="n">
        <v>96</v>
      </c>
      <c r="D14156" s="7" t="s">
        <v>431</v>
      </c>
      <c r="E14156" s="7" t="s">
        <v>15</v>
      </c>
      <c r="F14156" s="7" t="s">
        <v>15</v>
      </c>
      <c r="G14156" s="7" t="n">
        <v>0</v>
      </c>
      <c r="H14156" s="7" t="n">
        <v>1</v>
      </c>
      <c r="I14156" s="7" t="n">
        <v>0</v>
      </c>
      <c r="J14156" s="7" t="n">
        <v>0</v>
      </c>
      <c r="K14156" s="7" t="n">
        <v>0</v>
      </c>
      <c r="L14156" s="7" t="n">
        <v>0</v>
      </c>
      <c r="M14156" s="7" t="n">
        <v>1</v>
      </c>
      <c r="N14156" s="7" t="n">
        <v>1.60000002384186</v>
      </c>
      <c r="O14156" s="7" t="n">
        <v>0.0900000035762787</v>
      </c>
      <c r="P14156" s="7" t="s">
        <v>15</v>
      </c>
      <c r="Q14156" s="7" t="s">
        <v>15</v>
      </c>
      <c r="R14156" s="7" t="n">
        <v>-1</v>
      </c>
      <c r="S14156" s="7" t="n">
        <v>0</v>
      </c>
      <c r="T14156" s="7" t="n">
        <v>0</v>
      </c>
      <c r="U14156" s="7" t="n">
        <v>0</v>
      </c>
      <c r="V14156" s="7" t="n">
        <v>0</v>
      </c>
    </row>
    <row r="14157" spans="1:6">
      <c r="A14157" t="s">
        <v>4</v>
      </c>
      <c r="B14157" s="4" t="s">
        <v>5</v>
      </c>
      <c r="C14157" s="4" t="s">
        <v>10</v>
      </c>
      <c r="D14157" s="4" t="s">
        <v>6</v>
      </c>
      <c r="E14157" s="4" t="s">
        <v>6</v>
      </c>
      <c r="F14157" s="4" t="s">
        <v>6</v>
      </c>
      <c r="G14157" s="4" t="s">
        <v>16</v>
      </c>
      <c r="H14157" s="4" t="s">
        <v>9</v>
      </c>
      <c r="I14157" s="4" t="s">
        <v>30</v>
      </c>
      <c r="J14157" s="4" t="s">
        <v>30</v>
      </c>
      <c r="K14157" s="4" t="s">
        <v>30</v>
      </c>
      <c r="L14157" s="4" t="s">
        <v>30</v>
      </c>
      <c r="M14157" s="4" t="s">
        <v>30</v>
      </c>
      <c r="N14157" s="4" t="s">
        <v>30</v>
      </c>
      <c r="O14157" s="4" t="s">
        <v>30</v>
      </c>
      <c r="P14157" s="4" t="s">
        <v>6</v>
      </c>
      <c r="Q14157" s="4" t="s">
        <v>6</v>
      </c>
      <c r="R14157" s="4" t="s">
        <v>9</v>
      </c>
      <c r="S14157" s="4" t="s">
        <v>16</v>
      </c>
      <c r="T14157" s="4" t="s">
        <v>9</v>
      </c>
      <c r="U14157" s="4" t="s">
        <v>9</v>
      </c>
      <c r="V14157" s="4" t="s">
        <v>10</v>
      </c>
    </row>
    <row r="14158" spans="1:6">
      <c r="A14158" t="n">
        <v>111918</v>
      </c>
      <c r="B14158" s="61" t="n">
        <v>19</v>
      </c>
      <c r="C14158" s="7" t="n">
        <v>111</v>
      </c>
      <c r="D14158" s="7" t="s">
        <v>608</v>
      </c>
      <c r="E14158" s="7" t="s">
        <v>15</v>
      </c>
      <c r="F14158" s="7" t="s">
        <v>15</v>
      </c>
      <c r="G14158" s="7" t="n">
        <v>0</v>
      </c>
      <c r="H14158" s="7" t="n">
        <v>1</v>
      </c>
      <c r="I14158" s="7" t="n">
        <v>0</v>
      </c>
      <c r="J14158" s="7" t="n">
        <v>0</v>
      </c>
      <c r="K14158" s="7" t="n">
        <v>0</v>
      </c>
      <c r="L14158" s="7" t="n">
        <v>0</v>
      </c>
      <c r="M14158" s="7" t="n">
        <v>1</v>
      </c>
      <c r="N14158" s="7" t="n">
        <v>1.60000002384186</v>
      </c>
      <c r="O14158" s="7" t="n">
        <v>0.0900000035762787</v>
      </c>
      <c r="P14158" s="7" t="s">
        <v>15</v>
      </c>
      <c r="Q14158" s="7" t="s">
        <v>15</v>
      </c>
      <c r="R14158" s="7" t="n">
        <v>-1</v>
      </c>
      <c r="S14158" s="7" t="n">
        <v>0</v>
      </c>
      <c r="T14158" s="7" t="n">
        <v>0</v>
      </c>
      <c r="U14158" s="7" t="n">
        <v>0</v>
      </c>
      <c r="V14158" s="7" t="n">
        <v>0</v>
      </c>
    </row>
    <row r="14159" spans="1:6">
      <c r="A14159" t="s">
        <v>4</v>
      </c>
      <c r="B14159" s="4" t="s">
        <v>5</v>
      </c>
      <c r="C14159" s="4" t="s">
        <v>10</v>
      </c>
      <c r="D14159" s="4" t="s">
        <v>16</v>
      </c>
      <c r="E14159" s="4" t="s">
        <v>16</v>
      </c>
      <c r="F14159" s="4" t="s">
        <v>6</v>
      </c>
    </row>
    <row r="14160" spans="1:6">
      <c r="A14160" t="n">
        <v>111982</v>
      </c>
      <c r="B14160" s="25" t="n">
        <v>20</v>
      </c>
      <c r="C14160" s="7" t="n">
        <v>96</v>
      </c>
      <c r="D14160" s="7" t="n">
        <v>3</v>
      </c>
      <c r="E14160" s="7" t="n">
        <v>10</v>
      </c>
      <c r="F14160" s="7" t="s">
        <v>211</v>
      </c>
    </row>
    <row r="14161" spans="1:22">
      <c r="A14161" t="s">
        <v>4</v>
      </c>
      <c r="B14161" s="4" t="s">
        <v>5</v>
      </c>
      <c r="C14161" s="4" t="s">
        <v>10</v>
      </c>
    </row>
    <row r="14162" spans="1:22">
      <c r="A14162" t="n">
        <v>112000</v>
      </c>
      <c r="B14162" s="31" t="n">
        <v>16</v>
      </c>
      <c r="C14162" s="7" t="n">
        <v>0</v>
      </c>
    </row>
    <row r="14163" spans="1:22">
      <c r="A14163" t="s">
        <v>4</v>
      </c>
      <c r="B14163" s="4" t="s">
        <v>5</v>
      </c>
      <c r="C14163" s="4" t="s">
        <v>10</v>
      </c>
      <c r="D14163" s="4" t="s">
        <v>16</v>
      </c>
      <c r="E14163" s="4" t="s">
        <v>16</v>
      </c>
      <c r="F14163" s="4" t="s">
        <v>6</v>
      </c>
    </row>
    <row r="14164" spans="1:22">
      <c r="A14164" t="n">
        <v>112003</v>
      </c>
      <c r="B14164" s="25" t="n">
        <v>20</v>
      </c>
      <c r="C14164" s="7" t="n">
        <v>111</v>
      </c>
      <c r="D14164" s="7" t="n">
        <v>3</v>
      </c>
      <c r="E14164" s="7" t="n">
        <v>10</v>
      </c>
      <c r="F14164" s="7" t="s">
        <v>211</v>
      </c>
    </row>
    <row r="14165" spans="1:22">
      <c r="A14165" t="s">
        <v>4</v>
      </c>
      <c r="B14165" s="4" t="s">
        <v>5</v>
      </c>
      <c r="C14165" s="4" t="s">
        <v>10</v>
      </c>
    </row>
    <row r="14166" spans="1:22">
      <c r="A14166" t="n">
        <v>112021</v>
      </c>
      <c r="B14166" s="31" t="n">
        <v>16</v>
      </c>
      <c r="C14166" s="7" t="n">
        <v>0</v>
      </c>
    </row>
    <row r="14167" spans="1:22">
      <c r="A14167" t="s">
        <v>4</v>
      </c>
      <c r="B14167" s="4" t="s">
        <v>5</v>
      </c>
      <c r="C14167" s="4" t="s">
        <v>10</v>
      </c>
      <c r="D14167" s="4" t="s">
        <v>6</v>
      </c>
      <c r="E14167" s="4" t="s">
        <v>6</v>
      </c>
      <c r="F14167" s="4" t="s">
        <v>6</v>
      </c>
      <c r="G14167" s="4" t="s">
        <v>16</v>
      </c>
      <c r="H14167" s="4" t="s">
        <v>9</v>
      </c>
      <c r="I14167" s="4" t="s">
        <v>30</v>
      </c>
      <c r="J14167" s="4" t="s">
        <v>30</v>
      </c>
      <c r="K14167" s="4" t="s">
        <v>30</v>
      </c>
      <c r="L14167" s="4" t="s">
        <v>30</v>
      </c>
      <c r="M14167" s="4" t="s">
        <v>30</v>
      </c>
      <c r="N14167" s="4" t="s">
        <v>30</v>
      </c>
      <c r="O14167" s="4" t="s">
        <v>30</v>
      </c>
      <c r="P14167" s="4" t="s">
        <v>6</v>
      </c>
      <c r="Q14167" s="4" t="s">
        <v>6</v>
      </c>
      <c r="R14167" s="4" t="s">
        <v>9</v>
      </c>
      <c r="S14167" s="4" t="s">
        <v>16</v>
      </c>
      <c r="T14167" s="4" t="s">
        <v>9</v>
      </c>
      <c r="U14167" s="4" t="s">
        <v>9</v>
      </c>
      <c r="V14167" s="4" t="s">
        <v>10</v>
      </c>
    </row>
    <row r="14168" spans="1:22">
      <c r="A14168" t="n">
        <v>112024</v>
      </c>
      <c r="B14168" s="61" t="n">
        <v>19</v>
      </c>
      <c r="C14168" s="7" t="n">
        <v>101</v>
      </c>
      <c r="D14168" s="7" t="s">
        <v>196</v>
      </c>
      <c r="E14168" s="7" t="s">
        <v>15</v>
      </c>
      <c r="F14168" s="7" t="s">
        <v>15</v>
      </c>
      <c r="G14168" s="7" t="n">
        <v>0</v>
      </c>
      <c r="H14168" s="7" t="n">
        <v>1</v>
      </c>
      <c r="I14168" s="7" t="n">
        <v>0</v>
      </c>
      <c r="J14168" s="7" t="n">
        <v>0</v>
      </c>
      <c r="K14168" s="7" t="n">
        <v>0</v>
      </c>
      <c r="L14168" s="7" t="n">
        <v>0</v>
      </c>
      <c r="M14168" s="7" t="n">
        <v>1</v>
      </c>
      <c r="N14168" s="7" t="n">
        <v>1.60000002384186</v>
      </c>
      <c r="O14168" s="7" t="n">
        <v>0.0900000035762787</v>
      </c>
      <c r="P14168" s="7" t="s">
        <v>15</v>
      </c>
      <c r="Q14168" s="7" t="s">
        <v>15</v>
      </c>
      <c r="R14168" s="7" t="n">
        <v>-1</v>
      </c>
      <c r="S14168" s="7" t="n">
        <v>0</v>
      </c>
      <c r="T14168" s="7" t="n">
        <v>0</v>
      </c>
      <c r="U14168" s="7" t="n">
        <v>0</v>
      </c>
      <c r="V14168" s="7" t="n">
        <v>0</v>
      </c>
    </row>
    <row r="14169" spans="1:22">
      <c r="A14169" t="s">
        <v>4</v>
      </c>
      <c r="B14169" s="4" t="s">
        <v>5</v>
      </c>
      <c r="C14169" s="4" t="s">
        <v>10</v>
      </c>
      <c r="D14169" s="4" t="s">
        <v>6</v>
      </c>
      <c r="E14169" s="4" t="s">
        <v>6</v>
      </c>
      <c r="F14169" s="4" t="s">
        <v>6</v>
      </c>
      <c r="G14169" s="4" t="s">
        <v>16</v>
      </c>
      <c r="H14169" s="4" t="s">
        <v>9</v>
      </c>
      <c r="I14169" s="4" t="s">
        <v>30</v>
      </c>
      <c r="J14169" s="4" t="s">
        <v>30</v>
      </c>
      <c r="K14169" s="4" t="s">
        <v>30</v>
      </c>
      <c r="L14169" s="4" t="s">
        <v>30</v>
      </c>
      <c r="M14169" s="4" t="s">
        <v>30</v>
      </c>
      <c r="N14169" s="4" t="s">
        <v>30</v>
      </c>
      <c r="O14169" s="4" t="s">
        <v>30</v>
      </c>
      <c r="P14169" s="4" t="s">
        <v>6</v>
      </c>
      <c r="Q14169" s="4" t="s">
        <v>6</v>
      </c>
      <c r="R14169" s="4" t="s">
        <v>9</v>
      </c>
      <c r="S14169" s="4" t="s">
        <v>16</v>
      </c>
      <c r="T14169" s="4" t="s">
        <v>9</v>
      </c>
      <c r="U14169" s="4" t="s">
        <v>9</v>
      </c>
      <c r="V14169" s="4" t="s">
        <v>10</v>
      </c>
    </row>
    <row r="14170" spans="1:22">
      <c r="A14170" t="n">
        <v>112088</v>
      </c>
      <c r="B14170" s="61" t="n">
        <v>19</v>
      </c>
      <c r="C14170" s="7" t="n">
        <v>102</v>
      </c>
      <c r="D14170" s="7" t="s">
        <v>653</v>
      </c>
      <c r="E14170" s="7" t="s">
        <v>15</v>
      </c>
      <c r="F14170" s="7" t="s">
        <v>15</v>
      </c>
      <c r="G14170" s="7" t="n">
        <v>0</v>
      </c>
      <c r="H14170" s="7" t="n">
        <v>1</v>
      </c>
      <c r="I14170" s="7" t="n">
        <v>0</v>
      </c>
      <c r="J14170" s="7" t="n">
        <v>0</v>
      </c>
      <c r="K14170" s="7" t="n">
        <v>0</v>
      </c>
      <c r="L14170" s="7" t="n">
        <v>0</v>
      </c>
      <c r="M14170" s="7" t="n">
        <v>1</v>
      </c>
      <c r="N14170" s="7" t="n">
        <v>1.60000002384186</v>
      </c>
      <c r="O14170" s="7" t="n">
        <v>0.0900000035762787</v>
      </c>
      <c r="P14170" s="7" t="s">
        <v>15</v>
      </c>
      <c r="Q14170" s="7" t="s">
        <v>15</v>
      </c>
      <c r="R14170" s="7" t="n">
        <v>-1</v>
      </c>
      <c r="S14170" s="7" t="n">
        <v>0</v>
      </c>
      <c r="T14170" s="7" t="n">
        <v>0</v>
      </c>
      <c r="U14170" s="7" t="n">
        <v>0</v>
      </c>
      <c r="V14170" s="7" t="n">
        <v>0</v>
      </c>
    </row>
    <row r="14171" spans="1:22">
      <c r="A14171" t="s">
        <v>4</v>
      </c>
      <c r="B14171" s="4" t="s">
        <v>5</v>
      </c>
      <c r="C14171" s="4" t="s">
        <v>10</v>
      </c>
      <c r="D14171" s="4" t="s">
        <v>16</v>
      </c>
      <c r="E14171" s="4" t="s">
        <v>16</v>
      </c>
      <c r="F14171" s="4" t="s">
        <v>6</v>
      </c>
    </row>
    <row r="14172" spans="1:22">
      <c r="A14172" t="n">
        <v>112152</v>
      </c>
      <c r="B14172" s="25" t="n">
        <v>20</v>
      </c>
      <c r="C14172" s="7" t="n">
        <v>101</v>
      </c>
      <c r="D14172" s="7" t="n">
        <v>3</v>
      </c>
      <c r="E14172" s="7" t="n">
        <v>10</v>
      </c>
      <c r="F14172" s="7" t="s">
        <v>211</v>
      </c>
    </row>
    <row r="14173" spans="1:22">
      <c r="A14173" t="s">
        <v>4</v>
      </c>
      <c r="B14173" s="4" t="s">
        <v>5</v>
      </c>
      <c r="C14173" s="4" t="s">
        <v>10</v>
      </c>
    </row>
    <row r="14174" spans="1:22">
      <c r="A14174" t="n">
        <v>112170</v>
      </c>
      <c r="B14174" s="31" t="n">
        <v>16</v>
      </c>
      <c r="C14174" s="7" t="n">
        <v>0</v>
      </c>
    </row>
    <row r="14175" spans="1:22">
      <c r="A14175" t="s">
        <v>4</v>
      </c>
      <c r="B14175" s="4" t="s">
        <v>5</v>
      </c>
      <c r="C14175" s="4" t="s">
        <v>10</v>
      </c>
      <c r="D14175" s="4" t="s">
        <v>16</v>
      </c>
      <c r="E14175" s="4" t="s">
        <v>16</v>
      </c>
      <c r="F14175" s="4" t="s">
        <v>6</v>
      </c>
    </row>
    <row r="14176" spans="1:22">
      <c r="A14176" t="n">
        <v>112173</v>
      </c>
      <c r="B14176" s="25" t="n">
        <v>20</v>
      </c>
      <c r="C14176" s="7" t="n">
        <v>102</v>
      </c>
      <c r="D14176" s="7" t="n">
        <v>3</v>
      </c>
      <c r="E14176" s="7" t="n">
        <v>10</v>
      </c>
      <c r="F14176" s="7" t="s">
        <v>211</v>
      </c>
    </row>
    <row r="14177" spans="1:22">
      <c r="A14177" t="s">
        <v>4</v>
      </c>
      <c r="B14177" s="4" t="s">
        <v>5</v>
      </c>
      <c r="C14177" s="4" t="s">
        <v>10</v>
      </c>
    </row>
    <row r="14178" spans="1:22">
      <c r="A14178" t="n">
        <v>112191</v>
      </c>
      <c r="B14178" s="31" t="n">
        <v>16</v>
      </c>
      <c r="C14178" s="7" t="n">
        <v>0</v>
      </c>
    </row>
    <row r="14179" spans="1:22">
      <c r="A14179" t="s">
        <v>4</v>
      </c>
      <c r="B14179" s="4" t="s">
        <v>5</v>
      </c>
      <c r="C14179" s="4" t="s">
        <v>10</v>
      </c>
      <c r="D14179" s="4" t="s">
        <v>30</v>
      </c>
      <c r="E14179" s="4" t="s">
        <v>30</v>
      </c>
      <c r="F14179" s="4" t="s">
        <v>30</v>
      </c>
      <c r="G14179" s="4" t="s">
        <v>30</v>
      </c>
    </row>
    <row r="14180" spans="1:22">
      <c r="A14180" t="n">
        <v>112194</v>
      </c>
      <c r="B14180" s="43" t="n">
        <v>46</v>
      </c>
      <c r="C14180" s="7" t="n">
        <v>81</v>
      </c>
      <c r="D14180" s="7" t="n">
        <v>-73.5</v>
      </c>
      <c r="E14180" s="7" t="n">
        <v>-3</v>
      </c>
      <c r="F14180" s="7" t="n">
        <v>-57.5</v>
      </c>
      <c r="G14180" s="7" t="n">
        <v>270</v>
      </c>
    </row>
    <row r="14181" spans="1:22">
      <c r="A14181" t="s">
        <v>4</v>
      </c>
      <c r="B14181" s="4" t="s">
        <v>5</v>
      </c>
      <c r="C14181" s="4" t="s">
        <v>10</v>
      </c>
      <c r="D14181" s="4" t="s">
        <v>30</v>
      </c>
      <c r="E14181" s="4" t="s">
        <v>30</v>
      </c>
      <c r="F14181" s="4" t="s">
        <v>30</v>
      </c>
      <c r="G14181" s="4" t="s">
        <v>30</v>
      </c>
    </row>
    <row r="14182" spans="1:22">
      <c r="A14182" t="n">
        <v>112213</v>
      </c>
      <c r="B14182" s="43" t="n">
        <v>46</v>
      </c>
      <c r="C14182" s="7" t="n">
        <v>18</v>
      </c>
      <c r="D14182" s="7" t="n">
        <v>-73.5</v>
      </c>
      <c r="E14182" s="7" t="n">
        <v>-3</v>
      </c>
      <c r="F14182" s="7" t="n">
        <v>-59</v>
      </c>
      <c r="G14182" s="7" t="n">
        <v>270</v>
      </c>
    </row>
    <row r="14183" spans="1:22">
      <c r="A14183" t="s">
        <v>4</v>
      </c>
      <c r="B14183" s="4" t="s">
        <v>5</v>
      </c>
      <c r="C14183" s="4" t="s">
        <v>10</v>
      </c>
      <c r="D14183" s="4" t="s">
        <v>30</v>
      </c>
      <c r="E14183" s="4" t="s">
        <v>30</v>
      </c>
      <c r="F14183" s="4" t="s">
        <v>30</v>
      </c>
      <c r="G14183" s="4" t="s">
        <v>30</v>
      </c>
    </row>
    <row r="14184" spans="1:22">
      <c r="A14184" t="n">
        <v>112232</v>
      </c>
      <c r="B14184" s="43" t="n">
        <v>46</v>
      </c>
      <c r="C14184" s="7" t="n">
        <v>6466</v>
      </c>
      <c r="D14184" s="7" t="n">
        <v>-72.8099975585938</v>
      </c>
      <c r="E14184" s="7" t="n">
        <v>-3</v>
      </c>
      <c r="F14184" s="7" t="n">
        <v>-54.9000015258789</v>
      </c>
      <c r="G14184" s="7" t="n">
        <v>270</v>
      </c>
    </row>
    <row r="14185" spans="1:22">
      <c r="A14185" t="s">
        <v>4</v>
      </c>
      <c r="B14185" s="4" t="s">
        <v>5</v>
      </c>
      <c r="C14185" s="4" t="s">
        <v>10</v>
      </c>
      <c r="D14185" s="4" t="s">
        <v>30</v>
      </c>
      <c r="E14185" s="4" t="s">
        <v>30</v>
      </c>
      <c r="F14185" s="4" t="s">
        <v>30</v>
      </c>
      <c r="G14185" s="4" t="s">
        <v>30</v>
      </c>
    </row>
    <row r="14186" spans="1:22">
      <c r="A14186" t="n">
        <v>112251</v>
      </c>
      <c r="B14186" s="43" t="n">
        <v>46</v>
      </c>
      <c r="C14186" s="7" t="n">
        <v>87</v>
      </c>
      <c r="D14186" s="7" t="n">
        <v>-74.1999969482422</v>
      </c>
      <c r="E14186" s="7" t="n">
        <v>-3</v>
      </c>
      <c r="F14186" s="7" t="n">
        <v>-61.310001373291</v>
      </c>
      <c r="G14186" s="7" t="n">
        <v>270</v>
      </c>
    </row>
    <row r="14187" spans="1:22">
      <c r="A14187" t="s">
        <v>4</v>
      </c>
      <c r="B14187" s="4" t="s">
        <v>5</v>
      </c>
      <c r="C14187" s="4" t="s">
        <v>10</v>
      </c>
      <c r="D14187" s="4" t="s">
        <v>30</v>
      </c>
      <c r="E14187" s="4" t="s">
        <v>30</v>
      </c>
      <c r="F14187" s="4" t="s">
        <v>30</v>
      </c>
      <c r="G14187" s="4" t="s">
        <v>30</v>
      </c>
    </row>
    <row r="14188" spans="1:22">
      <c r="A14188" t="n">
        <v>112270</v>
      </c>
      <c r="B14188" s="43" t="n">
        <v>46</v>
      </c>
      <c r="C14188" s="7" t="n">
        <v>84</v>
      </c>
      <c r="D14188" s="7" t="n">
        <v>-74.0999984741211</v>
      </c>
      <c r="E14188" s="7" t="n">
        <v>-3</v>
      </c>
      <c r="F14188" s="7" t="n">
        <v>-62.2200012207031</v>
      </c>
      <c r="G14188" s="7" t="n">
        <v>270</v>
      </c>
    </row>
    <row r="14189" spans="1:22">
      <c r="A14189" t="s">
        <v>4</v>
      </c>
      <c r="B14189" s="4" t="s">
        <v>5</v>
      </c>
      <c r="C14189" s="4" t="s">
        <v>10</v>
      </c>
      <c r="D14189" s="4" t="s">
        <v>30</v>
      </c>
      <c r="E14189" s="4" t="s">
        <v>30</v>
      </c>
      <c r="F14189" s="4" t="s">
        <v>30</v>
      </c>
      <c r="G14189" s="4" t="s">
        <v>30</v>
      </c>
    </row>
    <row r="14190" spans="1:22">
      <c r="A14190" t="n">
        <v>112289</v>
      </c>
      <c r="B14190" s="43" t="n">
        <v>46</v>
      </c>
      <c r="C14190" s="7" t="n">
        <v>85</v>
      </c>
      <c r="D14190" s="7" t="n">
        <v>-74.2600021362305</v>
      </c>
      <c r="E14190" s="7" t="n">
        <v>-3</v>
      </c>
      <c r="F14190" s="7" t="n">
        <v>-63.1500015258789</v>
      </c>
      <c r="G14190" s="7" t="n">
        <v>270</v>
      </c>
    </row>
    <row r="14191" spans="1:22">
      <c r="A14191" t="s">
        <v>4</v>
      </c>
      <c r="B14191" s="4" t="s">
        <v>5</v>
      </c>
      <c r="C14191" s="4" t="s">
        <v>10</v>
      </c>
      <c r="D14191" s="4" t="s">
        <v>30</v>
      </c>
      <c r="E14191" s="4" t="s">
        <v>30</v>
      </c>
      <c r="F14191" s="4" t="s">
        <v>30</v>
      </c>
      <c r="G14191" s="4" t="s">
        <v>30</v>
      </c>
    </row>
    <row r="14192" spans="1:22">
      <c r="A14192" t="n">
        <v>112308</v>
      </c>
      <c r="B14192" s="43" t="n">
        <v>46</v>
      </c>
      <c r="C14192" s="7" t="n">
        <v>13</v>
      </c>
      <c r="D14192" s="7" t="n">
        <v>-77.870002746582</v>
      </c>
      <c r="E14192" s="7" t="n">
        <v>-3</v>
      </c>
      <c r="F14192" s="7" t="n">
        <v>-57.4900016784668</v>
      </c>
      <c r="G14192" s="7" t="n">
        <v>90</v>
      </c>
    </row>
    <row r="14193" spans="1:7">
      <c r="A14193" t="s">
        <v>4</v>
      </c>
      <c r="B14193" s="4" t="s">
        <v>5</v>
      </c>
      <c r="C14193" s="4" t="s">
        <v>10</v>
      </c>
      <c r="D14193" s="4" t="s">
        <v>30</v>
      </c>
      <c r="E14193" s="4" t="s">
        <v>30</v>
      </c>
      <c r="F14193" s="4" t="s">
        <v>30</v>
      </c>
      <c r="G14193" s="4" t="s">
        <v>30</v>
      </c>
    </row>
    <row r="14194" spans="1:7">
      <c r="A14194" t="n">
        <v>112327</v>
      </c>
      <c r="B14194" s="43" t="n">
        <v>46</v>
      </c>
      <c r="C14194" s="7" t="n">
        <v>0</v>
      </c>
      <c r="D14194" s="7" t="n">
        <v>-78.4199981689453</v>
      </c>
      <c r="E14194" s="7" t="n">
        <v>-3</v>
      </c>
      <c r="F14194" s="7" t="n">
        <v>-56.810001373291</v>
      </c>
      <c r="G14194" s="7" t="n">
        <v>90</v>
      </c>
    </row>
    <row r="14195" spans="1:7">
      <c r="A14195" t="s">
        <v>4</v>
      </c>
      <c r="B14195" s="4" t="s">
        <v>5</v>
      </c>
      <c r="C14195" s="4" t="s">
        <v>10</v>
      </c>
      <c r="D14195" s="4" t="s">
        <v>30</v>
      </c>
      <c r="E14195" s="4" t="s">
        <v>30</v>
      </c>
      <c r="F14195" s="4" t="s">
        <v>30</v>
      </c>
      <c r="G14195" s="4" t="s">
        <v>30</v>
      </c>
    </row>
    <row r="14196" spans="1:7">
      <c r="A14196" t="n">
        <v>112346</v>
      </c>
      <c r="B14196" s="43" t="n">
        <v>46</v>
      </c>
      <c r="C14196" s="7" t="n">
        <v>12</v>
      </c>
      <c r="D14196" s="7" t="n">
        <v>-78.7600021362305</v>
      </c>
      <c r="E14196" s="7" t="n">
        <v>-3</v>
      </c>
      <c r="F14196" s="7" t="n">
        <v>-58.3499984741211</v>
      </c>
      <c r="G14196" s="7" t="n">
        <v>90</v>
      </c>
    </row>
    <row r="14197" spans="1:7">
      <c r="A14197" t="s">
        <v>4</v>
      </c>
      <c r="B14197" s="4" t="s">
        <v>5</v>
      </c>
      <c r="C14197" s="4" t="s">
        <v>10</v>
      </c>
      <c r="D14197" s="4" t="s">
        <v>30</v>
      </c>
      <c r="E14197" s="4" t="s">
        <v>30</v>
      </c>
      <c r="F14197" s="4" t="s">
        <v>30</v>
      </c>
      <c r="G14197" s="4" t="s">
        <v>30</v>
      </c>
    </row>
    <row r="14198" spans="1:7">
      <c r="A14198" t="n">
        <v>112365</v>
      </c>
      <c r="B14198" s="43" t="n">
        <v>46</v>
      </c>
      <c r="C14198" s="7" t="n">
        <v>80</v>
      </c>
      <c r="D14198" s="7" t="n">
        <v>-78.7099990844727</v>
      </c>
      <c r="E14198" s="7" t="n">
        <v>-3</v>
      </c>
      <c r="F14198" s="7" t="n">
        <v>-59.3300018310547</v>
      </c>
      <c r="G14198" s="7" t="n">
        <v>90</v>
      </c>
    </row>
    <row r="14199" spans="1:7">
      <c r="A14199" t="s">
        <v>4</v>
      </c>
      <c r="B14199" s="4" t="s">
        <v>5</v>
      </c>
      <c r="C14199" s="4" t="s">
        <v>10</v>
      </c>
      <c r="D14199" s="4" t="s">
        <v>30</v>
      </c>
      <c r="E14199" s="4" t="s">
        <v>30</v>
      </c>
      <c r="F14199" s="4" t="s">
        <v>30</v>
      </c>
      <c r="G14199" s="4" t="s">
        <v>30</v>
      </c>
    </row>
    <row r="14200" spans="1:7">
      <c r="A14200" t="n">
        <v>112384</v>
      </c>
      <c r="B14200" s="43" t="n">
        <v>46</v>
      </c>
      <c r="C14200" s="7" t="n">
        <v>11</v>
      </c>
      <c r="D14200" s="7" t="n">
        <v>-78.6800003051758</v>
      </c>
      <c r="E14200" s="7" t="n">
        <v>-3</v>
      </c>
      <c r="F14200" s="7" t="n">
        <v>-61.7400016784668</v>
      </c>
      <c r="G14200" s="7" t="n">
        <v>90</v>
      </c>
    </row>
    <row r="14201" spans="1:7">
      <c r="A14201" t="s">
        <v>4</v>
      </c>
      <c r="B14201" s="4" t="s">
        <v>5</v>
      </c>
      <c r="C14201" s="4" t="s">
        <v>10</v>
      </c>
      <c r="D14201" s="4" t="s">
        <v>30</v>
      </c>
      <c r="E14201" s="4" t="s">
        <v>30</v>
      </c>
      <c r="F14201" s="4" t="s">
        <v>30</v>
      </c>
      <c r="G14201" s="4" t="s">
        <v>30</v>
      </c>
    </row>
    <row r="14202" spans="1:7">
      <c r="A14202" t="n">
        <v>112403</v>
      </c>
      <c r="B14202" s="43" t="n">
        <v>46</v>
      </c>
      <c r="C14202" s="7" t="n">
        <v>83</v>
      </c>
      <c r="D14202" s="7" t="n">
        <v>-79.0899963378906</v>
      </c>
      <c r="E14202" s="7" t="n">
        <v>-3</v>
      </c>
      <c r="F14202" s="7" t="n">
        <v>-62.8899993896484</v>
      </c>
      <c r="G14202" s="7" t="n">
        <v>90</v>
      </c>
    </row>
    <row r="14203" spans="1:7">
      <c r="A14203" t="s">
        <v>4</v>
      </c>
      <c r="B14203" s="4" t="s">
        <v>5</v>
      </c>
      <c r="C14203" s="4" t="s">
        <v>10</v>
      </c>
      <c r="D14203" s="4" t="s">
        <v>30</v>
      </c>
      <c r="E14203" s="4" t="s">
        <v>30</v>
      </c>
      <c r="F14203" s="4" t="s">
        <v>30</v>
      </c>
      <c r="G14203" s="4" t="s">
        <v>30</v>
      </c>
    </row>
    <row r="14204" spans="1:7">
      <c r="A14204" t="n">
        <v>112422</v>
      </c>
      <c r="B14204" s="43" t="n">
        <v>46</v>
      </c>
      <c r="C14204" s="7" t="n">
        <v>86</v>
      </c>
      <c r="D14204" s="7" t="n">
        <v>-78.8199996948242</v>
      </c>
      <c r="E14204" s="7" t="n">
        <v>-3</v>
      </c>
      <c r="F14204" s="7" t="n">
        <v>-64.0999984741211</v>
      </c>
      <c r="G14204" s="7" t="n">
        <v>90</v>
      </c>
    </row>
    <row r="14205" spans="1:7">
      <c r="A14205" t="s">
        <v>4</v>
      </c>
      <c r="B14205" s="4" t="s">
        <v>5</v>
      </c>
      <c r="C14205" s="4" t="s">
        <v>10</v>
      </c>
      <c r="D14205" s="4" t="s">
        <v>30</v>
      </c>
      <c r="E14205" s="4" t="s">
        <v>30</v>
      </c>
      <c r="F14205" s="4" t="s">
        <v>30</v>
      </c>
      <c r="G14205" s="4" t="s">
        <v>30</v>
      </c>
    </row>
    <row r="14206" spans="1:7">
      <c r="A14206" t="n">
        <v>112441</v>
      </c>
      <c r="B14206" s="43" t="n">
        <v>46</v>
      </c>
      <c r="C14206" s="7" t="n">
        <v>1</v>
      </c>
      <c r="D14206" s="7" t="n">
        <v>-79.2600021362305</v>
      </c>
      <c r="E14206" s="7" t="n">
        <v>-3</v>
      </c>
      <c r="F14206" s="7" t="n">
        <v>-55.6500015258789</v>
      </c>
      <c r="G14206" s="7" t="n">
        <v>90</v>
      </c>
    </row>
    <row r="14207" spans="1:7">
      <c r="A14207" t="s">
        <v>4</v>
      </c>
      <c r="B14207" s="4" t="s">
        <v>5</v>
      </c>
      <c r="C14207" s="4" t="s">
        <v>10</v>
      </c>
      <c r="D14207" s="4" t="s">
        <v>30</v>
      </c>
      <c r="E14207" s="4" t="s">
        <v>30</v>
      </c>
      <c r="F14207" s="4" t="s">
        <v>30</v>
      </c>
      <c r="G14207" s="4" t="s">
        <v>30</v>
      </c>
    </row>
    <row r="14208" spans="1:7">
      <c r="A14208" t="n">
        <v>112460</v>
      </c>
      <c r="B14208" s="43" t="n">
        <v>46</v>
      </c>
      <c r="C14208" s="7" t="n">
        <v>2</v>
      </c>
      <c r="D14208" s="7" t="n">
        <v>-79.6900024414063</v>
      </c>
      <c r="E14208" s="7" t="n">
        <v>-3</v>
      </c>
      <c r="F14208" s="7" t="n">
        <v>-57.8899993896484</v>
      </c>
      <c r="G14208" s="7" t="n">
        <v>90</v>
      </c>
    </row>
    <row r="14209" spans="1:7">
      <c r="A14209" t="s">
        <v>4</v>
      </c>
      <c r="B14209" s="4" t="s">
        <v>5</v>
      </c>
      <c r="C14209" s="4" t="s">
        <v>10</v>
      </c>
      <c r="D14209" s="4" t="s">
        <v>30</v>
      </c>
      <c r="E14209" s="4" t="s">
        <v>30</v>
      </c>
      <c r="F14209" s="4" t="s">
        <v>30</v>
      </c>
      <c r="G14209" s="4" t="s">
        <v>30</v>
      </c>
    </row>
    <row r="14210" spans="1:7">
      <c r="A14210" t="n">
        <v>112479</v>
      </c>
      <c r="B14210" s="43" t="n">
        <v>46</v>
      </c>
      <c r="C14210" s="7" t="n">
        <v>3</v>
      </c>
      <c r="D14210" s="7" t="n">
        <v>-80.5199966430664</v>
      </c>
      <c r="E14210" s="7" t="n">
        <v>-3</v>
      </c>
      <c r="F14210" s="7" t="n">
        <v>-56.7000007629395</v>
      </c>
      <c r="G14210" s="7" t="n">
        <v>90</v>
      </c>
    </row>
    <row r="14211" spans="1:7">
      <c r="A14211" t="s">
        <v>4</v>
      </c>
      <c r="B14211" s="4" t="s">
        <v>5</v>
      </c>
      <c r="C14211" s="4" t="s">
        <v>10</v>
      </c>
      <c r="D14211" s="4" t="s">
        <v>30</v>
      </c>
      <c r="E14211" s="4" t="s">
        <v>30</v>
      </c>
      <c r="F14211" s="4" t="s">
        <v>30</v>
      </c>
      <c r="G14211" s="4" t="s">
        <v>30</v>
      </c>
    </row>
    <row r="14212" spans="1:7">
      <c r="A14212" t="n">
        <v>112498</v>
      </c>
      <c r="B14212" s="43" t="n">
        <v>46</v>
      </c>
      <c r="C14212" s="7" t="n">
        <v>4</v>
      </c>
      <c r="D14212" s="7" t="n">
        <v>-80.879997253418</v>
      </c>
      <c r="E14212" s="7" t="n">
        <v>-3</v>
      </c>
      <c r="F14212" s="7" t="n">
        <v>-58.4000015258789</v>
      </c>
      <c r="G14212" s="7" t="n">
        <v>90</v>
      </c>
    </row>
    <row r="14213" spans="1:7">
      <c r="A14213" t="s">
        <v>4</v>
      </c>
      <c r="B14213" s="4" t="s">
        <v>5</v>
      </c>
      <c r="C14213" s="4" t="s">
        <v>10</v>
      </c>
      <c r="D14213" s="4" t="s">
        <v>30</v>
      </c>
      <c r="E14213" s="4" t="s">
        <v>30</v>
      </c>
      <c r="F14213" s="4" t="s">
        <v>30</v>
      </c>
      <c r="G14213" s="4" t="s">
        <v>30</v>
      </c>
    </row>
    <row r="14214" spans="1:7">
      <c r="A14214" t="n">
        <v>112517</v>
      </c>
      <c r="B14214" s="43" t="n">
        <v>46</v>
      </c>
      <c r="C14214" s="7" t="n">
        <v>6</v>
      </c>
      <c r="D14214" s="7" t="n">
        <v>-79.4599990844727</v>
      </c>
      <c r="E14214" s="7" t="n">
        <v>-3</v>
      </c>
      <c r="F14214" s="7" t="n">
        <v>-54.4500007629395</v>
      </c>
      <c r="G14214" s="7" t="n">
        <v>90</v>
      </c>
    </row>
    <row r="14215" spans="1:7">
      <c r="A14215" t="s">
        <v>4</v>
      </c>
      <c r="B14215" s="4" t="s">
        <v>5</v>
      </c>
      <c r="C14215" s="4" t="s">
        <v>10</v>
      </c>
      <c r="D14215" s="4" t="s">
        <v>30</v>
      </c>
      <c r="E14215" s="4" t="s">
        <v>30</v>
      </c>
      <c r="F14215" s="4" t="s">
        <v>30</v>
      </c>
      <c r="G14215" s="4" t="s">
        <v>30</v>
      </c>
    </row>
    <row r="14216" spans="1:7">
      <c r="A14216" t="n">
        <v>112536</v>
      </c>
      <c r="B14216" s="43" t="n">
        <v>46</v>
      </c>
      <c r="C14216" s="7" t="n">
        <v>7</v>
      </c>
      <c r="D14216" s="7" t="n">
        <v>-80.8199996948242</v>
      </c>
      <c r="E14216" s="7" t="n">
        <v>-3</v>
      </c>
      <c r="F14216" s="7" t="n">
        <v>-57.2799987792969</v>
      </c>
      <c r="G14216" s="7" t="n">
        <v>90</v>
      </c>
    </row>
    <row r="14217" spans="1:7">
      <c r="A14217" t="s">
        <v>4</v>
      </c>
      <c r="B14217" s="4" t="s">
        <v>5</v>
      </c>
      <c r="C14217" s="4" t="s">
        <v>10</v>
      </c>
      <c r="D14217" s="4" t="s">
        <v>30</v>
      </c>
      <c r="E14217" s="4" t="s">
        <v>30</v>
      </c>
      <c r="F14217" s="4" t="s">
        <v>30</v>
      </c>
      <c r="G14217" s="4" t="s">
        <v>30</v>
      </c>
    </row>
    <row r="14218" spans="1:7">
      <c r="A14218" t="n">
        <v>112555</v>
      </c>
      <c r="B14218" s="43" t="n">
        <v>46</v>
      </c>
      <c r="C14218" s="7" t="n">
        <v>5</v>
      </c>
      <c r="D14218" s="7" t="n">
        <v>-80.5999984741211</v>
      </c>
      <c r="E14218" s="7" t="n">
        <v>-3</v>
      </c>
      <c r="F14218" s="7" t="n">
        <v>-55.4500007629395</v>
      </c>
      <c r="G14218" s="7" t="n">
        <v>90</v>
      </c>
    </row>
    <row r="14219" spans="1:7">
      <c r="A14219" t="s">
        <v>4</v>
      </c>
      <c r="B14219" s="4" t="s">
        <v>5</v>
      </c>
      <c r="C14219" s="4" t="s">
        <v>10</v>
      </c>
      <c r="D14219" s="4" t="s">
        <v>30</v>
      </c>
      <c r="E14219" s="4" t="s">
        <v>30</v>
      </c>
      <c r="F14219" s="4" t="s">
        <v>30</v>
      </c>
      <c r="G14219" s="4" t="s">
        <v>30</v>
      </c>
    </row>
    <row r="14220" spans="1:7">
      <c r="A14220" t="n">
        <v>112574</v>
      </c>
      <c r="B14220" s="43" t="n">
        <v>46</v>
      </c>
      <c r="C14220" s="7" t="n">
        <v>8</v>
      </c>
      <c r="D14220" s="7" t="n">
        <v>-80.6699981689453</v>
      </c>
      <c r="E14220" s="7" t="n">
        <v>-3</v>
      </c>
      <c r="F14220" s="7" t="n">
        <v>-60.1599998474121</v>
      </c>
      <c r="G14220" s="7" t="n">
        <v>90</v>
      </c>
    </row>
    <row r="14221" spans="1:7">
      <c r="A14221" t="s">
        <v>4</v>
      </c>
      <c r="B14221" s="4" t="s">
        <v>5</v>
      </c>
      <c r="C14221" s="4" t="s">
        <v>10</v>
      </c>
      <c r="D14221" s="4" t="s">
        <v>30</v>
      </c>
      <c r="E14221" s="4" t="s">
        <v>30</v>
      </c>
      <c r="F14221" s="4" t="s">
        <v>30</v>
      </c>
      <c r="G14221" s="4" t="s">
        <v>30</v>
      </c>
    </row>
    <row r="14222" spans="1:7">
      <c r="A14222" t="n">
        <v>112593</v>
      </c>
      <c r="B14222" s="43" t="n">
        <v>46</v>
      </c>
      <c r="C14222" s="7" t="n">
        <v>9</v>
      </c>
      <c r="D14222" s="7" t="n">
        <v>-80.2900009155273</v>
      </c>
      <c r="E14222" s="7" t="n">
        <v>-3</v>
      </c>
      <c r="F14222" s="7" t="n">
        <v>-59.0499992370605</v>
      </c>
      <c r="G14222" s="7" t="n">
        <v>90</v>
      </c>
    </row>
    <row r="14223" spans="1:7">
      <c r="A14223" t="s">
        <v>4</v>
      </c>
      <c r="B14223" s="4" t="s">
        <v>5</v>
      </c>
      <c r="C14223" s="4" t="s">
        <v>10</v>
      </c>
      <c r="D14223" s="4" t="s">
        <v>30</v>
      </c>
      <c r="E14223" s="4" t="s">
        <v>30</v>
      </c>
      <c r="F14223" s="4" t="s">
        <v>30</v>
      </c>
      <c r="G14223" s="4" t="s">
        <v>30</v>
      </c>
    </row>
    <row r="14224" spans="1:7">
      <c r="A14224" t="n">
        <v>112612</v>
      </c>
      <c r="B14224" s="43" t="n">
        <v>46</v>
      </c>
      <c r="C14224" s="7" t="n">
        <v>30</v>
      </c>
      <c r="D14224" s="7" t="n">
        <v>-79.129997253418</v>
      </c>
      <c r="E14224" s="7" t="n">
        <v>-3</v>
      </c>
      <c r="F14224" s="7" t="n">
        <v>-60.810001373291</v>
      </c>
      <c r="G14224" s="7" t="n">
        <v>90</v>
      </c>
    </row>
    <row r="14225" spans="1:7">
      <c r="A14225" t="s">
        <v>4</v>
      </c>
      <c r="B14225" s="4" t="s">
        <v>5</v>
      </c>
      <c r="C14225" s="4" t="s">
        <v>10</v>
      </c>
      <c r="D14225" s="4" t="s">
        <v>30</v>
      </c>
      <c r="E14225" s="4" t="s">
        <v>30</v>
      </c>
      <c r="F14225" s="4" t="s">
        <v>30</v>
      </c>
      <c r="G14225" s="4" t="s">
        <v>30</v>
      </c>
    </row>
    <row r="14226" spans="1:7">
      <c r="A14226" t="n">
        <v>112631</v>
      </c>
      <c r="B14226" s="43" t="n">
        <v>46</v>
      </c>
      <c r="C14226" s="7" t="n">
        <v>111</v>
      </c>
      <c r="D14226" s="7" t="n">
        <v>-79.5599975585938</v>
      </c>
      <c r="E14226" s="7" t="n">
        <v>-3</v>
      </c>
      <c r="F14226" s="7" t="n">
        <v>-52.75</v>
      </c>
      <c r="G14226" s="7" t="n">
        <v>90</v>
      </c>
    </row>
    <row r="14227" spans="1:7">
      <c r="A14227" t="s">
        <v>4</v>
      </c>
      <c r="B14227" s="4" t="s">
        <v>5</v>
      </c>
      <c r="C14227" s="4" t="s">
        <v>10</v>
      </c>
      <c r="D14227" s="4" t="s">
        <v>30</v>
      </c>
      <c r="E14227" s="4" t="s">
        <v>30</v>
      </c>
      <c r="F14227" s="4" t="s">
        <v>30</v>
      </c>
      <c r="G14227" s="4" t="s">
        <v>30</v>
      </c>
    </row>
    <row r="14228" spans="1:7">
      <c r="A14228" t="n">
        <v>112650</v>
      </c>
      <c r="B14228" s="43" t="n">
        <v>46</v>
      </c>
      <c r="C14228" s="7" t="n">
        <v>101</v>
      </c>
      <c r="D14228" s="7" t="n">
        <v>-79.9100036621094</v>
      </c>
      <c r="E14228" s="7" t="n">
        <v>-3</v>
      </c>
      <c r="F14228" s="7" t="n">
        <v>-53.5099983215332</v>
      </c>
      <c r="G14228" s="7" t="n">
        <v>90</v>
      </c>
    </row>
    <row r="14229" spans="1:7">
      <c r="A14229" t="s">
        <v>4</v>
      </c>
      <c r="B14229" s="4" t="s">
        <v>5</v>
      </c>
      <c r="C14229" s="4" t="s">
        <v>10</v>
      </c>
      <c r="D14229" s="4" t="s">
        <v>30</v>
      </c>
      <c r="E14229" s="4" t="s">
        <v>30</v>
      </c>
      <c r="F14229" s="4" t="s">
        <v>30</v>
      </c>
      <c r="G14229" s="4" t="s">
        <v>30</v>
      </c>
    </row>
    <row r="14230" spans="1:7">
      <c r="A14230" t="n">
        <v>112669</v>
      </c>
      <c r="B14230" s="43" t="n">
        <v>46</v>
      </c>
      <c r="C14230" s="7" t="n">
        <v>102</v>
      </c>
      <c r="D14230" s="7" t="n">
        <v>-80.0199966430664</v>
      </c>
      <c r="E14230" s="7" t="n">
        <v>-3</v>
      </c>
      <c r="F14230" s="7" t="n">
        <v>-51.9599990844727</v>
      </c>
      <c r="G14230" s="7" t="n">
        <v>95.6999969482422</v>
      </c>
    </row>
    <row r="14231" spans="1:7">
      <c r="A14231" t="s">
        <v>4</v>
      </c>
      <c r="B14231" s="4" t="s">
        <v>5</v>
      </c>
      <c r="C14231" s="4" t="s">
        <v>10</v>
      </c>
      <c r="D14231" s="4" t="s">
        <v>30</v>
      </c>
      <c r="E14231" s="4" t="s">
        <v>30</v>
      </c>
      <c r="F14231" s="4" t="s">
        <v>30</v>
      </c>
      <c r="G14231" s="4" t="s">
        <v>30</v>
      </c>
    </row>
    <row r="14232" spans="1:7">
      <c r="A14232" t="n">
        <v>112688</v>
      </c>
      <c r="B14232" s="43" t="n">
        <v>46</v>
      </c>
      <c r="C14232" s="7" t="n">
        <v>96</v>
      </c>
      <c r="D14232" s="7" t="n">
        <v>-79.4400024414063</v>
      </c>
      <c r="E14232" s="7" t="n">
        <v>-3</v>
      </c>
      <c r="F14232" s="7" t="n">
        <v>-51.7599983215332</v>
      </c>
      <c r="G14232" s="7" t="n">
        <v>104.300003051758</v>
      </c>
    </row>
    <row r="14233" spans="1:7">
      <c r="A14233" t="s">
        <v>4</v>
      </c>
      <c r="B14233" s="4" t="s">
        <v>5</v>
      </c>
      <c r="C14233" s="4" t="s">
        <v>16</v>
      </c>
      <c r="D14233" s="4" t="s">
        <v>10</v>
      </c>
      <c r="E14233" s="4" t="s">
        <v>16</v>
      </c>
      <c r="F14233" s="4" t="s">
        <v>25</v>
      </c>
    </row>
    <row r="14234" spans="1:7">
      <c r="A14234" t="n">
        <v>112707</v>
      </c>
      <c r="B14234" s="10" t="n">
        <v>5</v>
      </c>
      <c r="C14234" s="7" t="n">
        <v>30</v>
      </c>
      <c r="D14234" s="7" t="n">
        <v>10691</v>
      </c>
      <c r="E14234" s="7" t="n">
        <v>1</v>
      </c>
      <c r="F14234" s="11" t="n">
        <f t="normal" ca="1">A14240</f>
        <v>0</v>
      </c>
    </row>
    <row r="14235" spans="1:7">
      <c r="A14235" t="s">
        <v>4</v>
      </c>
      <c r="B14235" s="4" t="s">
        <v>5</v>
      </c>
      <c r="C14235" s="4" t="s">
        <v>10</v>
      </c>
      <c r="D14235" s="4" t="s">
        <v>30</v>
      </c>
      <c r="E14235" s="4" t="s">
        <v>30</v>
      </c>
      <c r="F14235" s="4" t="s">
        <v>30</v>
      </c>
      <c r="G14235" s="4" t="s">
        <v>30</v>
      </c>
    </row>
    <row r="14236" spans="1:7">
      <c r="A14236" t="n">
        <v>112716</v>
      </c>
      <c r="B14236" s="43" t="n">
        <v>46</v>
      </c>
      <c r="C14236" s="7" t="n">
        <v>103</v>
      </c>
      <c r="D14236" s="7" t="n">
        <v>-85.4499969482422</v>
      </c>
      <c r="E14236" s="7" t="n">
        <v>-3</v>
      </c>
      <c r="F14236" s="7" t="n">
        <v>-59.4900016784668</v>
      </c>
      <c r="G14236" s="7" t="n">
        <v>90</v>
      </c>
    </row>
    <row r="14237" spans="1:7">
      <c r="A14237" t="s">
        <v>4</v>
      </c>
      <c r="B14237" s="4" t="s">
        <v>5</v>
      </c>
      <c r="C14237" s="4" t="s">
        <v>25</v>
      </c>
    </row>
    <row r="14238" spans="1:7">
      <c r="A14238" t="n">
        <v>112735</v>
      </c>
      <c r="B14238" s="13" t="n">
        <v>3</v>
      </c>
      <c r="C14238" s="11" t="n">
        <f t="normal" ca="1">A14242</f>
        <v>0</v>
      </c>
    </row>
    <row r="14239" spans="1:7">
      <c r="A14239" t="s">
        <v>4</v>
      </c>
      <c r="B14239" s="4" t="s">
        <v>5</v>
      </c>
      <c r="C14239" s="4" t="s">
        <v>10</v>
      </c>
      <c r="D14239" s="4" t="s">
        <v>9</v>
      </c>
    </row>
    <row r="14240" spans="1:7">
      <c r="A14240" t="n">
        <v>112740</v>
      </c>
      <c r="B14240" s="46" t="n">
        <v>43</v>
      </c>
      <c r="C14240" s="7" t="n">
        <v>103</v>
      </c>
      <c r="D14240" s="7" t="n">
        <v>1</v>
      </c>
    </row>
    <row r="14241" spans="1:7">
      <c r="A14241" t="s">
        <v>4</v>
      </c>
      <c r="B14241" s="4" t="s">
        <v>5</v>
      </c>
      <c r="C14241" s="4" t="s">
        <v>16</v>
      </c>
      <c r="D14241" s="4" t="s">
        <v>10</v>
      </c>
      <c r="E14241" s="4" t="s">
        <v>16</v>
      </c>
      <c r="F14241" s="4" t="s">
        <v>25</v>
      </c>
    </row>
    <row r="14242" spans="1:7">
      <c r="A14242" t="n">
        <v>112747</v>
      </c>
      <c r="B14242" s="10" t="n">
        <v>5</v>
      </c>
      <c r="C14242" s="7" t="n">
        <v>30</v>
      </c>
      <c r="D14242" s="7" t="n">
        <v>10711</v>
      </c>
      <c r="E14242" s="7" t="n">
        <v>1</v>
      </c>
      <c r="F14242" s="11" t="n">
        <f t="normal" ca="1">A14248</f>
        <v>0</v>
      </c>
    </row>
    <row r="14243" spans="1:7">
      <c r="A14243" t="s">
        <v>4</v>
      </c>
      <c r="B14243" s="4" t="s">
        <v>5</v>
      </c>
      <c r="C14243" s="4" t="s">
        <v>10</v>
      </c>
      <c r="D14243" s="4" t="s">
        <v>30</v>
      </c>
      <c r="E14243" s="4" t="s">
        <v>30</v>
      </c>
      <c r="F14243" s="4" t="s">
        <v>30</v>
      </c>
      <c r="G14243" s="4" t="s">
        <v>30</v>
      </c>
    </row>
    <row r="14244" spans="1:7">
      <c r="A14244" t="n">
        <v>112756</v>
      </c>
      <c r="B14244" s="43" t="n">
        <v>46</v>
      </c>
      <c r="C14244" s="7" t="n">
        <v>114</v>
      </c>
      <c r="D14244" s="7" t="n">
        <v>-86.0199966430664</v>
      </c>
      <c r="E14244" s="7" t="n">
        <v>-3</v>
      </c>
      <c r="F14244" s="7" t="n">
        <v>-55.1599998474121</v>
      </c>
      <c r="G14244" s="7" t="n">
        <v>90</v>
      </c>
    </row>
    <row r="14245" spans="1:7">
      <c r="A14245" t="s">
        <v>4</v>
      </c>
      <c r="B14245" s="4" t="s">
        <v>5</v>
      </c>
      <c r="C14245" s="4" t="s">
        <v>25</v>
      </c>
    </row>
    <row r="14246" spans="1:7">
      <c r="A14246" t="n">
        <v>112775</v>
      </c>
      <c r="B14246" s="13" t="n">
        <v>3</v>
      </c>
      <c r="C14246" s="11" t="n">
        <f t="normal" ca="1">A14250</f>
        <v>0</v>
      </c>
    </row>
    <row r="14247" spans="1:7">
      <c r="A14247" t="s">
        <v>4</v>
      </c>
      <c r="B14247" s="4" t="s">
        <v>5</v>
      </c>
      <c r="C14247" s="4" t="s">
        <v>10</v>
      </c>
      <c r="D14247" s="4" t="s">
        <v>9</v>
      </c>
    </row>
    <row r="14248" spans="1:7">
      <c r="A14248" t="n">
        <v>112780</v>
      </c>
      <c r="B14248" s="46" t="n">
        <v>43</v>
      </c>
      <c r="C14248" s="7" t="n">
        <v>114</v>
      </c>
      <c r="D14248" s="7" t="n">
        <v>1</v>
      </c>
    </row>
    <row r="14249" spans="1:7">
      <c r="A14249" t="s">
        <v>4</v>
      </c>
      <c r="B14249" s="4" t="s">
        <v>5</v>
      </c>
      <c r="C14249" s="4" t="s">
        <v>10</v>
      </c>
      <c r="D14249" s="4" t="s">
        <v>16</v>
      </c>
      <c r="E14249" s="4" t="s">
        <v>16</v>
      </c>
      <c r="F14249" s="4" t="s">
        <v>6</v>
      </c>
    </row>
    <row r="14250" spans="1:7">
      <c r="A14250" t="n">
        <v>112787</v>
      </c>
      <c r="B14250" s="48" t="n">
        <v>47</v>
      </c>
      <c r="C14250" s="7" t="n">
        <v>30</v>
      </c>
      <c r="D14250" s="7" t="n">
        <v>0</v>
      </c>
      <c r="E14250" s="7" t="n">
        <v>0</v>
      </c>
      <c r="F14250" s="7" t="s">
        <v>783</v>
      </c>
    </row>
    <row r="14251" spans="1:7">
      <c r="A14251" t="s">
        <v>4</v>
      </c>
      <c r="B14251" s="4" t="s">
        <v>5</v>
      </c>
      <c r="C14251" s="4" t="s">
        <v>10</v>
      </c>
      <c r="D14251" s="4" t="s">
        <v>16</v>
      </c>
      <c r="E14251" s="4" t="s">
        <v>16</v>
      </c>
      <c r="F14251" s="4" t="s">
        <v>6</v>
      </c>
    </row>
    <row r="14252" spans="1:7">
      <c r="A14252" t="n">
        <v>112808</v>
      </c>
      <c r="B14252" s="48" t="n">
        <v>47</v>
      </c>
      <c r="C14252" s="7" t="n">
        <v>101</v>
      </c>
      <c r="D14252" s="7" t="n">
        <v>0</v>
      </c>
      <c r="E14252" s="7" t="n">
        <v>0</v>
      </c>
      <c r="F14252" s="7" t="s">
        <v>783</v>
      </c>
    </row>
    <row r="14253" spans="1:7">
      <c r="A14253" t="s">
        <v>4</v>
      </c>
      <c r="B14253" s="4" t="s">
        <v>5</v>
      </c>
      <c r="C14253" s="4" t="s">
        <v>10</v>
      </c>
      <c r="D14253" s="4" t="s">
        <v>16</v>
      </c>
      <c r="E14253" s="4" t="s">
        <v>16</v>
      </c>
      <c r="F14253" s="4" t="s">
        <v>6</v>
      </c>
    </row>
    <row r="14254" spans="1:7">
      <c r="A14254" t="n">
        <v>112829</v>
      </c>
      <c r="B14254" s="48" t="n">
        <v>47</v>
      </c>
      <c r="C14254" s="7" t="n">
        <v>102</v>
      </c>
      <c r="D14254" s="7" t="n">
        <v>0</v>
      </c>
      <c r="E14254" s="7" t="n">
        <v>0</v>
      </c>
      <c r="F14254" s="7" t="s">
        <v>783</v>
      </c>
    </row>
    <row r="14255" spans="1:7">
      <c r="A14255" t="s">
        <v>4</v>
      </c>
      <c r="B14255" s="4" t="s">
        <v>5</v>
      </c>
      <c r="C14255" s="4" t="s">
        <v>10</v>
      </c>
      <c r="D14255" s="4" t="s">
        <v>16</v>
      </c>
      <c r="E14255" s="4" t="s">
        <v>16</v>
      </c>
      <c r="F14255" s="4" t="s">
        <v>6</v>
      </c>
    </row>
    <row r="14256" spans="1:7">
      <c r="A14256" t="n">
        <v>112850</v>
      </c>
      <c r="B14256" s="48" t="n">
        <v>47</v>
      </c>
      <c r="C14256" s="7" t="n">
        <v>80</v>
      </c>
      <c r="D14256" s="7" t="n">
        <v>0</v>
      </c>
      <c r="E14256" s="7" t="n">
        <v>0</v>
      </c>
      <c r="F14256" s="7" t="s">
        <v>783</v>
      </c>
    </row>
    <row r="14257" spans="1:7">
      <c r="A14257" t="s">
        <v>4</v>
      </c>
      <c r="B14257" s="4" t="s">
        <v>5</v>
      </c>
      <c r="C14257" s="4" t="s">
        <v>10</v>
      </c>
      <c r="D14257" s="4" t="s">
        <v>16</v>
      </c>
      <c r="E14257" s="4" t="s">
        <v>16</v>
      </c>
      <c r="F14257" s="4" t="s">
        <v>6</v>
      </c>
    </row>
    <row r="14258" spans="1:7">
      <c r="A14258" t="n">
        <v>112871</v>
      </c>
      <c r="B14258" s="48" t="n">
        <v>47</v>
      </c>
      <c r="C14258" s="7" t="n">
        <v>96</v>
      </c>
      <c r="D14258" s="7" t="n">
        <v>0</v>
      </c>
      <c r="E14258" s="7" t="n">
        <v>0</v>
      </c>
      <c r="F14258" s="7" t="s">
        <v>783</v>
      </c>
    </row>
    <row r="14259" spans="1:7">
      <c r="A14259" t="s">
        <v>4</v>
      </c>
      <c r="B14259" s="4" t="s">
        <v>5</v>
      </c>
      <c r="C14259" s="4" t="s">
        <v>10</v>
      </c>
      <c r="D14259" s="4" t="s">
        <v>16</v>
      </c>
      <c r="E14259" s="4" t="s">
        <v>16</v>
      </c>
      <c r="F14259" s="4" t="s">
        <v>6</v>
      </c>
    </row>
    <row r="14260" spans="1:7">
      <c r="A14260" t="n">
        <v>112892</v>
      </c>
      <c r="B14260" s="48" t="n">
        <v>47</v>
      </c>
      <c r="C14260" s="7" t="n">
        <v>111</v>
      </c>
      <c r="D14260" s="7" t="n">
        <v>0</v>
      </c>
      <c r="E14260" s="7" t="n">
        <v>0</v>
      </c>
      <c r="F14260" s="7" t="s">
        <v>783</v>
      </c>
    </row>
    <row r="14261" spans="1:7">
      <c r="A14261" t="s">
        <v>4</v>
      </c>
      <c r="B14261" s="4" t="s">
        <v>5</v>
      </c>
      <c r="C14261" s="4" t="s">
        <v>16</v>
      </c>
      <c r="D14261" s="4" t="s">
        <v>10</v>
      </c>
      <c r="E14261" s="4" t="s">
        <v>16</v>
      </c>
    </row>
    <row r="14262" spans="1:7">
      <c r="A14262" t="n">
        <v>112913</v>
      </c>
      <c r="B14262" s="93" t="n">
        <v>102</v>
      </c>
      <c r="C14262" s="7" t="n">
        <v>1</v>
      </c>
      <c r="D14262" s="7" t="n">
        <v>65533</v>
      </c>
      <c r="E14262" s="7" t="n">
        <v>6</v>
      </c>
    </row>
    <row r="14263" spans="1:7">
      <c r="A14263" t="s">
        <v>4</v>
      </c>
      <c r="B14263" s="4" t="s">
        <v>5</v>
      </c>
      <c r="C14263" s="4" t="s">
        <v>16</v>
      </c>
      <c r="D14263" s="4" t="s">
        <v>10</v>
      </c>
      <c r="E14263" s="4" t="s">
        <v>16</v>
      </c>
    </row>
    <row r="14264" spans="1:7">
      <c r="A14264" t="n">
        <v>112918</v>
      </c>
      <c r="B14264" s="93" t="n">
        <v>102</v>
      </c>
      <c r="C14264" s="7" t="n">
        <v>1</v>
      </c>
      <c r="D14264" s="7" t="n">
        <v>65533</v>
      </c>
      <c r="E14264" s="7" t="n">
        <v>7</v>
      </c>
    </row>
    <row r="14265" spans="1:7">
      <c r="A14265" t="s">
        <v>4</v>
      </c>
      <c r="B14265" s="4" t="s">
        <v>5</v>
      </c>
      <c r="C14265" s="4" t="s">
        <v>16</v>
      </c>
      <c r="D14265" s="4" t="s">
        <v>10</v>
      </c>
      <c r="E14265" s="4" t="s">
        <v>16</v>
      </c>
      <c r="F14265" s="4" t="s">
        <v>16</v>
      </c>
      <c r="G14265" s="4" t="s">
        <v>25</v>
      </c>
    </row>
    <row r="14266" spans="1:7">
      <c r="A14266" t="n">
        <v>112923</v>
      </c>
      <c r="B14266" s="10" t="n">
        <v>5</v>
      </c>
      <c r="C14266" s="7" t="n">
        <v>30</v>
      </c>
      <c r="D14266" s="7" t="n">
        <v>6501</v>
      </c>
      <c r="E14266" s="7" t="n">
        <v>8</v>
      </c>
      <c r="F14266" s="7" t="n">
        <v>1</v>
      </c>
      <c r="G14266" s="11" t="n">
        <f t="normal" ca="1">A14270</f>
        <v>0</v>
      </c>
    </row>
    <row r="14267" spans="1:7">
      <c r="A14267" t="s">
        <v>4</v>
      </c>
      <c r="B14267" s="4" t="s">
        <v>5</v>
      </c>
      <c r="C14267" s="4" t="s">
        <v>16</v>
      </c>
      <c r="D14267" s="4" t="s">
        <v>10</v>
      </c>
      <c r="E14267" s="4" t="s">
        <v>9</v>
      </c>
    </row>
    <row r="14268" spans="1:7">
      <c r="A14268" t="n">
        <v>112933</v>
      </c>
      <c r="B14268" s="91" t="n">
        <v>101</v>
      </c>
      <c r="C14268" s="7" t="n">
        <v>0</v>
      </c>
      <c r="D14268" s="7" t="n">
        <v>1167</v>
      </c>
      <c r="E14268" s="7" t="n">
        <v>10</v>
      </c>
    </row>
    <row r="14269" spans="1:7">
      <c r="A14269" t="s">
        <v>4</v>
      </c>
      <c r="B14269" s="4" t="s">
        <v>5</v>
      </c>
      <c r="C14269" s="4" t="s">
        <v>16</v>
      </c>
      <c r="D14269" s="4" t="s">
        <v>10</v>
      </c>
      <c r="E14269" s="4" t="s">
        <v>10</v>
      </c>
      <c r="F14269" s="4" t="s">
        <v>16</v>
      </c>
    </row>
    <row r="14270" spans="1:7">
      <c r="A14270" t="n">
        <v>112941</v>
      </c>
      <c r="B14270" s="93" t="n">
        <v>102</v>
      </c>
      <c r="C14270" s="7" t="n">
        <v>0</v>
      </c>
      <c r="D14270" s="7" t="n">
        <v>0</v>
      </c>
      <c r="E14270" s="7" t="n">
        <v>1167</v>
      </c>
      <c r="F14270" s="7" t="n">
        <v>6</v>
      </c>
    </row>
    <row r="14271" spans="1:7">
      <c r="A14271" t="s">
        <v>4</v>
      </c>
      <c r="B14271" s="4" t="s">
        <v>5</v>
      </c>
      <c r="C14271" s="4" t="s">
        <v>16</v>
      </c>
      <c r="D14271" s="4" t="s">
        <v>10</v>
      </c>
      <c r="E14271" s="4" t="s">
        <v>10</v>
      </c>
      <c r="F14271" s="4" t="s">
        <v>16</v>
      </c>
    </row>
    <row r="14272" spans="1:7">
      <c r="A14272" t="n">
        <v>112948</v>
      </c>
      <c r="B14272" s="93" t="n">
        <v>102</v>
      </c>
      <c r="C14272" s="7" t="n">
        <v>0</v>
      </c>
      <c r="D14272" s="7" t="n">
        <v>1</v>
      </c>
      <c r="E14272" s="7" t="n">
        <v>1167</v>
      </c>
      <c r="F14272" s="7" t="n">
        <v>6</v>
      </c>
    </row>
    <row r="14273" spans="1:7">
      <c r="A14273" t="s">
        <v>4</v>
      </c>
      <c r="B14273" s="4" t="s">
        <v>5</v>
      </c>
      <c r="C14273" s="4" t="s">
        <v>16</v>
      </c>
      <c r="D14273" s="4" t="s">
        <v>10</v>
      </c>
      <c r="E14273" s="4" t="s">
        <v>10</v>
      </c>
      <c r="F14273" s="4" t="s">
        <v>16</v>
      </c>
    </row>
    <row r="14274" spans="1:7">
      <c r="A14274" t="n">
        <v>112955</v>
      </c>
      <c r="B14274" s="93" t="n">
        <v>102</v>
      </c>
      <c r="C14274" s="7" t="n">
        <v>0</v>
      </c>
      <c r="D14274" s="7" t="n">
        <v>2</v>
      </c>
      <c r="E14274" s="7" t="n">
        <v>1167</v>
      </c>
      <c r="F14274" s="7" t="n">
        <v>6</v>
      </c>
    </row>
    <row r="14275" spans="1:7">
      <c r="A14275" t="s">
        <v>4</v>
      </c>
      <c r="B14275" s="4" t="s">
        <v>5</v>
      </c>
      <c r="C14275" s="4" t="s">
        <v>16</v>
      </c>
      <c r="D14275" s="4" t="s">
        <v>10</v>
      </c>
      <c r="E14275" s="4" t="s">
        <v>10</v>
      </c>
      <c r="F14275" s="4" t="s">
        <v>16</v>
      </c>
    </row>
    <row r="14276" spans="1:7">
      <c r="A14276" t="n">
        <v>112962</v>
      </c>
      <c r="B14276" s="93" t="n">
        <v>102</v>
      </c>
      <c r="C14276" s="7" t="n">
        <v>0</v>
      </c>
      <c r="D14276" s="7" t="n">
        <v>3</v>
      </c>
      <c r="E14276" s="7" t="n">
        <v>1167</v>
      </c>
      <c r="F14276" s="7" t="n">
        <v>6</v>
      </c>
    </row>
    <row r="14277" spans="1:7">
      <c r="A14277" t="s">
        <v>4</v>
      </c>
      <c r="B14277" s="4" t="s">
        <v>5</v>
      </c>
      <c r="C14277" s="4" t="s">
        <v>16</v>
      </c>
      <c r="D14277" s="4" t="s">
        <v>10</v>
      </c>
      <c r="E14277" s="4" t="s">
        <v>10</v>
      </c>
      <c r="F14277" s="4" t="s">
        <v>16</v>
      </c>
    </row>
    <row r="14278" spans="1:7">
      <c r="A14278" t="n">
        <v>112969</v>
      </c>
      <c r="B14278" s="93" t="n">
        <v>102</v>
      </c>
      <c r="C14278" s="7" t="n">
        <v>0</v>
      </c>
      <c r="D14278" s="7" t="n">
        <v>5</v>
      </c>
      <c r="E14278" s="7" t="n">
        <v>1167</v>
      </c>
      <c r="F14278" s="7" t="n">
        <v>6</v>
      </c>
    </row>
    <row r="14279" spans="1:7">
      <c r="A14279" t="s">
        <v>4</v>
      </c>
      <c r="B14279" s="4" t="s">
        <v>5</v>
      </c>
      <c r="C14279" s="4" t="s">
        <v>16</v>
      </c>
      <c r="D14279" s="4" t="s">
        <v>10</v>
      </c>
      <c r="E14279" s="4" t="s">
        <v>10</v>
      </c>
      <c r="F14279" s="4" t="s">
        <v>16</v>
      </c>
    </row>
    <row r="14280" spans="1:7">
      <c r="A14280" t="n">
        <v>112976</v>
      </c>
      <c r="B14280" s="93" t="n">
        <v>102</v>
      </c>
      <c r="C14280" s="7" t="n">
        <v>0</v>
      </c>
      <c r="D14280" s="7" t="n">
        <v>6</v>
      </c>
      <c r="E14280" s="7" t="n">
        <v>1167</v>
      </c>
      <c r="F14280" s="7" t="n">
        <v>6</v>
      </c>
    </row>
    <row r="14281" spans="1:7">
      <c r="A14281" t="s">
        <v>4</v>
      </c>
      <c r="B14281" s="4" t="s">
        <v>5</v>
      </c>
      <c r="C14281" s="4" t="s">
        <v>16</v>
      </c>
      <c r="D14281" s="4" t="s">
        <v>10</v>
      </c>
      <c r="E14281" s="4" t="s">
        <v>10</v>
      </c>
      <c r="F14281" s="4" t="s">
        <v>16</v>
      </c>
    </row>
    <row r="14282" spans="1:7">
      <c r="A14282" t="n">
        <v>112983</v>
      </c>
      <c r="B14282" s="93" t="n">
        <v>102</v>
      </c>
      <c r="C14282" s="7" t="n">
        <v>0</v>
      </c>
      <c r="D14282" s="7" t="n">
        <v>7</v>
      </c>
      <c r="E14282" s="7" t="n">
        <v>1167</v>
      </c>
      <c r="F14282" s="7" t="n">
        <v>6</v>
      </c>
    </row>
    <row r="14283" spans="1:7">
      <c r="A14283" t="s">
        <v>4</v>
      </c>
      <c r="B14283" s="4" t="s">
        <v>5</v>
      </c>
      <c r="C14283" s="4" t="s">
        <v>16</v>
      </c>
      <c r="D14283" s="4" t="s">
        <v>10</v>
      </c>
      <c r="E14283" s="4" t="s">
        <v>10</v>
      </c>
      <c r="F14283" s="4" t="s">
        <v>16</v>
      </c>
    </row>
    <row r="14284" spans="1:7">
      <c r="A14284" t="n">
        <v>112990</v>
      </c>
      <c r="B14284" s="93" t="n">
        <v>102</v>
      </c>
      <c r="C14284" s="7" t="n">
        <v>0</v>
      </c>
      <c r="D14284" s="7" t="n">
        <v>8</v>
      </c>
      <c r="E14284" s="7" t="n">
        <v>1167</v>
      </c>
      <c r="F14284" s="7" t="n">
        <v>6</v>
      </c>
    </row>
    <row r="14285" spans="1:7">
      <c r="A14285" t="s">
        <v>4</v>
      </c>
      <c r="B14285" s="4" t="s">
        <v>5</v>
      </c>
      <c r="C14285" s="4" t="s">
        <v>16</v>
      </c>
      <c r="D14285" s="4" t="s">
        <v>10</v>
      </c>
      <c r="E14285" s="4" t="s">
        <v>10</v>
      </c>
      <c r="F14285" s="4" t="s">
        <v>16</v>
      </c>
    </row>
    <row r="14286" spans="1:7">
      <c r="A14286" t="n">
        <v>112997</v>
      </c>
      <c r="B14286" s="93" t="n">
        <v>102</v>
      </c>
      <c r="C14286" s="7" t="n">
        <v>0</v>
      </c>
      <c r="D14286" s="7" t="n">
        <v>9</v>
      </c>
      <c r="E14286" s="7" t="n">
        <v>1167</v>
      </c>
      <c r="F14286" s="7" t="n">
        <v>6</v>
      </c>
    </row>
    <row r="14287" spans="1:7">
      <c r="A14287" t="s">
        <v>4</v>
      </c>
      <c r="B14287" s="4" t="s">
        <v>5</v>
      </c>
      <c r="C14287" s="4" t="s">
        <v>16</v>
      </c>
      <c r="D14287" s="4" t="s">
        <v>6</v>
      </c>
    </row>
    <row r="14288" spans="1:7">
      <c r="A14288" t="n">
        <v>113004</v>
      </c>
      <c r="B14288" s="96" t="n">
        <v>38</v>
      </c>
      <c r="C14288" s="7" t="n">
        <v>0</v>
      </c>
      <c r="D14288" s="7" t="s">
        <v>784</v>
      </c>
    </row>
    <row r="14289" spans="1:6">
      <c r="A14289" t="s">
        <v>4</v>
      </c>
      <c r="B14289" s="4" t="s">
        <v>5</v>
      </c>
      <c r="C14289" s="4" t="s">
        <v>16</v>
      </c>
      <c r="D14289" s="4" t="s">
        <v>10</v>
      </c>
      <c r="E14289" s="4" t="s">
        <v>6</v>
      </c>
      <c r="F14289" s="4" t="s">
        <v>6</v>
      </c>
      <c r="G14289" s="4" t="s">
        <v>9</v>
      </c>
      <c r="H14289" s="4" t="s">
        <v>9</v>
      </c>
      <c r="I14289" s="4" t="s">
        <v>9</v>
      </c>
      <c r="J14289" s="4" t="s">
        <v>9</v>
      </c>
      <c r="K14289" s="4" t="s">
        <v>9</v>
      </c>
      <c r="L14289" s="4" t="s">
        <v>9</v>
      </c>
      <c r="M14289" s="4" t="s">
        <v>9</v>
      </c>
      <c r="N14289" s="4" t="s">
        <v>9</v>
      </c>
      <c r="O14289" s="4" t="s">
        <v>9</v>
      </c>
    </row>
    <row r="14290" spans="1:6">
      <c r="A14290" t="n">
        <v>113015</v>
      </c>
      <c r="B14290" s="97" t="n">
        <v>37</v>
      </c>
      <c r="C14290" s="7" t="n">
        <v>0</v>
      </c>
      <c r="D14290" s="7" t="n">
        <v>12</v>
      </c>
      <c r="E14290" s="7" t="s">
        <v>784</v>
      </c>
      <c r="F14290" s="7" t="s">
        <v>785</v>
      </c>
      <c r="G14290" s="7" t="n">
        <v>0</v>
      </c>
      <c r="H14290" s="7" t="n">
        <v>0</v>
      </c>
      <c r="I14290" s="7" t="n">
        <v>0</v>
      </c>
      <c r="J14290" s="7" t="n">
        <v>0</v>
      </c>
      <c r="K14290" s="7" t="n">
        <v>0</v>
      </c>
      <c r="L14290" s="7" t="n">
        <v>0</v>
      </c>
      <c r="M14290" s="7" t="n">
        <v>1065353216</v>
      </c>
      <c r="N14290" s="7" t="n">
        <v>1065353216</v>
      </c>
      <c r="O14290" s="7" t="n">
        <v>1065353216</v>
      </c>
    </row>
    <row r="14291" spans="1:6">
      <c r="A14291" t="s">
        <v>4</v>
      </c>
      <c r="B14291" s="4" t="s">
        <v>5</v>
      </c>
      <c r="C14291" s="4" t="s">
        <v>16</v>
      </c>
      <c r="D14291" s="4" t="s">
        <v>10</v>
      </c>
      <c r="E14291" s="4" t="s">
        <v>6</v>
      </c>
      <c r="F14291" s="4" t="s">
        <v>6</v>
      </c>
      <c r="G14291" s="4" t="s">
        <v>16</v>
      </c>
    </row>
    <row r="14292" spans="1:6">
      <c r="A14292" t="n">
        <v>113075</v>
      </c>
      <c r="B14292" s="98" t="n">
        <v>32</v>
      </c>
      <c r="C14292" s="7" t="n">
        <v>0</v>
      </c>
      <c r="D14292" s="7" t="n">
        <v>12</v>
      </c>
      <c r="E14292" s="7" t="s">
        <v>15</v>
      </c>
      <c r="F14292" s="7" t="s">
        <v>785</v>
      </c>
      <c r="G14292" s="7" t="n">
        <v>1</v>
      </c>
    </row>
    <row r="14293" spans="1:6">
      <c r="A14293" t="s">
        <v>4</v>
      </c>
      <c r="B14293" s="4" t="s">
        <v>5</v>
      </c>
      <c r="C14293" s="4" t="s">
        <v>16</v>
      </c>
      <c r="D14293" s="14" t="s">
        <v>26</v>
      </c>
      <c r="E14293" s="4" t="s">
        <v>5</v>
      </c>
      <c r="F14293" s="4" t="s">
        <v>16</v>
      </c>
      <c r="G14293" s="4" t="s">
        <v>10</v>
      </c>
      <c r="H14293" s="4" t="s">
        <v>6</v>
      </c>
      <c r="I14293" s="14" t="s">
        <v>27</v>
      </c>
      <c r="J14293" s="4" t="s">
        <v>16</v>
      </c>
      <c r="K14293" s="4" t="s">
        <v>16</v>
      </c>
      <c r="L14293" s="4" t="s">
        <v>25</v>
      </c>
    </row>
    <row r="14294" spans="1:6">
      <c r="A14294" t="n">
        <v>113092</v>
      </c>
      <c r="B14294" s="10" t="n">
        <v>5</v>
      </c>
      <c r="C14294" s="7" t="n">
        <v>28</v>
      </c>
      <c r="D14294" s="14" t="s">
        <v>3</v>
      </c>
      <c r="E14294" s="99" t="n">
        <v>112</v>
      </c>
      <c r="F14294" s="7" t="n">
        <v>1</v>
      </c>
      <c r="G14294" s="7" t="n">
        <v>4</v>
      </c>
      <c r="H14294" s="7" t="s">
        <v>174</v>
      </c>
      <c r="I14294" s="14" t="s">
        <v>3</v>
      </c>
      <c r="J14294" s="7" t="n">
        <v>8</v>
      </c>
      <c r="K14294" s="7" t="n">
        <v>1</v>
      </c>
      <c r="L14294" s="11" t="n">
        <f t="normal" ca="1">A14300</f>
        <v>0</v>
      </c>
    </row>
    <row r="14295" spans="1:6">
      <c r="A14295" t="s">
        <v>4</v>
      </c>
      <c r="B14295" s="4" t="s">
        <v>5</v>
      </c>
      <c r="C14295" s="4" t="s">
        <v>16</v>
      </c>
      <c r="D14295" s="4" t="s">
        <v>10</v>
      </c>
      <c r="E14295" s="4" t="s">
        <v>6</v>
      </c>
      <c r="F14295" s="4" t="s">
        <v>6</v>
      </c>
      <c r="G14295" s="4" t="s">
        <v>9</v>
      </c>
      <c r="H14295" s="4" t="s">
        <v>9</v>
      </c>
      <c r="I14295" s="4" t="s">
        <v>9</v>
      </c>
      <c r="J14295" s="4" t="s">
        <v>9</v>
      </c>
      <c r="K14295" s="4" t="s">
        <v>9</v>
      </c>
      <c r="L14295" s="4" t="s">
        <v>9</v>
      </c>
      <c r="M14295" s="4" t="s">
        <v>9</v>
      </c>
      <c r="N14295" s="4" t="s">
        <v>9</v>
      </c>
      <c r="O14295" s="4" t="s">
        <v>9</v>
      </c>
    </row>
    <row r="14296" spans="1:6">
      <c r="A14296" t="n">
        <v>113117</v>
      </c>
      <c r="B14296" s="97" t="n">
        <v>37</v>
      </c>
      <c r="C14296" s="7" t="n">
        <v>0</v>
      </c>
      <c r="D14296" s="7" t="n">
        <v>4</v>
      </c>
      <c r="E14296" s="7" t="s">
        <v>784</v>
      </c>
      <c r="F14296" s="7" t="s">
        <v>785</v>
      </c>
      <c r="G14296" s="7" t="n">
        <v>0</v>
      </c>
      <c r="H14296" s="7" t="n">
        <v>0</v>
      </c>
      <c r="I14296" s="7" t="n">
        <v>0</v>
      </c>
      <c r="J14296" s="7" t="n">
        <v>0</v>
      </c>
      <c r="K14296" s="7" t="n">
        <v>0</v>
      </c>
      <c r="L14296" s="7" t="n">
        <v>0</v>
      </c>
      <c r="M14296" s="7" t="n">
        <v>1065353216</v>
      </c>
      <c r="N14296" s="7" t="n">
        <v>1065353216</v>
      </c>
      <c r="O14296" s="7" t="n">
        <v>1065353216</v>
      </c>
    </row>
    <row r="14297" spans="1:6">
      <c r="A14297" t="s">
        <v>4</v>
      </c>
      <c r="B14297" s="4" t="s">
        <v>5</v>
      </c>
      <c r="C14297" s="4" t="s">
        <v>16</v>
      </c>
      <c r="D14297" s="4" t="s">
        <v>10</v>
      </c>
      <c r="E14297" s="4" t="s">
        <v>6</v>
      </c>
      <c r="F14297" s="4" t="s">
        <v>6</v>
      </c>
      <c r="G14297" s="4" t="s">
        <v>16</v>
      </c>
    </row>
    <row r="14298" spans="1:6">
      <c r="A14298" t="n">
        <v>113177</v>
      </c>
      <c r="B14298" s="98" t="n">
        <v>32</v>
      </c>
      <c r="C14298" s="7" t="n">
        <v>0</v>
      </c>
      <c r="D14298" s="7" t="n">
        <v>4</v>
      </c>
      <c r="E14298" s="7" t="s">
        <v>15</v>
      </c>
      <c r="F14298" s="7" t="s">
        <v>785</v>
      </c>
      <c r="G14298" s="7" t="n">
        <v>1</v>
      </c>
    </row>
    <row r="14299" spans="1:6">
      <c r="A14299" t="s">
        <v>4</v>
      </c>
      <c r="B14299" s="4" t="s">
        <v>5</v>
      </c>
      <c r="C14299" s="4" t="s">
        <v>16</v>
      </c>
      <c r="D14299" s="14" t="s">
        <v>26</v>
      </c>
      <c r="E14299" s="4" t="s">
        <v>5</v>
      </c>
      <c r="F14299" s="4" t="s">
        <v>16</v>
      </c>
      <c r="G14299" s="4" t="s">
        <v>10</v>
      </c>
      <c r="H14299" s="4" t="s">
        <v>6</v>
      </c>
      <c r="I14299" s="14" t="s">
        <v>27</v>
      </c>
      <c r="J14299" s="4" t="s">
        <v>16</v>
      </c>
      <c r="K14299" s="4" t="s">
        <v>16</v>
      </c>
      <c r="L14299" s="4" t="s">
        <v>25</v>
      </c>
    </row>
    <row r="14300" spans="1:6">
      <c r="A14300" t="n">
        <v>113194</v>
      </c>
      <c r="B14300" s="10" t="n">
        <v>5</v>
      </c>
      <c r="C14300" s="7" t="n">
        <v>28</v>
      </c>
      <c r="D14300" s="14" t="s">
        <v>3</v>
      </c>
      <c r="E14300" s="99" t="n">
        <v>112</v>
      </c>
      <c r="F14300" s="7" t="n">
        <v>1</v>
      </c>
      <c r="G14300" s="7" t="n">
        <v>13</v>
      </c>
      <c r="H14300" s="7" t="s">
        <v>786</v>
      </c>
      <c r="I14300" s="14" t="s">
        <v>3</v>
      </c>
      <c r="J14300" s="7" t="n">
        <v>8</v>
      </c>
      <c r="K14300" s="7" t="n">
        <v>1</v>
      </c>
      <c r="L14300" s="11" t="n">
        <f t="normal" ca="1">A14306</f>
        <v>0</v>
      </c>
    </row>
    <row r="14301" spans="1:6">
      <c r="A14301" t="s">
        <v>4</v>
      </c>
      <c r="B14301" s="4" t="s">
        <v>5</v>
      </c>
      <c r="C14301" s="4" t="s">
        <v>16</v>
      </c>
      <c r="D14301" s="4" t="s">
        <v>10</v>
      </c>
      <c r="E14301" s="4" t="s">
        <v>6</v>
      </c>
      <c r="F14301" s="4" t="s">
        <v>6</v>
      </c>
      <c r="G14301" s="4" t="s">
        <v>9</v>
      </c>
      <c r="H14301" s="4" t="s">
        <v>9</v>
      </c>
      <c r="I14301" s="4" t="s">
        <v>9</v>
      </c>
      <c r="J14301" s="4" t="s">
        <v>9</v>
      </c>
      <c r="K14301" s="4" t="s">
        <v>9</v>
      </c>
      <c r="L14301" s="4" t="s">
        <v>9</v>
      </c>
      <c r="M14301" s="4" t="s">
        <v>9</v>
      </c>
      <c r="N14301" s="4" t="s">
        <v>9</v>
      </c>
      <c r="O14301" s="4" t="s">
        <v>9</v>
      </c>
    </row>
    <row r="14302" spans="1:6">
      <c r="A14302" t="n">
        <v>113219</v>
      </c>
      <c r="B14302" s="97" t="n">
        <v>37</v>
      </c>
      <c r="C14302" s="7" t="n">
        <v>0</v>
      </c>
      <c r="D14302" s="7" t="n">
        <v>13</v>
      </c>
      <c r="E14302" s="7" t="s">
        <v>784</v>
      </c>
      <c r="F14302" s="7" t="s">
        <v>785</v>
      </c>
      <c r="G14302" s="7" t="n">
        <v>0</v>
      </c>
      <c r="H14302" s="7" t="n">
        <v>0</v>
      </c>
      <c r="I14302" s="7" t="n">
        <v>0</v>
      </c>
      <c r="J14302" s="7" t="n">
        <v>0</v>
      </c>
      <c r="K14302" s="7" t="n">
        <v>0</v>
      </c>
      <c r="L14302" s="7" t="n">
        <v>0</v>
      </c>
      <c r="M14302" s="7" t="n">
        <v>1065353216</v>
      </c>
      <c r="N14302" s="7" t="n">
        <v>1065353216</v>
      </c>
      <c r="O14302" s="7" t="n">
        <v>1065353216</v>
      </c>
    </row>
    <row r="14303" spans="1:6">
      <c r="A14303" t="s">
        <v>4</v>
      </c>
      <c r="B14303" s="4" t="s">
        <v>5</v>
      </c>
      <c r="C14303" s="4" t="s">
        <v>16</v>
      </c>
      <c r="D14303" s="4" t="s">
        <v>10</v>
      </c>
      <c r="E14303" s="4" t="s">
        <v>6</v>
      </c>
      <c r="F14303" s="4" t="s">
        <v>6</v>
      </c>
      <c r="G14303" s="4" t="s">
        <v>16</v>
      </c>
    </row>
    <row r="14304" spans="1:6">
      <c r="A14304" t="n">
        <v>113279</v>
      </c>
      <c r="B14304" s="98" t="n">
        <v>32</v>
      </c>
      <c r="C14304" s="7" t="n">
        <v>0</v>
      </c>
      <c r="D14304" s="7" t="n">
        <v>13</v>
      </c>
      <c r="E14304" s="7" t="s">
        <v>15</v>
      </c>
      <c r="F14304" s="7" t="s">
        <v>785</v>
      </c>
      <c r="G14304" s="7" t="n">
        <v>1</v>
      </c>
    </row>
    <row r="14305" spans="1:15">
      <c r="A14305" t="s">
        <v>4</v>
      </c>
      <c r="B14305" s="4" t="s">
        <v>5</v>
      </c>
      <c r="C14305" s="4" t="s">
        <v>16</v>
      </c>
      <c r="D14305" s="4" t="s">
        <v>6</v>
      </c>
      <c r="E14305" s="4" t="s">
        <v>10</v>
      </c>
    </row>
    <row r="14306" spans="1:15">
      <c r="A14306" t="n">
        <v>113296</v>
      </c>
      <c r="B14306" s="22" t="n">
        <v>94</v>
      </c>
      <c r="C14306" s="7" t="n">
        <v>0</v>
      </c>
      <c r="D14306" s="7" t="s">
        <v>53</v>
      </c>
      <c r="E14306" s="7" t="n">
        <v>1</v>
      </c>
    </row>
    <row r="14307" spans="1:15">
      <c r="A14307" t="s">
        <v>4</v>
      </c>
      <c r="B14307" s="4" t="s">
        <v>5</v>
      </c>
      <c r="C14307" s="4" t="s">
        <v>16</v>
      </c>
      <c r="D14307" s="4" t="s">
        <v>6</v>
      </c>
      <c r="E14307" s="4" t="s">
        <v>10</v>
      </c>
    </row>
    <row r="14308" spans="1:15">
      <c r="A14308" t="n">
        <v>113311</v>
      </c>
      <c r="B14308" s="22" t="n">
        <v>94</v>
      </c>
      <c r="C14308" s="7" t="n">
        <v>0</v>
      </c>
      <c r="D14308" s="7" t="s">
        <v>53</v>
      </c>
      <c r="E14308" s="7" t="n">
        <v>2</v>
      </c>
    </row>
    <row r="14309" spans="1:15">
      <c r="A14309" t="s">
        <v>4</v>
      </c>
      <c r="B14309" s="4" t="s">
        <v>5</v>
      </c>
      <c r="C14309" s="4" t="s">
        <v>16</v>
      </c>
      <c r="D14309" s="4" t="s">
        <v>6</v>
      </c>
      <c r="E14309" s="4" t="s">
        <v>10</v>
      </c>
    </row>
    <row r="14310" spans="1:15">
      <c r="A14310" t="n">
        <v>113326</v>
      </c>
      <c r="B14310" s="22" t="n">
        <v>94</v>
      </c>
      <c r="C14310" s="7" t="n">
        <v>1</v>
      </c>
      <c r="D14310" s="7" t="s">
        <v>53</v>
      </c>
      <c r="E14310" s="7" t="n">
        <v>4</v>
      </c>
    </row>
    <row r="14311" spans="1:15">
      <c r="A14311" t="s">
        <v>4</v>
      </c>
      <c r="B14311" s="4" t="s">
        <v>5</v>
      </c>
      <c r="C14311" s="4" t="s">
        <v>16</v>
      </c>
      <c r="D14311" s="4" t="s">
        <v>6</v>
      </c>
    </row>
    <row r="14312" spans="1:15">
      <c r="A14312" t="n">
        <v>113341</v>
      </c>
      <c r="B14312" s="22" t="n">
        <v>94</v>
      </c>
      <c r="C14312" s="7" t="n">
        <v>5</v>
      </c>
      <c r="D14312" s="7" t="s">
        <v>53</v>
      </c>
    </row>
    <row r="14313" spans="1:15">
      <c r="A14313" t="s">
        <v>4</v>
      </c>
      <c r="B14313" s="4" t="s">
        <v>5</v>
      </c>
      <c r="C14313" s="4" t="s">
        <v>16</v>
      </c>
      <c r="D14313" s="4" t="s">
        <v>6</v>
      </c>
      <c r="E14313" s="4" t="s">
        <v>30</v>
      </c>
      <c r="F14313" s="4" t="s">
        <v>30</v>
      </c>
      <c r="G14313" s="4" t="s">
        <v>30</v>
      </c>
    </row>
    <row r="14314" spans="1:15">
      <c r="A14314" t="n">
        <v>113354</v>
      </c>
      <c r="B14314" s="22" t="n">
        <v>94</v>
      </c>
      <c r="C14314" s="7" t="n">
        <v>2</v>
      </c>
      <c r="D14314" s="7" t="s">
        <v>53</v>
      </c>
      <c r="E14314" s="7" t="n">
        <v>-108.134002685547</v>
      </c>
      <c r="F14314" s="7" t="n">
        <v>-3</v>
      </c>
      <c r="G14314" s="7" t="n">
        <v>-52.4500007629395</v>
      </c>
    </row>
    <row r="14315" spans="1:15">
      <c r="A14315" t="s">
        <v>4</v>
      </c>
      <c r="B14315" s="4" t="s">
        <v>5</v>
      </c>
      <c r="C14315" s="4" t="s">
        <v>16</v>
      </c>
      <c r="D14315" s="4" t="s">
        <v>6</v>
      </c>
      <c r="E14315" s="4" t="s">
        <v>10</v>
      </c>
    </row>
    <row r="14316" spans="1:15">
      <c r="A14316" t="n">
        <v>113379</v>
      </c>
      <c r="B14316" s="22" t="n">
        <v>94</v>
      </c>
      <c r="C14316" s="7" t="n">
        <v>0</v>
      </c>
      <c r="D14316" s="7" t="s">
        <v>787</v>
      </c>
      <c r="E14316" s="7" t="n">
        <v>1</v>
      </c>
    </row>
    <row r="14317" spans="1:15">
      <c r="A14317" t="s">
        <v>4</v>
      </c>
      <c r="B14317" s="4" t="s">
        <v>5</v>
      </c>
      <c r="C14317" s="4" t="s">
        <v>16</v>
      </c>
      <c r="D14317" s="4" t="s">
        <v>6</v>
      </c>
      <c r="E14317" s="4" t="s">
        <v>10</v>
      </c>
    </row>
    <row r="14318" spans="1:15">
      <c r="A14318" t="n">
        <v>113391</v>
      </c>
      <c r="B14318" s="22" t="n">
        <v>94</v>
      </c>
      <c r="C14318" s="7" t="n">
        <v>0</v>
      </c>
      <c r="D14318" s="7" t="s">
        <v>787</v>
      </c>
      <c r="E14318" s="7" t="n">
        <v>2</v>
      </c>
    </row>
    <row r="14319" spans="1:15">
      <c r="A14319" t="s">
        <v>4</v>
      </c>
      <c r="B14319" s="4" t="s">
        <v>5</v>
      </c>
      <c r="C14319" s="4" t="s">
        <v>16</v>
      </c>
      <c r="D14319" s="4" t="s">
        <v>6</v>
      </c>
      <c r="E14319" s="4" t="s">
        <v>10</v>
      </c>
    </row>
    <row r="14320" spans="1:15">
      <c r="A14320" t="n">
        <v>113403</v>
      </c>
      <c r="B14320" s="22" t="n">
        <v>94</v>
      </c>
      <c r="C14320" s="7" t="n">
        <v>1</v>
      </c>
      <c r="D14320" s="7" t="s">
        <v>787</v>
      </c>
      <c r="E14320" s="7" t="n">
        <v>4</v>
      </c>
    </row>
    <row r="14321" spans="1:7">
      <c r="A14321" t="s">
        <v>4</v>
      </c>
      <c r="B14321" s="4" t="s">
        <v>5</v>
      </c>
      <c r="C14321" s="4" t="s">
        <v>16</v>
      </c>
      <c r="D14321" s="4" t="s">
        <v>6</v>
      </c>
    </row>
    <row r="14322" spans="1:7">
      <c r="A14322" t="n">
        <v>113415</v>
      </c>
      <c r="B14322" s="22" t="n">
        <v>94</v>
      </c>
      <c r="C14322" s="7" t="n">
        <v>5</v>
      </c>
      <c r="D14322" s="7" t="s">
        <v>787</v>
      </c>
    </row>
    <row r="14323" spans="1:7">
      <c r="A14323" t="s">
        <v>4</v>
      </c>
      <c r="B14323" s="4" t="s">
        <v>5</v>
      </c>
      <c r="C14323" s="4" t="s">
        <v>16</v>
      </c>
      <c r="D14323" s="4" t="s">
        <v>16</v>
      </c>
      <c r="E14323" s="4" t="s">
        <v>16</v>
      </c>
      <c r="F14323" s="4" t="s">
        <v>9</v>
      </c>
      <c r="G14323" s="4" t="s">
        <v>16</v>
      </c>
      <c r="H14323" s="4" t="s">
        <v>16</v>
      </c>
      <c r="I14323" s="4" t="s">
        <v>25</v>
      </c>
    </row>
    <row r="14324" spans="1:7">
      <c r="A14324" t="n">
        <v>113425</v>
      </c>
      <c r="B14324" s="10" t="n">
        <v>5</v>
      </c>
      <c r="C14324" s="7" t="n">
        <v>32</v>
      </c>
      <c r="D14324" s="7" t="n">
        <v>1</v>
      </c>
      <c r="E14324" s="7" t="n">
        <v>0</v>
      </c>
      <c r="F14324" s="7" t="n">
        <v>1</v>
      </c>
      <c r="G14324" s="7" t="n">
        <v>2</v>
      </c>
      <c r="H14324" s="7" t="n">
        <v>1</v>
      </c>
      <c r="I14324" s="11" t="n">
        <f t="normal" ca="1">A14336</f>
        <v>0</v>
      </c>
    </row>
    <row r="14325" spans="1:7">
      <c r="A14325" t="s">
        <v>4</v>
      </c>
      <c r="B14325" s="4" t="s">
        <v>5</v>
      </c>
      <c r="C14325" s="4" t="s">
        <v>16</v>
      </c>
      <c r="D14325" s="4" t="s">
        <v>6</v>
      </c>
      <c r="E14325" s="4" t="s">
        <v>10</v>
      </c>
    </row>
    <row r="14326" spans="1:7">
      <c r="A14326" t="n">
        <v>113439</v>
      </c>
      <c r="B14326" s="22" t="n">
        <v>94</v>
      </c>
      <c r="C14326" s="7" t="n">
        <v>0</v>
      </c>
      <c r="D14326" s="7" t="s">
        <v>787</v>
      </c>
      <c r="E14326" s="7" t="n">
        <v>1024</v>
      </c>
    </row>
    <row r="14327" spans="1:7">
      <c r="A14327" t="s">
        <v>4</v>
      </c>
      <c r="B14327" s="4" t="s">
        <v>5</v>
      </c>
      <c r="C14327" s="4" t="s">
        <v>16</v>
      </c>
      <c r="D14327" s="4" t="s">
        <v>6</v>
      </c>
      <c r="E14327" s="4" t="s">
        <v>10</v>
      </c>
    </row>
    <row r="14328" spans="1:7">
      <c r="A14328" t="n">
        <v>113451</v>
      </c>
      <c r="B14328" s="22" t="n">
        <v>94</v>
      </c>
      <c r="C14328" s="7" t="n">
        <v>0</v>
      </c>
      <c r="D14328" s="7" t="s">
        <v>788</v>
      </c>
      <c r="E14328" s="7" t="n">
        <v>1</v>
      </c>
    </row>
    <row r="14329" spans="1:7">
      <c r="A14329" t="s">
        <v>4</v>
      </c>
      <c r="B14329" s="4" t="s">
        <v>5</v>
      </c>
      <c r="C14329" s="4" t="s">
        <v>16</v>
      </c>
      <c r="D14329" s="4" t="s">
        <v>6</v>
      </c>
      <c r="E14329" s="4" t="s">
        <v>10</v>
      </c>
    </row>
    <row r="14330" spans="1:7">
      <c r="A14330" t="n">
        <v>113465</v>
      </c>
      <c r="B14330" s="22" t="n">
        <v>94</v>
      </c>
      <c r="C14330" s="7" t="n">
        <v>0</v>
      </c>
      <c r="D14330" s="7" t="s">
        <v>788</v>
      </c>
      <c r="E14330" s="7" t="n">
        <v>2</v>
      </c>
    </row>
    <row r="14331" spans="1:7">
      <c r="A14331" t="s">
        <v>4</v>
      </c>
      <c r="B14331" s="4" t="s">
        <v>5</v>
      </c>
      <c r="C14331" s="4" t="s">
        <v>16</v>
      </c>
      <c r="D14331" s="4" t="s">
        <v>6</v>
      </c>
      <c r="E14331" s="4" t="s">
        <v>10</v>
      </c>
    </row>
    <row r="14332" spans="1:7">
      <c r="A14332" t="n">
        <v>113479</v>
      </c>
      <c r="B14332" s="22" t="n">
        <v>94</v>
      </c>
      <c r="C14332" s="7" t="n">
        <v>1</v>
      </c>
      <c r="D14332" s="7" t="s">
        <v>788</v>
      </c>
      <c r="E14332" s="7" t="n">
        <v>4</v>
      </c>
    </row>
    <row r="14333" spans="1:7">
      <c r="A14333" t="s">
        <v>4</v>
      </c>
      <c r="B14333" s="4" t="s">
        <v>5</v>
      </c>
      <c r="C14333" s="4" t="s">
        <v>16</v>
      </c>
      <c r="D14333" s="4" t="s">
        <v>6</v>
      </c>
    </row>
    <row r="14334" spans="1:7">
      <c r="A14334" t="n">
        <v>113493</v>
      </c>
      <c r="B14334" s="22" t="n">
        <v>94</v>
      </c>
      <c r="C14334" s="7" t="n">
        <v>5</v>
      </c>
      <c r="D14334" s="7" t="s">
        <v>788</v>
      </c>
    </row>
    <row r="14335" spans="1:7">
      <c r="A14335" t="s">
        <v>4</v>
      </c>
      <c r="B14335" s="4" t="s">
        <v>5</v>
      </c>
      <c r="C14335" s="4" t="s">
        <v>16</v>
      </c>
      <c r="D14335" s="4" t="s">
        <v>10</v>
      </c>
      <c r="E14335" s="4" t="s">
        <v>16</v>
      </c>
      <c r="F14335" s="4" t="s">
        <v>6</v>
      </c>
      <c r="G14335" s="4" t="s">
        <v>6</v>
      </c>
      <c r="H14335" s="4" t="s">
        <v>6</v>
      </c>
      <c r="I14335" s="4" t="s">
        <v>6</v>
      </c>
      <c r="J14335" s="4" t="s">
        <v>6</v>
      </c>
      <c r="K14335" s="4" t="s">
        <v>6</v>
      </c>
      <c r="L14335" s="4" t="s">
        <v>6</v>
      </c>
      <c r="M14335" s="4" t="s">
        <v>6</v>
      </c>
      <c r="N14335" s="4" t="s">
        <v>6</v>
      </c>
      <c r="O14335" s="4" t="s">
        <v>6</v>
      </c>
      <c r="P14335" s="4" t="s">
        <v>6</v>
      </c>
      <c r="Q14335" s="4" t="s">
        <v>6</v>
      </c>
      <c r="R14335" s="4" t="s">
        <v>6</v>
      </c>
      <c r="S14335" s="4" t="s">
        <v>6</v>
      </c>
      <c r="T14335" s="4" t="s">
        <v>6</v>
      </c>
      <c r="U14335" s="4" t="s">
        <v>6</v>
      </c>
    </row>
    <row r="14336" spans="1:7">
      <c r="A14336" t="n">
        <v>113505</v>
      </c>
      <c r="B14336" s="44" t="n">
        <v>36</v>
      </c>
      <c r="C14336" s="7" t="n">
        <v>8</v>
      </c>
      <c r="D14336" s="7" t="n">
        <v>13</v>
      </c>
      <c r="E14336" s="7" t="n">
        <v>0</v>
      </c>
      <c r="F14336" s="7" t="s">
        <v>789</v>
      </c>
      <c r="G14336" s="7" t="s">
        <v>213</v>
      </c>
      <c r="H14336" s="7" t="s">
        <v>15</v>
      </c>
      <c r="I14336" s="7" t="s">
        <v>15</v>
      </c>
      <c r="J14336" s="7" t="s">
        <v>15</v>
      </c>
      <c r="K14336" s="7" t="s">
        <v>15</v>
      </c>
      <c r="L14336" s="7" t="s">
        <v>15</v>
      </c>
      <c r="M14336" s="7" t="s">
        <v>15</v>
      </c>
      <c r="N14336" s="7" t="s">
        <v>15</v>
      </c>
      <c r="O14336" s="7" t="s">
        <v>15</v>
      </c>
      <c r="P14336" s="7" t="s">
        <v>15</v>
      </c>
      <c r="Q14336" s="7" t="s">
        <v>15</v>
      </c>
      <c r="R14336" s="7" t="s">
        <v>15</v>
      </c>
      <c r="S14336" s="7" t="s">
        <v>15</v>
      </c>
      <c r="T14336" s="7" t="s">
        <v>15</v>
      </c>
      <c r="U14336" s="7" t="s">
        <v>15</v>
      </c>
    </row>
    <row r="14337" spans="1:21">
      <c r="A14337" t="s">
        <v>4</v>
      </c>
      <c r="B14337" s="4" t="s">
        <v>5</v>
      </c>
      <c r="C14337" s="4" t="s">
        <v>16</v>
      </c>
      <c r="D14337" s="4" t="s">
        <v>10</v>
      </c>
      <c r="E14337" s="4" t="s">
        <v>16</v>
      </c>
      <c r="F14337" s="4" t="s">
        <v>6</v>
      </c>
      <c r="G14337" s="4" t="s">
        <v>6</v>
      </c>
      <c r="H14337" s="4" t="s">
        <v>6</v>
      </c>
      <c r="I14337" s="4" t="s">
        <v>6</v>
      </c>
      <c r="J14337" s="4" t="s">
        <v>6</v>
      </c>
      <c r="K14337" s="4" t="s">
        <v>6</v>
      </c>
      <c r="L14337" s="4" t="s">
        <v>6</v>
      </c>
      <c r="M14337" s="4" t="s">
        <v>6</v>
      </c>
      <c r="N14337" s="4" t="s">
        <v>6</v>
      </c>
      <c r="O14337" s="4" t="s">
        <v>6</v>
      </c>
      <c r="P14337" s="4" t="s">
        <v>6</v>
      </c>
      <c r="Q14337" s="4" t="s">
        <v>6</v>
      </c>
      <c r="R14337" s="4" t="s">
        <v>6</v>
      </c>
      <c r="S14337" s="4" t="s">
        <v>6</v>
      </c>
      <c r="T14337" s="4" t="s">
        <v>6</v>
      </c>
      <c r="U14337" s="4" t="s">
        <v>6</v>
      </c>
    </row>
    <row r="14338" spans="1:21">
      <c r="A14338" t="n">
        <v>113546</v>
      </c>
      <c r="B14338" s="44" t="n">
        <v>36</v>
      </c>
      <c r="C14338" s="7" t="n">
        <v>8</v>
      </c>
      <c r="D14338" s="7" t="n">
        <v>81</v>
      </c>
      <c r="E14338" s="7" t="n">
        <v>0</v>
      </c>
      <c r="F14338" s="7" t="s">
        <v>790</v>
      </c>
      <c r="G14338" s="7" t="s">
        <v>113</v>
      </c>
      <c r="H14338" s="7" t="s">
        <v>15</v>
      </c>
      <c r="I14338" s="7" t="s">
        <v>15</v>
      </c>
      <c r="J14338" s="7" t="s">
        <v>15</v>
      </c>
      <c r="K14338" s="7" t="s">
        <v>15</v>
      </c>
      <c r="L14338" s="7" t="s">
        <v>15</v>
      </c>
      <c r="M14338" s="7" t="s">
        <v>15</v>
      </c>
      <c r="N14338" s="7" t="s">
        <v>15</v>
      </c>
      <c r="O14338" s="7" t="s">
        <v>15</v>
      </c>
      <c r="P14338" s="7" t="s">
        <v>15</v>
      </c>
      <c r="Q14338" s="7" t="s">
        <v>15</v>
      </c>
      <c r="R14338" s="7" t="s">
        <v>15</v>
      </c>
      <c r="S14338" s="7" t="s">
        <v>15</v>
      </c>
      <c r="T14338" s="7" t="s">
        <v>15</v>
      </c>
      <c r="U14338" s="7" t="s">
        <v>15</v>
      </c>
    </row>
    <row r="14339" spans="1:21">
      <c r="A14339" t="s">
        <v>4</v>
      </c>
      <c r="B14339" s="4" t="s">
        <v>5</v>
      </c>
      <c r="C14339" s="4" t="s">
        <v>16</v>
      </c>
      <c r="D14339" s="4" t="s">
        <v>10</v>
      </c>
      <c r="E14339" s="4" t="s">
        <v>16</v>
      </c>
      <c r="F14339" s="4" t="s">
        <v>6</v>
      </c>
      <c r="G14339" s="4" t="s">
        <v>6</v>
      </c>
      <c r="H14339" s="4" t="s">
        <v>6</v>
      </c>
      <c r="I14339" s="4" t="s">
        <v>6</v>
      </c>
      <c r="J14339" s="4" t="s">
        <v>6</v>
      </c>
      <c r="K14339" s="4" t="s">
        <v>6</v>
      </c>
      <c r="L14339" s="4" t="s">
        <v>6</v>
      </c>
      <c r="M14339" s="4" t="s">
        <v>6</v>
      </c>
      <c r="N14339" s="4" t="s">
        <v>6</v>
      </c>
      <c r="O14339" s="4" t="s">
        <v>6</v>
      </c>
      <c r="P14339" s="4" t="s">
        <v>6</v>
      </c>
      <c r="Q14339" s="4" t="s">
        <v>6</v>
      </c>
      <c r="R14339" s="4" t="s">
        <v>6</v>
      </c>
      <c r="S14339" s="4" t="s">
        <v>6</v>
      </c>
      <c r="T14339" s="4" t="s">
        <v>6</v>
      </c>
      <c r="U14339" s="4" t="s">
        <v>6</v>
      </c>
    </row>
    <row r="14340" spans="1:21">
      <c r="A14340" t="n">
        <v>113590</v>
      </c>
      <c r="B14340" s="44" t="n">
        <v>36</v>
      </c>
      <c r="C14340" s="7" t="n">
        <v>8</v>
      </c>
      <c r="D14340" s="7" t="n">
        <v>18</v>
      </c>
      <c r="E14340" s="7" t="n">
        <v>0</v>
      </c>
      <c r="F14340" s="7" t="s">
        <v>791</v>
      </c>
      <c r="G14340" s="7" t="s">
        <v>15</v>
      </c>
      <c r="H14340" s="7" t="s">
        <v>15</v>
      </c>
      <c r="I14340" s="7" t="s">
        <v>15</v>
      </c>
      <c r="J14340" s="7" t="s">
        <v>15</v>
      </c>
      <c r="K14340" s="7" t="s">
        <v>15</v>
      </c>
      <c r="L14340" s="7" t="s">
        <v>15</v>
      </c>
      <c r="M14340" s="7" t="s">
        <v>15</v>
      </c>
      <c r="N14340" s="7" t="s">
        <v>15</v>
      </c>
      <c r="O14340" s="7" t="s">
        <v>15</v>
      </c>
      <c r="P14340" s="7" t="s">
        <v>15</v>
      </c>
      <c r="Q14340" s="7" t="s">
        <v>15</v>
      </c>
      <c r="R14340" s="7" t="s">
        <v>15</v>
      </c>
      <c r="S14340" s="7" t="s">
        <v>15</v>
      </c>
      <c r="T14340" s="7" t="s">
        <v>15</v>
      </c>
      <c r="U14340" s="7" t="s">
        <v>15</v>
      </c>
    </row>
    <row r="14341" spans="1:21">
      <c r="A14341" t="s">
        <v>4</v>
      </c>
      <c r="B14341" s="4" t="s">
        <v>5</v>
      </c>
      <c r="C14341" s="4" t="s">
        <v>16</v>
      </c>
      <c r="D14341" s="4" t="s">
        <v>10</v>
      </c>
      <c r="E14341" s="4" t="s">
        <v>16</v>
      </c>
      <c r="F14341" s="4" t="s">
        <v>6</v>
      </c>
      <c r="G14341" s="4" t="s">
        <v>6</v>
      </c>
      <c r="H14341" s="4" t="s">
        <v>6</v>
      </c>
      <c r="I14341" s="4" t="s">
        <v>6</v>
      </c>
      <c r="J14341" s="4" t="s">
        <v>6</v>
      </c>
      <c r="K14341" s="4" t="s">
        <v>6</v>
      </c>
      <c r="L14341" s="4" t="s">
        <v>6</v>
      </c>
      <c r="M14341" s="4" t="s">
        <v>6</v>
      </c>
      <c r="N14341" s="4" t="s">
        <v>6</v>
      </c>
      <c r="O14341" s="4" t="s">
        <v>6</v>
      </c>
      <c r="P14341" s="4" t="s">
        <v>6</v>
      </c>
      <c r="Q14341" s="4" t="s">
        <v>6</v>
      </c>
      <c r="R14341" s="4" t="s">
        <v>6</v>
      </c>
      <c r="S14341" s="4" t="s">
        <v>6</v>
      </c>
      <c r="T14341" s="4" t="s">
        <v>6</v>
      </c>
      <c r="U14341" s="4" t="s">
        <v>6</v>
      </c>
    </row>
    <row r="14342" spans="1:21">
      <c r="A14342" t="n">
        <v>113621</v>
      </c>
      <c r="B14342" s="44" t="n">
        <v>36</v>
      </c>
      <c r="C14342" s="7" t="n">
        <v>8</v>
      </c>
      <c r="D14342" s="7" t="n">
        <v>84</v>
      </c>
      <c r="E14342" s="7" t="n">
        <v>0</v>
      </c>
      <c r="F14342" s="7" t="s">
        <v>222</v>
      </c>
      <c r="G14342" s="7" t="s">
        <v>15</v>
      </c>
      <c r="H14342" s="7" t="s">
        <v>15</v>
      </c>
      <c r="I14342" s="7" t="s">
        <v>15</v>
      </c>
      <c r="J14342" s="7" t="s">
        <v>15</v>
      </c>
      <c r="K14342" s="7" t="s">
        <v>15</v>
      </c>
      <c r="L14342" s="7" t="s">
        <v>15</v>
      </c>
      <c r="M14342" s="7" t="s">
        <v>15</v>
      </c>
      <c r="N14342" s="7" t="s">
        <v>15</v>
      </c>
      <c r="O14342" s="7" t="s">
        <v>15</v>
      </c>
      <c r="P14342" s="7" t="s">
        <v>15</v>
      </c>
      <c r="Q14342" s="7" t="s">
        <v>15</v>
      </c>
      <c r="R14342" s="7" t="s">
        <v>15</v>
      </c>
      <c r="S14342" s="7" t="s">
        <v>15</v>
      </c>
      <c r="T14342" s="7" t="s">
        <v>15</v>
      </c>
      <c r="U14342" s="7" t="s">
        <v>15</v>
      </c>
    </row>
    <row r="14343" spans="1:21">
      <c r="A14343" t="s">
        <v>4</v>
      </c>
      <c r="B14343" s="4" t="s">
        <v>5</v>
      </c>
      <c r="C14343" s="4" t="s">
        <v>16</v>
      </c>
      <c r="D14343" s="4" t="s">
        <v>10</v>
      </c>
      <c r="E14343" s="4" t="s">
        <v>16</v>
      </c>
      <c r="F14343" s="4" t="s">
        <v>6</v>
      </c>
      <c r="G14343" s="4" t="s">
        <v>6</v>
      </c>
      <c r="H14343" s="4" t="s">
        <v>6</v>
      </c>
      <c r="I14343" s="4" t="s">
        <v>6</v>
      </c>
      <c r="J14343" s="4" t="s">
        <v>6</v>
      </c>
      <c r="K14343" s="4" t="s">
        <v>6</v>
      </c>
      <c r="L14343" s="4" t="s">
        <v>6</v>
      </c>
      <c r="M14343" s="4" t="s">
        <v>6</v>
      </c>
      <c r="N14343" s="4" t="s">
        <v>6</v>
      </c>
      <c r="O14343" s="4" t="s">
        <v>6</v>
      </c>
      <c r="P14343" s="4" t="s">
        <v>6</v>
      </c>
      <c r="Q14343" s="4" t="s">
        <v>6</v>
      </c>
      <c r="R14343" s="4" t="s">
        <v>6</v>
      </c>
      <c r="S14343" s="4" t="s">
        <v>6</v>
      </c>
      <c r="T14343" s="4" t="s">
        <v>6</v>
      </c>
      <c r="U14343" s="4" t="s">
        <v>6</v>
      </c>
    </row>
    <row r="14344" spans="1:21">
      <c r="A14344" t="n">
        <v>113653</v>
      </c>
      <c r="B14344" s="44" t="n">
        <v>36</v>
      </c>
      <c r="C14344" s="7" t="n">
        <v>8</v>
      </c>
      <c r="D14344" s="7" t="n">
        <v>83</v>
      </c>
      <c r="E14344" s="7" t="n">
        <v>0</v>
      </c>
      <c r="F14344" s="7" t="s">
        <v>625</v>
      </c>
      <c r="G14344" s="7" t="s">
        <v>15</v>
      </c>
      <c r="H14344" s="7" t="s">
        <v>15</v>
      </c>
      <c r="I14344" s="7" t="s">
        <v>15</v>
      </c>
      <c r="J14344" s="7" t="s">
        <v>15</v>
      </c>
      <c r="K14344" s="7" t="s">
        <v>15</v>
      </c>
      <c r="L14344" s="7" t="s">
        <v>15</v>
      </c>
      <c r="M14344" s="7" t="s">
        <v>15</v>
      </c>
      <c r="N14344" s="7" t="s">
        <v>15</v>
      </c>
      <c r="O14344" s="7" t="s">
        <v>15</v>
      </c>
      <c r="P14344" s="7" t="s">
        <v>15</v>
      </c>
      <c r="Q14344" s="7" t="s">
        <v>15</v>
      </c>
      <c r="R14344" s="7" t="s">
        <v>15</v>
      </c>
      <c r="S14344" s="7" t="s">
        <v>15</v>
      </c>
      <c r="T14344" s="7" t="s">
        <v>15</v>
      </c>
      <c r="U14344" s="7" t="s">
        <v>15</v>
      </c>
    </row>
    <row r="14345" spans="1:21">
      <c r="A14345" t="s">
        <v>4</v>
      </c>
      <c r="B14345" s="4" t="s">
        <v>5</v>
      </c>
      <c r="C14345" s="4" t="s">
        <v>16</v>
      </c>
      <c r="D14345" s="4" t="s">
        <v>10</v>
      </c>
      <c r="E14345" s="4" t="s">
        <v>16</v>
      </c>
      <c r="F14345" s="4" t="s">
        <v>6</v>
      </c>
      <c r="G14345" s="4" t="s">
        <v>6</v>
      </c>
      <c r="H14345" s="4" t="s">
        <v>6</v>
      </c>
      <c r="I14345" s="4" t="s">
        <v>6</v>
      </c>
      <c r="J14345" s="4" t="s">
        <v>6</v>
      </c>
      <c r="K14345" s="4" t="s">
        <v>6</v>
      </c>
      <c r="L14345" s="4" t="s">
        <v>6</v>
      </c>
      <c r="M14345" s="4" t="s">
        <v>6</v>
      </c>
      <c r="N14345" s="4" t="s">
        <v>6</v>
      </c>
      <c r="O14345" s="4" t="s">
        <v>6</v>
      </c>
      <c r="P14345" s="4" t="s">
        <v>6</v>
      </c>
      <c r="Q14345" s="4" t="s">
        <v>6</v>
      </c>
      <c r="R14345" s="4" t="s">
        <v>6</v>
      </c>
      <c r="S14345" s="4" t="s">
        <v>6</v>
      </c>
      <c r="T14345" s="4" t="s">
        <v>6</v>
      </c>
      <c r="U14345" s="4" t="s">
        <v>6</v>
      </c>
    </row>
    <row r="14346" spans="1:21">
      <c r="A14346" t="n">
        <v>113688</v>
      </c>
      <c r="B14346" s="44" t="n">
        <v>36</v>
      </c>
      <c r="C14346" s="7" t="n">
        <v>8</v>
      </c>
      <c r="D14346" s="7" t="n">
        <v>5</v>
      </c>
      <c r="E14346" s="7" t="n">
        <v>0</v>
      </c>
      <c r="F14346" s="7" t="s">
        <v>220</v>
      </c>
      <c r="G14346" s="7" t="s">
        <v>15</v>
      </c>
      <c r="H14346" s="7" t="s">
        <v>15</v>
      </c>
      <c r="I14346" s="7" t="s">
        <v>15</v>
      </c>
      <c r="J14346" s="7" t="s">
        <v>15</v>
      </c>
      <c r="K14346" s="7" t="s">
        <v>15</v>
      </c>
      <c r="L14346" s="7" t="s">
        <v>15</v>
      </c>
      <c r="M14346" s="7" t="s">
        <v>15</v>
      </c>
      <c r="N14346" s="7" t="s">
        <v>15</v>
      </c>
      <c r="O14346" s="7" t="s">
        <v>15</v>
      </c>
      <c r="P14346" s="7" t="s">
        <v>15</v>
      </c>
      <c r="Q14346" s="7" t="s">
        <v>15</v>
      </c>
      <c r="R14346" s="7" t="s">
        <v>15</v>
      </c>
      <c r="S14346" s="7" t="s">
        <v>15</v>
      </c>
      <c r="T14346" s="7" t="s">
        <v>15</v>
      </c>
      <c r="U14346" s="7" t="s">
        <v>15</v>
      </c>
    </row>
    <row r="14347" spans="1:21">
      <c r="A14347" t="s">
        <v>4</v>
      </c>
      <c r="B14347" s="4" t="s">
        <v>5</v>
      </c>
      <c r="C14347" s="4" t="s">
        <v>16</v>
      </c>
      <c r="D14347" s="4" t="s">
        <v>10</v>
      </c>
      <c r="E14347" s="4" t="s">
        <v>16</v>
      </c>
      <c r="F14347" s="4" t="s">
        <v>6</v>
      </c>
      <c r="G14347" s="4" t="s">
        <v>6</v>
      </c>
      <c r="H14347" s="4" t="s">
        <v>6</v>
      </c>
      <c r="I14347" s="4" t="s">
        <v>6</v>
      </c>
      <c r="J14347" s="4" t="s">
        <v>6</v>
      </c>
      <c r="K14347" s="4" t="s">
        <v>6</v>
      </c>
      <c r="L14347" s="4" t="s">
        <v>6</v>
      </c>
      <c r="M14347" s="4" t="s">
        <v>6</v>
      </c>
      <c r="N14347" s="4" t="s">
        <v>6</v>
      </c>
      <c r="O14347" s="4" t="s">
        <v>6</v>
      </c>
      <c r="P14347" s="4" t="s">
        <v>6</v>
      </c>
      <c r="Q14347" s="4" t="s">
        <v>6</v>
      </c>
      <c r="R14347" s="4" t="s">
        <v>6</v>
      </c>
      <c r="S14347" s="4" t="s">
        <v>6</v>
      </c>
      <c r="T14347" s="4" t="s">
        <v>6</v>
      </c>
      <c r="U14347" s="4" t="s">
        <v>6</v>
      </c>
    </row>
    <row r="14348" spans="1:21">
      <c r="A14348" t="n">
        <v>113722</v>
      </c>
      <c r="B14348" s="44" t="n">
        <v>36</v>
      </c>
      <c r="C14348" s="7" t="n">
        <v>8</v>
      </c>
      <c r="D14348" s="7" t="n">
        <v>96</v>
      </c>
      <c r="E14348" s="7" t="n">
        <v>0</v>
      </c>
      <c r="F14348" s="7" t="s">
        <v>105</v>
      </c>
      <c r="G14348" s="7" t="s">
        <v>15</v>
      </c>
      <c r="H14348" s="7" t="s">
        <v>15</v>
      </c>
      <c r="I14348" s="7" t="s">
        <v>15</v>
      </c>
      <c r="J14348" s="7" t="s">
        <v>15</v>
      </c>
      <c r="K14348" s="7" t="s">
        <v>15</v>
      </c>
      <c r="L14348" s="7" t="s">
        <v>15</v>
      </c>
      <c r="M14348" s="7" t="s">
        <v>15</v>
      </c>
      <c r="N14348" s="7" t="s">
        <v>15</v>
      </c>
      <c r="O14348" s="7" t="s">
        <v>15</v>
      </c>
      <c r="P14348" s="7" t="s">
        <v>15</v>
      </c>
      <c r="Q14348" s="7" t="s">
        <v>15</v>
      </c>
      <c r="R14348" s="7" t="s">
        <v>15</v>
      </c>
      <c r="S14348" s="7" t="s">
        <v>15</v>
      </c>
      <c r="T14348" s="7" t="s">
        <v>15</v>
      </c>
      <c r="U14348" s="7" t="s">
        <v>15</v>
      </c>
    </row>
    <row r="14349" spans="1:21">
      <c r="A14349" t="s">
        <v>4</v>
      </c>
      <c r="B14349" s="4" t="s">
        <v>5</v>
      </c>
      <c r="C14349" s="4" t="s">
        <v>10</v>
      </c>
      <c r="D14349" s="4" t="s">
        <v>16</v>
      </c>
      <c r="E14349" s="4" t="s">
        <v>6</v>
      </c>
      <c r="F14349" s="4" t="s">
        <v>30</v>
      </c>
      <c r="G14349" s="4" t="s">
        <v>30</v>
      </c>
      <c r="H14349" s="4" t="s">
        <v>30</v>
      </c>
    </row>
    <row r="14350" spans="1:21">
      <c r="A14350" t="n">
        <v>113752</v>
      </c>
      <c r="B14350" s="45" t="n">
        <v>48</v>
      </c>
      <c r="C14350" s="7" t="n">
        <v>3</v>
      </c>
      <c r="D14350" s="7" t="n">
        <v>0</v>
      </c>
      <c r="E14350" s="7" t="s">
        <v>143</v>
      </c>
      <c r="F14350" s="7" t="n">
        <v>0</v>
      </c>
      <c r="G14350" s="7" t="n">
        <v>1</v>
      </c>
      <c r="H14350" s="7" t="n">
        <v>0</v>
      </c>
    </row>
    <row r="14351" spans="1:21">
      <c r="A14351" t="s">
        <v>4</v>
      </c>
      <c r="B14351" s="4" t="s">
        <v>5</v>
      </c>
      <c r="C14351" s="4" t="s">
        <v>10</v>
      </c>
      <c r="D14351" s="4" t="s">
        <v>16</v>
      </c>
      <c r="E14351" s="4" t="s">
        <v>6</v>
      </c>
      <c r="F14351" s="4" t="s">
        <v>30</v>
      </c>
      <c r="G14351" s="4" t="s">
        <v>30</v>
      </c>
      <c r="H14351" s="4" t="s">
        <v>30</v>
      </c>
    </row>
    <row r="14352" spans="1:21">
      <c r="A14352" t="n">
        <v>113776</v>
      </c>
      <c r="B14352" s="45" t="n">
        <v>48</v>
      </c>
      <c r="C14352" s="7" t="n">
        <v>5</v>
      </c>
      <c r="D14352" s="7" t="n">
        <v>0</v>
      </c>
      <c r="E14352" s="7" t="s">
        <v>220</v>
      </c>
      <c r="F14352" s="7" t="n">
        <v>-1</v>
      </c>
      <c r="G14352" s="7" t="n">
        <v>1</v>
      </c>
      <c r="H14352" s="7" t="n">
        <v>1.40129846432482e-45</v>
      </c>
    </row>
    <row r="14353" spans="1:21">
      <c r="A14353" t="s">
        <v>4</v>
      </c>
      <c r="B14353" s="4" t="s">
        <v>5</v>
      </c>
      <c r="C14353" s="4" t="s">
        <v>10</v>
      </c>
      <c r="D14353" s="4" t="s">
        <v>16</v>
      </c>
      <c r="E14353" s="4" t="s">
        <v>16</v>
      </c>
      <c r="F14353" s="4" t="s">
        <v>6</v>
      </c>
    </row>
    <row r="14354" spans="1:21">
      <c r="A14354" t="n">
        <v>113806</v>
      </c>
      <c r="B14354" s="48" t="n">
        <v>47</v>
      </c>
      <c r="C14354" s="7" t="n">
        <v>96</v>
      </c>
      <c r="D14354" s="7" t="n">
        <v>0</v>
      </c>
      <c r="E14354" s="7" t="n">
        <v>0</v>
      </c>
      <c r="F14354" s="7" t="s">
        <v>107</v>
      </c>
    </row>
    <row r="14355" spans="1:21">
      <c r="A14355" t="s">
        <v>4</v>
      </c>
      <c r="B14355" s="4" t="s">
        <v>5</v>
      </c>
      <c r="C14355" s="4" t="s">
        <v>10</v>
      </c>
      <c r="D14355" s="4" t="s">
        <v>16</v>
      </c>
      <c r="E14355" s="4" t="s">
        <v>16</v>
      </c>
      <c r="F14355" s="4" t="s">
        <v>6</v>
      </c>
    </row>
    <row r="14356" spans="1:21">
      <c r="A14356" t="n">
        <v>113827</v>
      </c>
      <c r="B14356" s="48" t="n">
        <v>47</v>
      </c>
      <c r="C14356" s="7" t="n">
        <v>96</v>
      </c>
      <c r="D14356" s="7" t="n">
        <v>0</v>
      </c>
      <c r="E14356" s="7" t="n">
        <v>0</v>
      </c>
      <c r="F14356" s="7" t="s">
        <v>105</v>
      </c>
    </row>
    <row r="14357" spans="1:21">
      <c r="A14357" t="s">
        <v>4</v>
      </c>
      <c r="B14357" s="4" t="s">
        <v>5</v>
      </c>
      <c r="C14357" s="4" t="s">
        <v>16</v>
      </c>
      <c r="D14357" s="4" t="s">
        <v>10</v>
      </c>
      <c r="E14357" s="4" t="s">
        <v>10</v>
      </c>
    </row>
    <row r="14358" spans="1:21">
      <c r="A14358" t="n">
        <v>113842</v>
      </c>
      <c r="B14358" s="18" t="n">
        <v>50</v>
      </c>
      <c r="C14358" s="7" t="n">
        <v>1</v>
      </c>
      <c r="D14358" s="7" t="n">
        <v>2268</v>
      </c>
      <c r="E14358" s="7" t="n">
        <v>0</v>
      </c>
    </row>
    <row r="14359" spans="1:21">
      <c r="A14359" t="s">
        <v>4</v>
      </c>
      <c r="B14359" s="4" t="s">
        <v>5</v>
      </c>
      <c r="C14359" s="4" t="s">
        <v>16</v>
      </c>
      <c r="D14359" s="4" t="s">
        <v>10</v>
      </c>
    </row>
    <row r="14360" spans="1:21">
      <c r="A14360" t="n">
        <v>113848</v>
      </c>
      <c r="B14360" s="18" t="n">
        <v>50</v>
      </c>
      <c r="C14360" s="7" t="n">
        <v>55</v>
      </c>
      <c r="D14360" s="7" t="n">
        <v>53966</v>
      </c>
    </row>
    <row r="14361" spans="1:21">
      <c r="A14361" t="s">
        <v>4</v>
      </c>
      <c r="B14361" s="4" t="s">
        <v>5</v>
      </c>
      <c r="C14361" s="4" t="s">
        <v>16</v>
      </c>
      <c r="D14361" s="4" t="s">
        <v>10</v>
      </c>
    </row>
    <row r="14362" spans="1:21">
      <c r="A14362" t="n">
        <v>113852</v>
      </c>
      <c r="B14362" s="18" t="n">
        <v>50</v>
      </c>
      <c r="C14362" s="7" t="n">
        <v>55</v>
      </c>
      <c r="D14362" s="7" t="n">
        <v>1952</v>
      </c>
    </row>
    <row r="14363" spans="1:21">
      <c r="A14363" t="s">
        <v>4</v>
      </c>
      <c r="B14363" s="4" t="s">
        <v>5</v>
      </c>
      <c r="C14363" s="4" t="s">
        <v>16</v>
      </c>
      <c r="D14363" s="4" t="s">
        <v>10</v>
      </c>
    </row>
    <row r="14364" spans="1:21">
      <c r="A14364" t="n">
        <v>113856</v>
      </c>
      <c r="B14364" s="18" t="n">
        <v>50</v>
      </c>
      <c r="C14364" s="7" t="n">
        <v>55</v>
      </c>
      <c r="D14364" s="7" t="n">
        <v>2959</v>
      </c>
    </row>
    <row r="14365" spans="1:21">
      <c r="A14365" t="s">
        <v>4</v>
      </c>
      <c r="B14365" s="4" t="s">
        <v>5</v>
      </c>
      <c r="C14365" s="4" t="s">
        <v>16</v>
      </c>
      <c r="D14365" s="4" t="s">
        <v>10</v>
      </c>
    </row>
    <row r="14366" spans="1:21">
      <c r="A14366" t="n">
        <v>113860</v>
      </c>
      <c r="B14366" s="18" t="n">
        <v>50</v>
      </c>
      <c r="C14366" s="7" t="n">
        <v>55</v>
      </c>
      <c r="D14366" s="7" t="n">
        <v>3958</v>
      </c>
    </row>
    <row r="14367" spans="1:21">
      <c r="A14367" t="s">
        <v>4</v>
      </c>
      <c r="B14367" s="4" t="s">
        <v>5</v>
      </c>
      <c r="C14367" s="4" t="s">
        <v>16</v>
      </c>
      <c r="D14367" s="4" t="s">
        <v>10</v>
      </c>
    </row>
    <row r="14368" spans="1:21">
      <c r="A14368" t="n">
        <v>113864</v>
      </c>
      <c r="B14368" s="18" t="n">
        <v>50</v>
      </c>
      <c r="C14368" s="7" t="n">
        <v>55</v>
      </c>
      <c r="D14368" s="7" t="n">
        <v>4950</v>
      </c>
    </row>
    <row r="14369" spans="1:6">
      <c r="A14369" t="s">
        <v>4</v>
      </c>
      <c r="B14369" s="4" t="s">
        <v>5</v>
      </c>
      <c r="C14369" s="4" t="s">
        <v>16</v>
      </c>
      <c r="D14369" s="4" t="s">
        <v>10</v>
      </c>
    </row>
    <row r="14370" spans="1:6">
      <c r="A14370" t="n">
        <v>113868</v>
      </c>
      <c r="B14370" s="18" t="n">
        <v>50</v>
      </c>
      <c r="C14370" s="7" t="n">
        <v>55</v>
      </c>
      <c r="D14370" s="7" t="n">
        <v>5958</v>
      </c>
    </row>
    <row r="14371" spans="1:6">
      <c r="A14371" t="s">
        <v>4</v>
      </c>
      <c r="B14371" s="4" t="s">
        <v>5</v>
      </c>
      <c r="C14371" s="4" t="s">
        <v>16</v>
      </c>
      <c r="D14371" s="4" t="s">
        <v>10</v>
      </c>
    </row>
    <row r="14372" spans="1:6">
      <c r="A14372" t="n">
        <v>113872</v>
      </c>
      <c r="B14372" s="18" t="n">
        <v>50</v>
      </c>
      <c r="C14372" s="7" t="n">
        <v>55</v>
      </c>
      <c r="D14372" s="7" t="n">
        <v>6958</v>
      </c>
    </row>
    <row r="14373" spans="1:6">
      <c r="A14373" t="s">
        <v>4</v>
      </c>
      <c r="B14373" s="4" t="s">
        <v>5</v>
      </c>
      <c r="C14373" s="4" t="s">
        <v>16</v>
      </c>
      <c r="D14373" s="4" t="s">
        <v>10</v>
      </c>
    </row>
    <row r="14374" spans="1:6">
      <c r="A14374" t="n">
        <v>113876</v>
      </c>
      <c r="B14374" s="18" t="n">
        <v>50</v>
      </c>
      <c r="C14374" s="7" t="n">
        <v>55</v>
      </c>
      <c r="D14374" s="7" t="n">
        <v>7959</v>
      </c>
    </row>
    <row r="14375" spans="1:6">
      <c r="A14375" t="s">
        <v>4</v>
      </c>
      <c r="B14375" s="4" t="s">
        <v>5</v>
      </c>
      <c r="C14375" s="4" t="s">
        <v>16</v>
      </c>
      <c r="D14375" s="4" t="s">
        <v>10</v>
      </c>
    </row>
    <row r="14376" spans="1:6">
      <c r="A14376" t="n">
        <v>113880</v>
      </c>
      <c r="B14376" s="18" t="n">
        <v>50</v>
      </c>
      <c r="C14376" s="7" t="n">
        <v>55</v>
      </c>
      <c r="D14376" s="7" t="n">
        <v>8963</v>
      </c>
    </row>
    <row r="14377" spans="1:6">
      <c r="A14377" t="s">
        <v>4</v>
      </c>
      <c r="B14377" s="4" t="s">
        <v>5</v>
      </c>
      <c r="C14377" s="4" t="s">
        <v>16</v>
      </c>
      <c r="D14377" s="4" t="s">
        <v>10</v>
      </c>
    </row>
    <row r="14378" spans="1:6">
      <c r="A14378" t="n">
        <v>113884</v>
      </c>
      <c r="B14378" s="18" t="n">
        <v>50</v>
      </c>
      <c r="C14378" s="7" t="n">
        <v>55</v>
      </c>
      <c r="D14378" s="7" t="n">
        <v>9951</v>
      </c>
    </row>
    <row r="14379" spans="1:6">
      <c r="A14379" t="s">
        <v>4</v>
      </c>
      <c r="B14379" s="4" t="s">
        <v>5</v>
      </c>
      <c r="C14379" s="4" t="s">
        <v>16</v>
      </c>
      <c r="D14379" s="4" t="s">
        <v>6</v>
      </c>
      <c r="E14379" s="4" t="s">
        <v>10</v>
      </c>
    </row>
    <row r="14380" spans="1:6">
      <c r="A14380" t="n">
        <v>113888</v>
      </c>
      <c r="B14380" s="22" t="n">
        <v>94</v>
      </c>
      <c r="C14380" s="7" t="n">
        <v>0</v>
      </c>
      <c r="D14380" s="7" t="s">
        <v>51</v>
      </c>
      <c r="E14380" s="7" t="n">
        <v>1</v>
      </c>
    </row>
    <row r="14381" spans="1:6">
      <c r="A14381" t="s">
        <v>4</v>
      </c>
      <c r="B14381" s="4" t="s">
        <v>5</v>
      </c>
      <c r="C14381" s="4" t="s">
        <v>16</v>
      </c>
      <c r="D14381" s="4" t="s">
        <v>6</v>
      </c>
      <c r="E14381" s="4" t="s">
        <v>10</v>
      </c>
    </row>
    <row r="14382" spans="1:6">
      <c r="A14382" t="n">
        <v>113903</v>
      </c>
      <c r="B14382" s="22" t="n">
        <v>94</v>
      </c>
      <c r="C14382" s="7" t="n">
        <v>0</v>
      </c>
      <c r="D14382" s="7" t="s">
        <v>51</v>
      </c>
      <c r="E14382" s="7" t="n">
        <v>2</v>
      </c>
    </row>
    <row r="14383" spans="1:6">
      <c r="A14383" t="s">
        <v>4</v>
      </c>
      <c r="B14383" s="4" t="s">
        <v>5</v>
      </c>
      <c r="C14383" s="4" t="s">
        <v>16</v>
      </c>
      <c r="D14383" s="4" t="s">
        <v>6</v>
      </c>
      <c r="E14383" s="4" t="s">
        <v>10</v>
      </c>
    </row>
    <row r="14384" spans="1:6">
      <c r="A14384" t="n">
        <v>113918</v>
      </c>
      <c r="B14384" s="22" t="n">
        <v>94</v>
      </c>
      <c r="C14384" s="7" t="n">
        <v>1</v>
      </c>
      <c r="D14384" s="7" t="s">
        <v>51</v>
      </c>
      <c r="E14384" s="7" t="n">
        <v>4</v>
      </c>
    </row>
    <row r="14385" spans="1:5">
      <c r="A14385" t="s">
        <v>4</v>
      </c>
      <c r="B14385" s="4" t="s">
        <v>5</v>
      </c>
      <c r="C14385" s="4" t="s">
        <v>16</v>
      </c>
      <c r="D14385" s="4" t="s">
        <v>6</v>
      </c>
    </row>
    <row r="14386" spans="1:5">
      <c r="A14386" t="n">
        <v>113933</v>
      </c>
      <c r="B14386" s="22" t="n">
        <v>94</v>
      </c>
      <c r="C14386" s="7" t="n">
        <v>5</v>
      </c>
      <c r="D14386" s="7" t="s">
        <v>51</v>
      </c>
    </row>
    <row r="14387" spans="1:5">
      <c r="A14387" t="s">
        <v>4</v>
      </c>
      <c r="B14387" s="4" t="s">
        <v>5</v>
      </c>
      <c r="C14387" s="4" t="s">
        <v>16</v>
      </c>
      <c r="D14387" s="4" t="s">
        <v>6</v>
      </c>
      <c r="E14387" s="4" t="s">
        <v>10</v>
      </c>
    </row>
    <row r="14388" spans="1:5">
      <c r="A14388" t="n">
        <v>113946</v>
      </c>
      <c r="B14388" s="22" t="n">
        <v>94</v>
      </c>
      <c r="C14388" s="7" t="n">
        <v>0</v>
      </c>
      <c r="D14388" s="7" t="s">
        <v>52</v>
      </c>
      <c r="E14388" s="7" t="n">
        <v>1</v>
      </c>
    </row>
    <row r="14389" spans="1:5">
      <c r="A14389" t="s">
        <v>4</v>
      </c>
      <c r="B14389" s="4" t="s">
        <v>5</v>
      </c>
      <c r="C14389" s="4" t="s">
        <v>16</v>
      </c>
      <c r="D14389" s="4" t="s">
        <v>6</v>
      </c>
      <c r="E14389" s="4" t="s">
        <v>10</v>
      </c>
    </row>
    <row r="14390" spans="1:5">
      <c r="A14390" t="n">
        <v>113961</v>
      </c>
      <c r="B14390" s="22" t="n">
        <v>94</v>
      </c>
      <c r="C14390" s="7" t="n">
        <v>0</v>
      </c>
      <c r="D14390" s="7" t="s">
        <v>52</v>
      </c>
      <c r="E14390" s="7" t="n">
        <v>2</v>
      </c>
    </row>
    <row r="14391" spans="1:5">
      <c r="A14391" t="s">
        <v>4</v>
      </c>
      <c r="B14391" s="4" t="s">
        <v>5</v>
      </c>
      <c r="C14391" s="4" t="s">
        <v>16</v>
      </c>
      <c r="D14391" s="4" t="s">
        <v>6</v>
      </c>
      <c r="E14391" s="4" t="s">
        <v>10</v>
      </c>
    </row>
    <row r="14392" spans="1:5">
      <c r="A14392" t="n">
        <v>113976</v>
      </c>
      <c r="B14392" s="22" t="n">
        <v>94</v>
      </c>
      <c r="C14392" s="7" t="n">
        <v>1</v>
      </c>
      <c r="D14392" s="7" t="s">
        <v>52</v>
      </c>
      <c r="E14392" s="7" t="n">
        <v>4</v>
      </c>
    </row>
    <row r="14393" spans="1:5">
      <c r="A14393" t="s">
        <v>4</v>
      </c>
      <c r="B14393" s="4" t="s">
        <v>5</v>
      </c>
      <c r="C14393" s="4" t="s">
        <v>16</v>
      </c>
      <c r="D14393" s="4" t="s">
        <v>6</v>
      </c>
    </row>
    <row r="14394" spans="1:5">
      <c r="A14394" t="n">
        <v>113991</v>
      </c>
      <c r="B14394" s="22" t="n">
        <v>94</v>
      </c>
      <c r="C14394" s="7" t="n">
        <v>5</v>
      </c>
      <c r="D14394" s="7" t="s">
        <v>52</v>
      </c>
    </row>
    <row r="14395" spans="1:5">
      <c r="A14395" t="s">
        <v>4</v>
      </c>
      <c r="B14395" s="4" t="s">
        <v>5</v>
      </c>
      <c r="C14395" s="4" t="s">
        <v>16</v>
      </c>
      <c r="D14395" s="4" t="s">
        <v>6</v>
      </c>
      <c r="E14395" s="4" t="s">
        <v>10</v>
      </c>
    </row>
    <row r="14396" spans="1:5">
      <c r="A14396" t="n">
        <v>114004</v>
      </c>
      <c r="B14396" s="22" t="n">
        <v>94</v>
      </c>
      <c r="C14396" s="7" t="n">
        <v>0</v>
      </c>
      <c r="D14396" s="7" t="s">
        <v>50</v>
      </c>
      <c r="E14396" s="7" t="n">
        <v>1</v>
      </c>
    </row>
    <row r="14397" spans="1:5">
      <c r="A14397" t="s">
        <v>4</v>
      </c>
      <c r="B14397" s="4" t="s">
        <v>5</v>
      </c>
      <c r="C14397" s="4" t="s">
        <v>16</v>
      </c>
      <c r="D14397" s="4" t="s">
        <v>6</v>
      </c>
      <c r="E14397" s="4" t="s">
        <v>10</v>
      </c>
    </row>
    <row r="14398" spans="1:5">
      <c r="A14398" t="n">
        <v>114013</v>
      </c>
      <c r="B14398" s="22" t="n">
        <v>94</v>
      </c>
      <c r="C14398" s="7" t="n">
        <v>0</v>
      </c>
      <c r="D14398" s="7" t="s">
        <v>50</v>
      </c>
      <c r="E14398" s="7" t="n">
        <v>2</v>
      </c>
    </row>
    <row r="14399" spans="1:5">
      <c r="A14399" t="s">
        <v>4</v>
      </c>
      <c r="B14399" s="4" t="s">
        <v>5</v>
      </c>
      <c r="C14399" s="4" t="s">
        <v>16</v>
      </c>
      <c r="D14399" s="4" t="s">
        <v>6</v>
      </c>
      <c r="E14399" s="4" t="s">
        <v>10</v>
      </c>
    </row>
    <row r="14400" spans="1:5">
      <c r="A14400" t="n">
        <v>114022</v>
      </c>
      <c r="B14400" s="22" t="n">
        <v>94</v>
      </c>
      <c r="C14400" s="7" t="n">
        <v>1</v>
      </c>
      <c r="D14400" s="7" t="s">
        <v>50</v>
      </c>
      <c r="E14400" s="7" t="n">
        <v>4</v>
      </c>
    </row>
    <row r="14401" spans="1:5">
      <c r="A14401" t="s">
        <v>4</v>
      </c>
      <c r="B14401" s="4" t="s">
        <v>5</v>
      </c>
      <c r="C14401" s="4" t="s">
        <v>16</v>
      </c>
      <c r="D14401" s="4" t="s">
        <v>6</v>
      </c>
    </row>
    <row r="14402" spans="1:5">
      <c r="A14402" t="n">
        <v>114031</v>
      </c>
      <c r="B14402" s="22" t="n">
        <v>94</v>
      </c>
      <c r="C14402" s="7" t="n">
        <v>5</v>
      </c>
      <c r="D14402" s="7" t="s">
        <v>50</v>
      </c>
    </row>
    <row r="14403" spans="1:5">
      <c r="A14403" t="s">
        <v>4</v>
      </c>
      <c r="B14403" s="4" t="s">
        <v>5</v>
      </c>
      <c r="C14403" s="4" t="s">
        <v>16</v>
      </c>
      <c r="D14403" s="4" t="s">
        <v>6</v>
      </c>
      <c r="E14403" s="4" t="s">
        <v>30</v>
      </c>
      <c r="F14403" s="4" t="s">
        <v>30</v>
      </c>
      <c r="G14403" s="4" t="s">
        <v>30</v>
      </c>
    </row>
    <row r="14404" spans="1:5">
      <c r="A14404" t="n">
        <v>114038</v>
      </c>
      <c r="B14404" s="22" t="n">
        <v>94</v>
      </c>
      <c r="C14404" s="7" t="n">
        <v>2</v>
      </c>
      <c r="D14404" s="7" t="s">
        <v>50</v>
      </c>
      <c r="E14404" s="7" t="n">
        <v>0</v>
      </c>
      <c r="F14404" s="7" t="n">
        <v>0.00999999977648258</v>
      </c>
      <c r="G14404" s="7" t="n">
        <v>0</v>
      </c>
    </row>
    <row r="14405" spans="1:5">
      <c r="A14405" t="s">
        <v>4</v>
      </c>
      <c r="B14405" s="4" t="s">
        <v>5</v>
      </c>
      <c r="C14405" s="4" t="s">
        <v>16</v>
      </c>
      <c r="D14405" s="4" t="s">
        <v>16</v>
      </c>
      <c r="E14405" s="4" t="s">
        <v>30</v>
      </c>
      <c r="F14405" s="4" t="s">
        <v>30</v>
      </c>
      <c r="G14405" s="4" t="s">
        <v>30</v>
      </c>
      <c r="H14405" s="4" t="s">
        <v>10</v>
      </c>
    </row>
    <row r="14406" spans="1:5">
      <c r="A14406" t="n">
        <v>114057</v>
      </c>
      <c r="B14406" s="38" t="n">
        <v>45</v>
      </c>
      <c r="C14406" s="7" t="n">
        <v>2</v>
      </c>
      <c r="D14406" s="7" t="n">
        <v>3</v>
      </c>
      <c r="E14406" s="7" t="n">
        <v>-101</v>
      </c>
      <c r="F14406" s="7" t="n">
        <v>13.1400003433228</v>
      </c>
      <c r="G14406" s="7" t="n">
        <v>-54.5999984741211</v>
      </c>
      <c r="H14406" s="7" t="n">
        <v>0</v>
      </c>
    </row>
    <row r="14407" spans="1:5">
      <c r="A14407" t="s">
        <v>4</v>
      </c>
      <c r="B14407" s="4" t="s">
        <v>5</v>
      </c>
      <c r="C14407" s="4" t="s">
        <v>16</v>
      </c>
      <c r="D14407" s="4" t="s">
        <v>16</v>
      </c>
      <c r="E14407" s="4" t="s">
        <v>30</v>
      </c>
      <c r="F14407" s="4" t="s">
        <v>30</v>
      </c>
      <c r="G14407" s="4" t="s">
        <v>30</v>
      </c>
      <c r="H14407" s="4" t="s">
        <v>10</v>
      </c>
      <c r="I14407" s="4" t="s">
        <v>16</v>
      </c>
    </row>
    <row r="14408" spans="1:5">
      <c r="A14408" t="n">
        <v>114074</v>
      </c>
      <c r="B14408" s="38" t="n">
        <v>45</v>
      </c>
      <c r="C14408" s="7" t="n">
        <v>4</v>
      </c>
      <c r="D14408" s="7" t="n">
        <v>3</v>
      </c>
      <c r="E14408" s="7" t="n">
        <v>351.339996337891</v>
      </c>
      <c r="F14408" s="7" t="n">
        <v>232.830001831055</v>
      </c>
      <c r="G14408" s="7" t="n">
        <v>0</v>
      </c>
      <c r="H14408" s="7" t="n">
        <v>0</v>
      </c>
      <c r="I14408" s="7" t="n">
        <v>0</v>
      </c>
    </row>
    <row r="14409" spans="1:5">
      <c r="A14409" t="s">
        <v>4</v>
      </c>
      <c r="B14409" s="4" t="s">
        <v>5</v>
      </c>
      <c r="C14409" s="4" t="s">
        <v>16</v>
      </c>
      <c r="D14409" s="4" t="s">
        <v>16</v>
      </c>
      <c r="E14409" s="4" t="s">
        <v>30</v>
      </c>
      <c r="F14409" s="4" t="s">
        <v>10</v>
      </c>
    </row>
    <row r="14410" spans="1:5">
      <c r="A14410" t="n">
        <v>114092</v>
      </c>
      <c r="B14410" s="38" t="n">
        <v>45</v>
      </c>
      <c r="C14410" s="7" t="n">
        <v>5</v>
      </c>
      <c r="D14410" s="7" t="n">
        <v>3</v>
      </c>
      <c r="E14410" s="7" t="n">
        <v>23.5</v>
      </c>
      <c r="F14410" s="7" t="n">
        <v>0</v>
      </c>
    </row>
    <row r="14411" spans="1:5">
      <c r="A14411" t="s">
        <v>4</v>
      </c>
      <c r="B14411" s="4" t="s">
        <v>5</v>
      </c>
      <c r="C14411" s="4" t="s">
        <v>16</v>
      </c>
      <c r="D14411" s="4" t="s">
        <v>16</v>
      </c>
      <c r="E14411" s="4" t="s">
        <v>30</v>
      </c>
      <c r="F14411" s="4" t="s">
        <v>10</v>
      </c>
    </row>
    <row r="14412" spans="1:5">
      <c r="A14412" t="n">
        <v>114101</v>
      </c>
      <c r="B14412" s="38" t="n">
        <v>45</v>
      </c>
      <c r="C14412" s="7" t="n">
        <v>11</v>
      </c>
      <c r="D14412" s="7" t="n">
        <v>3</v>
      </c>
      <c r="E14412" s="7" t="n">
        <v>38</v>
      </c>
      <c r="F14412" s="7" t="n">
        <v>0</v>
      </c>
    </row>
    <row r="14413" spans="1:5">
      <c r="A14413" t="s">
        <v>4</v>
      </c>
      <c r="B14413" s="4" t="s">
        <v>5</v>
      </c>
      <c r="C14413" s="4" t="s">
        <v>16</v>
      </c>
      <c r="D14413" s="4" t="s">
        <v>16</v>
      </c>
      <c r="E14413" s="4" t="s">
        <v>16</v>
      </c>
      <c r="F14413" s="4" t="s">
        <v>30</v>
      </c>
      <c r="G14413" s="4" t="s">
        <v>30</v>
      </c>
      <c r="H14413" s="4" t="s">
        <v>30</v>
      </c>
      <c r="I14413" s="4" t="s">
        <v>30</v>
      </c>
      <c r="J14413" s="4" t="s">
        <v>30</v>
      </c>
    </row>
    <row r="14414" spans="1:5">
      <c r="A14414" t="n">
        <v>114110</v>
      </c>
      <c r="B14414" s="74" t="n">
        <v>76</v>
      </c>
      <c r="C14414" s="7" t="n">
        <v>0</v>
      </c>
      <c r="D14414" s="7" t="n">
        <v>3</v>
      </c>
      <c r="E14414" s="7" t="n">
        <v>2</v>
      </c>
      <c r="F14414" s="7" t="n">
        <v>1</v>
      </c>
      <c r="G14414" s="7" t="n">
        <v>1</v>
      </c>
      <c r="H14414" s="7" t="n">
        <v>1</v>
      </c>
      <c r="I14414" s="7" t="n">
        <v>1</v>
      </c>
      <c r="J14414" s="7" t="n">
        <v>2000</v>
      </c>
    </row>
    <row r="14415" spans="1:5">
      <c r="A14415" t="s">
        <v>4</v>
      </c>
      <c r="B14415" s="4" t="s">
        <v>5</v>
      </c>
      <c r="C14415" s="4" t="s">
        <v>16</v>
      </c>
      <c r="D14415" s="4" t="s">
        <v>16</v>
      </c>
      <c r="E14415" s="4" t="s">
        <v>16</v>
      </c>
      <c r="F14415" s="4" t="s">
        <v>30</v>
      </c>
      <c r="G14415" s="4" t="s">
        <v>30</v>
      </c>
      <c r="H14415" s="4" t="s">
        <v>30</v>
      </c>
      <c r="I14415" s="4" t="s">
        <v>30</v>
      </c>
      <c r="J14415" s="4" t="s">
        <v>30</v>
      </c>
    </row>
    <row r="14416" spans="1:5">
      <c r="A14416" t="n">
        <v>114134</v>
      </c>
      <c r="B14416" s="74" t="n">
        <v>76</v>
      </c>
      <c r="C14416" s="7" t="n">
        <v>0</v>
      </c>
      <c r="D14416" s="7" t="n">
        <v>0</v>
      </c>
      <c r="E14416" s="7" t="n">
        <v>2</v>
      </c>
      <c r="F14416" s="7" t="n">
        <v>64</v>
      </c>
      <c r="G14416" s="7" t="n">
        <v>0</v>
      </c>
      <c r="H14416" s="7" t="n">
        <v>2000</v>
      </c>
      <c r="I14416" s="7" t="n">
        <v>0</v>
      </c>
      <c r="J14416" s="7" t="n">
        <v>0</v>
      </c>
    </row>
    <row r="14417" spans="1:10">
      <c r="A14417" t="s">
        <v>4</v>
      </c>
      <c r="B14417" s="4" t="s">
        <v>5</v>
      </c>
      <c r="C14417" s="4" t="s">
        <v>16</v>
      </c>
      <c r="D14417" s="4" t="s">
        <v>16</v>
      </c>
    </row>
    <row r="14418" spans="1:10">
      <c r="A14418" t="n">
        <v>114158</v>
      </c>
      <c r="B14418" s="78" t="n">
        <v>77</v>
      </c>
      <c r="C14418" s="7" t="n">
        <v>0</v>
      </c>
      <c r="D14418" s="7" t="n">
        <v>3</v>
      </c>
    </row>
    <row r="14419" spans="1:10">
      <c r="A14419" t="s">
        <v>4</v>
      </c>
      <c r="B14419" s="4" t="s">
        <v>5</v>
      </c>
      <c r="C14419" s="4" t="s">
        <v>16</v>
      </c>
      <c r="D14419" s="4" t="s">
        <v>16</v>
      </c>
    </row>
    <row r="14420" spans="1:10">
      <c r="A14420" t="n">
        <v>114161</v>
      </c>
      <c r="B14420" s="78" t="n">
        <v>77</v>
      </c>
      <c r="C14420" s="7" t="n">
        <v>0</v>
      </c>
      <c r="D14420" s="7" t="n">
        <v>0</v>
      </c>
    </row>
    <row r="14421" spans="1:10">
      <c r="A14421" t="s">
        <v>4</v>
      </c>
      <c r="B14421" s="4" t="s">
        <v>5</v>
      </c>
      <c r="C14421" s="4" t="s">
        <v>10</v>
      </c>
    </row>
    <row r="14422" spans="1:10">
      <c r="A14422" t="n">
        <v>114164</v>
      </c>
      <c r="B14422" s="31" t="n">
        <v>16</v>
      </c>
      <c r="C14422" s="7" t="n">
        <v>2000</v>
      </c>
    </row>
    <row r="14423" spans="1:10">
      <c r="A14423" t="s">
        <v>4</v>
      </c>
      <c r="B14423" s="4" t="s">
        <v>5</v>
      </c>
      <c r="C14423" s="4" t="s">
        <v>16</v>
      </c>
      <c r="D14423" s="4" t="s">
        <v>16</v>
      </c>
      <c r="E14423" s="4" t="s">
        <v>16</v>
      </c>
      <c r="F14423" s="4" t="s">
        <v>30</v>
      </c>
      <c r="G14423" s="4" t="s">
        <v>30</v>
      </c>
      <c r="H14423" s="4" t="s">
        <v>30</v>
      </c>
      <c r="I14423" s="4" t="s">
        <v>30</v>
      </c>
      <c r="J14423" s="4" t="s">
        <v>30</v>
      </c>
    </row>
    <row r="14424" spans="1:10">
      <c r="A14424" t="n">
        <v>114167</v>
      </c>
      <c r="B14424" s="74" t="n">
        <v>76</v>
      </c>
      <c r="C14424" s="7" t="n">
        <v>0</v>
      </c>
      <c r="D14424" s="7" t="n">
        <v>3</v>
      </c>
      <c r="E14424" s="7" t="n">
        <v>1</v>
      </c>
      <c r="F14424" s="7" t="n">
        <v>1</v>
      </c>
      <c r="G14424" s="7" t="n">
        <v>1</v>
      </c>
      <c r="H14424" s="7" t="n">
        <v>1</v>
      </c>
      <c r="I14424" s="7" t="n">
        <v>0</v>
      </c>
      <c r="J14424" s="7" t="n">
        <v>2000</v>
      </c>
    </row>
    <row r="14425" spans="1:10">
      <c r="A14425" t="s">
        <v>4</v>
      </c>
      <c r="B14425" s="4" t="s">
        <v>5</v>
      </c>
      <c r="C14425" s="4" t="s">
        <v>16</v>
      </c>
      <c r="D14425" s="4" t="s">
        <v>16</v>
      </c>
      <c r="E14425" s="4" t="s">
        <v>16</v>
      </c>
      <c r="F14425" s="4" t="s">
        <v>30</v>
      </c>
      <c r="G14425" s="4" t="s">
        <v>30</v>
      </c>
      <c r="H14425" s="4" t="s">
        <v>30</v>
      </c>
      <c r="I14425" s="4" t="s">
        <v>30</v>
      </c>
      <c r="J14425" s="4" t="s">
        <v>30</v>
      </c>
    </row>
    <row r="14426" spans="1:10">
      <c r="A14426" t="n">
        <v>114191</v>
      </c>
      <c r="B14426" s="74" t="n">
        <v>76</v>
      </c>
      <c r="C14426" s="7" t="n">
        <v>0</v>
      </c>
      <c r="D14426" s="7" t="n">
        <v>0</v>
      </c>
      <c r="E14426" s="7" t="n">
        <v>1</v>
      </c>
      <c r="F14426" s="7" t="n">
        <v>128</v>
      </c>
      <c r="G14426" s="7" t="n">
        <v>0</v>
      </c>
      <c r="H14426" s="7" t="n">
        <v>2000</v>
      </c>
      <c r="I14426" s="7" t="n">
        <v>0</v>
      </c>
      <c r="J14426" s="7" t="n">
        <v>0</v>
      </c>
    </row>
    <row r="14427" spans="1:10">
      <c r="A14427" t="s">
        <v>4</v>
      </c>
      <c r="B14427" s="4" t="s">
        <v>5</v>
      </c>
      <c r="C14427" s="4" t="s">
        <v>16</v>
      </c>
      <c r="D14427" s="4" t="s">
        <v>16</v>
      </c>
    </row>
    <row r="14428" spans="1:10">
      <c r="A14428" t="n">
        <v>114215</v>
      </c>
      <c r="B14428" s="78" t="n">
        <v>77</v>
      </c>
      <c r="C14428" s="7" t="n">
        <v>0</v>
      </c>
      <c r="D14428" s="7" t="n">
        <v>3</v>
      </c>
    </row>
    <row r="14429" spans="1:10">
      <c r="A14429" t="s">
        <v>4</v>
      </c>
      <c r="B14429" s="4" t="s">
        <v>5</v>
      </c>
      <c r="C14429" s="4" t="s">
        <v>16</v>
      </c>
      <c r="D14429" s="4" t="s">
        <v>16</v>
      </c>
    </row>
    <row r="14430" spans="1:10">
      <c r="A14430" t="n">
        <v>114218</v>
      </c>
      <c r="B14430" s="78" t="n">
        <v>77</v>
      </c>
      <c r="C14430" s="7" t="n">
        <v>0</v>
      </c>
      <c r="D14430" s="7" t="n">
        <v>0</v>
      </c>
    </row>
    <row r="14431" spans="1:10">
      <c r="A14431" t="s">
        <v>4</v>
      </c>
      <c r="B14431" s="4" t="s">
        <v>5</v>
      </c>
      <c r="C14431" s="4" t="s">
        <v>16</v>
      </c>
      <c r="D14431" s="4" t="s">
        <v>10</v>
      </c>
      <c r="E14431" s="4" t="s">
        <v>9</v>
      </c>
      <c r="F14431" s="4" t="s">
        <v>10</v>
      </c>
      <c r="G14431" s="4" t="s">
        <v>9</v>
      </c>
      <c r="H14431" s="4" t="s">
        <v>16</v>
      </c>
    </row>
    <row r="14432" spans="1:10">
      <c r="A14432" t="n">
        <v>114221</v>
      </c>
      <c r="B14432" s="20" t="n">
        <v>49</v>
      </c>
      <c r="C14432" s="7" t="n">
        <v>0</v>
      </c>
      <c r="D14432" s="7" t="n">
        <v>10</v>
      </c>
      <c r="E14432" s="7" t="n">
        <v>1065353216</v>
      </c>
      <c r="F14432" s="7" t="n">
        <v>0</v>
      </c>
      <c r="G14432" s="7" t="n">
        <v>0</v>
      </c>
      <c r="H14432" s="7" t="n">
        <v>0</v>
      </c>
    </row>
    <row r="14433" spans="1:10">
      <c r="A14433" t="s">
        <v>4</v>
      </c>
      <c r="B14433" s="4" t="s">
        <v>5</v>
      </c>
      <c r="C14433" s="4" t="s">
        <v>16</v>
      </c>
      <c r="D14433" s="4" t="s">
        <v>10</v>
      </c>
      <c r="E14433" s="4" t="s">
        <v>30</v>
      </c>
    </row>
    <row r="14434" spans="1:10">
      <c r="A14434" t="n">
        <v>114236</v>
      </c>
      <c r="B14434" s="37" t="n">
        <v>58</v>
      </c>
      <c r="C14434" s="7" t="n">
        <v>100</v>
      </c>
      <c r="D14434" s="7" t="n">
        <v>1000</v>
      </c>
      <c r="E14434" s="7" t="n">
        <v>1</v>
      </c>
    </row>
    <row r="14435" spans="1:10">
      <c r="A14435" t="s">
        <v>4</v>
      </c>
      <c r="B14435" s="4" t="s">
        <v>5</v>
      </c>
      <c r="C14435" s="4" t="s">
        <v>16</v>
      </c>
      <c r="D14435" s="4" t="s">
        <v>16</v>
      </c>
      <c r="E14435" s="4" t="s">
        <v>30</v>
      </c>
      <c r="F14435" s="4" t="s">
        <v>30</v>
      </c>
      <c r="G14435" s="4" t="s">
        <v>30</v>
      </c>
      <c r="H14435" s="4" t="s">
        <v>10</v>
      </c>
    </row>
    <row r="14436" spans="1:10">
      <c r="A14436" t="n">
        <v>114244</v>
      </c>
      <c r="B14436" s="38" t="n">
        <v>45</v>
      </c>
      <c r="C14436" s="7" t="n">
        <v>2</v>
      </c>
      <c r="D14436" s="7" t="n">
        <v>3</v>
      </c>
      <c r="E14436" s="7" t="n">
        <v>-101</v>
      </c>
      <c r="F14436" s="7" t="n">
        <v>13.1400003433228</v>
      </c>
      <c r="G14436" s="7" t="n">
        <v>-54.5999984741211</v>
      </c>
      <c r="H14436" s="7" t="n">
        <v>4000</v>
      </c>
    </row>
    <row r="14437" spans="1:10">
      <c r="A14437" t="s">
        <v>4</v>
      </c>
      <c r="B14437" s="4" t="s">
        <v>5</v>
      </c>
      <c r="C14437" s="4" t="s">
        <v>16</v>
      </c>
      <c r="D14437" s="4" t="s">
        <v>16</v>
      </c>
      <c r="E14437" s="4" t="s">
        <v>30</v>
      </c>
      <c r="F14437" s="4" t="s">
        <v>30</v>
      </c>
      <c r="G14437" s="4" t="s">
        <v>30</v>
      </c>
      <c r="H14437" s="4" t="s">
        <v>10</v>
      </c>
      <c r="I14437" s="4" t="s">
        <v>16</v>
      </c>
    </row>
    <row r="14438" spans="1:10">
      <c r="A14438" t="n">
        <v>114261</v>
      </c>
      <c r="B14438" s="38" t="n">
        <v>45</v>
      </c>
      <c r="C14438" s="7" t="n">
        <v>4</v>
      </c>
      <c r="D14438" s="7" t="n">
        <v>3</v>
      </c>
      <c r="E14438" s="7" t="n">
        <v>351.339996337891</v>
      </c>
      <c r="F14438" s="7" t="n">
        <v>232.830001831055</v>
      </c>
      <c r="G14438" s="7" t="n">
        <v>0</v>
      </c>
      <c r="H14438" s="7" t="n">
        <v>4000</v>
      </c>
      <c r="I14438" s="7" t="n">
        <v>0</v>
      </c>
    </row>
    <row r="14439" spans="1:10">
      <c r="A14439" t="s">
        <v>4</v>
      </c>
      <c r="B14439" s="4" t="s">
        <v>5</v>
      </c>
      <c r="C14439" s="4" t="s">
        <v>16</v>
      </c>
      <c r="D14439" s="4" t="s">
        <v>16</v>
      </c>
      <c r="E14439" s="4" t="s">
        <v>30</v>
      </c>
      <c r="F14439" s="4" t="s">
        <v>10</v>
      </c>
    </row>
    <row r="14440" spans="1:10">
      <c r="A14440" t="n">
        <v>114279</v>
      </c>
      <c r="B14440" s="38" t="n">
        <v>45</v>
      </c>
      <c r="C14440" s="7" t="n">
        <v>5</v>
      </c>
      <c r="D14440" s="7" t="n">
        <v>3</v>
      </c>
      <c r="E14440" s="7" t="n">
        <v>26.2999992370605</v>
      </c>
      <c r="F14440" s="7" t="n">
        <v>4000</v>
      </c>
    </row>
    <row r="14441" spans="1:10">
      <c r="A14441" t="s">
        <v>4</v>
      </c>
      <c r="B14441" s="4" t="s">
        <v>5</v>
      </c>
      <c r="C14441" s="4" t="s">
        <v>16</v>
      </c>
      <c r="D14441" s="4" t="s">
        <v>16</v>
      </c>
      <c r="E14441" s="4" t="s">
        <v>30</v>
      </c>
      <c r="F14441" s="4" t="s">
        <v>10</v>
      </c>
    </row>
    <row r="14442" spans="1:10">
      <c r="A14442" t="n">
        <v>114288</v>
      </c>
      <c r="B14442" s="38" t="n">
        <v>45</v>
      </c>
      <c r="C14442" s="7" t="n">
        <v>11</v>
      </c>
      <c r="D14442" s="7" t="n">
        <v>3</v>
      </c>
      <c r="E14442" s="7" t="n">
        <v>38</v>
      </c>
      <c r="F14442" s="7" t="n">
        <v>4000</v>
      </c>
    </row>
    <row r="14443" spans="1:10">
      <c r="A14443" t="s">
        <v>4</v>
      </c>
      <c r="B14443" s="4" t="s">
        <v>5</v>
      </c>
      <c r="C14443" s="4" t="s">
        <v>16</v>
      </c>
      <c r="D14443" s="4" t="s">
        <v>10</v>
      </c>
    </row>
    <row r="14444" spans="1:10">
      <c r="A14444" t="n">
        <v>114297</v>
      </c>
      <c r="B14444" s="38" t="n">
        <v>45</v>
      </c>
      <c r="C14444" s="7" t="n">
        <v>7</v>
      </c>
      <c r="D14444" s="7" t="n">
        <v>255</v>
      </c>
    </row>
    <row r="14445" spans="1:10">
      <c r="A14445" t="s">
        <v>4</v>
      </c>
      <c r="B14445" s="4" t="s">
        <v>5</v>
      </c>
      <c r="C14445" s="4" t="s">
        <v>10</v>
      </c>
    </row>
    <row r="14446" spans="1:10">
      <c r="A14446" t="n">
        <v>114301</v>
      </c>
      <c r="B14446" s="31" t="n">
        <v>16</v>
      </c>
      <c r="C14446" s="7" t="n">
        <v>500</v>
      </c>
    </row>
    <row r="14447" spans="1:10">
      <c r="A14447" t="s">
        <v>4</v>
      </c>
      <c r="B14447" s="4" t="s">
        <v>5</v>
      </c>
      <c r="C14447" s="4" t="s">
        <v>16</v>
      </c>
      <c r="D14447" s="4" t="s">
        <v>10</v>
      </c>
      <c r="E14447" s="4" t="s">
        <v>30</v>
      </c>
    </row>
    <row r="14448" spans="1:10">
      <c r="A14448" t="n">
        <v>114304</v>
      </c>
      <c r="B14448" s="37" t="n">
        <v>58</v>
      </c>
      <c r="C14448" s="7" t="n">
        <v>101</v>
      </c>
      <c r="D14448" s="7" t="n">
        <v>500</v>
      </c>
      <c r="E14448" s="7" t="n">
        <v>1</v>
      </c>
    </row>
    <row r="14449" spans="1:9">
      <c r="A14449" t="s">
        <v>4</v>
      </c>
      <c r="B14449" s="4" t="s">
        <v>5</v>
      </c>
      <c r="C14449" s="4" t="s">
        <v>16</v>
      </c>
      <c r="D14449" s="4" t="s">
        <v>10</v>
      </c>
    </row>
    <row r="14450" spans="1:9">
      <c r="A14450" t="n">
        <v>114312</v>
      </c>
      <c r="B14450" s="37" t="n">
        <v>58</v>
      </c>
      <c r="C14450" s="7" t="n">
        <v>254</v>
      </c>
      <c r="D14450" s="7" t="n">
        <v>0</v>
      </c>
    </row>
    <row r="14451" spans="1:9">
      <c r="A14451" t="s">
        <v>4</v>
      </c>
      <c r="B14451" s="4" t="s">
        <v>5</v>
      </c>
      <c r="C14451" s="4" t="s">
        <v>16</v>
      </c>
      <c r="D14451" s="4" t="s">
        <v>16</v>
      </c>
      <c r="E14451" s="4" t="s">
        <v>30</v>
      </c>
      <c r="F14451" s="4" t="s">
        <v>30</v>
      </c>
      <c r="G14451" s="4" t="s">
        <v>30</v>
      </c>
      <c r="H14451" s="4" t="s">
        <v>10</v>
      </c>
    </row>
    <row r="14452" spans="1:9">
      <c r="A14452" t="n">
        <v>114316</v>
      </c>
      <c r="B14452" s="38" t="n">
        <v>45</v>
      </c>
      <c r="C14452" s="7" t="n">
        <v>2</v>
      </c>
      <c r="D14452" s="7" t="n">
        <v>3</v>
      </c>
      <c r="E14452" s="7" t="n">
        <v>-88.9400024414063</v>
      </c>
      <c r="F14452" s="7" t="n">
        <v>10.7200002670288</v>
      </c>
      <c r="G14452" s="7" t="n">
        <v>-59.6100006103516</v>
      </c>
      <c r="H14452" s="7" t="n">
        <v>0</v>
      </c>
    </row>
    <row r="14453" spans="1:9">
      <c r="A14453" t="s">
        <v>4</v>
      </c>
      <c r="B14453" s="4" t="s">
        <v>5</v>
      </c>
      <c r="C14453" s="4" t="s">
        <v>16</v>
      </c>
      <c r="D14453" s="4" t="s">
        <v>16</v>
      </c>
      <c r="E14453" s="4" t="s">
        <v>30</v>
      </c>
      <c r="F14453" s="4" t="s">
        <v>30</v>
      </c>
      <c r="G14453" s="4" t="s">
        <v>30</v>
      </c>
      <c r="H14453" s="4" t="s">
        <v>10</v>
      </c>
      <c r="I14453" s="4" t="s">
        <v>16</v>
      </c>
    </row>
    <row r="14454" spans="1:9">
      <c r="A14454" t="n">
        <v>114333</v>
      </c>
      <c r="B14454" s="38" t="n">
        <v>45</v>
      </c>
      <c r="C14454" s="7" t="n">
        <v>4</v>
      </c>
      <c r="D14454" s="7" t="n">
        <v>3</v>
      </c>
      <c r="E14454" s="7" t="n">
        <v>5.46999979019165</v>
      </c>
      <c r="F14454" s="7" t="n">
        <v>134.009994506836</v>
      </c>
      <c r="G14454" s="7" t="n">
        <v>0</v>
      </c>
      <c r="H14454" s="7" t="n">
        <v>0</v>
      </c>
      <c r="I14454" s="7" t="n">
        <v>0</v>
      </c>
    </row>
    <row r="14455" spans="1:9">
      <c r="A14455" t="s">
        <v>4</v>
      </c>
      <c r="B14455" s="4" t="s">
        <v>5</v>
      </c>
      <c r="C14455" s="4" t="s">
        <v>16</v>
      </c>
      <c r="D14455" s="4" t="s">
        <v>16</v>
      </c>
      <c r="E14455" s="4" t="s">
        <v>30</v>
      </c>
      <c r="F14455" s="4" t="s">
        <v>10</v>
      </c>
    </row>
    <row r="14456" spans="1:9">
      <c r="A14456" t="n">
        <v>114351</v>
      </c>
      <c r="B14456" s="38" t="n">
        <v>45</v>
      </c>
      <c r="C14456" s="7" t="n">
        <v>5</v>
      </c>
      <c r="D14456" s="7" t="n">
        <v>3</v>
      </c>
      <c r="E14456" s="7" t="n">
        <v>21.3999996185303</v>
      </c>
      <c r="F14456" s="7" t="n">
        <v>0</v>
      </c>
    </row>
    <row r="14457" spans="1:9">
      <c r="A14457" t="s">
        <v>4</v>
      </c>
      <c r="B14457" s="4" t="s">
        <v>5</v>
      </c>
      <c r="C14457" s="4" t="s">
        <v>16</v>
      </c>
      <c r="D14457" s="4" t="s">
        <v>16</v>
      </c>
      <c r="E14457" s="4" t="s">
        <v>30</v>
      </c>
      <c r="F14457" s="4" t="s">
        <v>10</v>
      </c>
    </row>
    <row r="14458" spans="1:9">
      <c r="A14458" t="n">
        <v>114360</v>
      </c>
      <c r="B14458" s="38" t="n">
        <v>45</v>
      </c>
      <c r="C14458" s="7" t="n">
        <v>11</v>
      </c>
      <c r="D14458" s="7" t="n">
        <v>3</v>
      </c>
      <c r="E14458" s="7" t="n">
        <v>38</v>
      </c>
      <c r="F14458" s="7" t="n">
        <v>0</v>
      </c>
    </row>
    <row r="14459" spans="1:9">
      <c r="A14459" t="s">
        <v>4</v>
      </c>
      <c r="B14459" s="4" t="s">
        <v>5</v>
      </c>
      <c r="C14459" s="4" t="s">
        <v>16</v>
      </c>
      <c r="D14459" s="4" t="s">
        <v>16</v>
      </c>
      <c r="E14459" s="4" t="s">
        <v>30</v>
      </c>
      <c r="F14459" s="4" t="s">
        <v>30</v>
      </c>
      <c r="G14459" s="4" t="s">
        <v>30</v>
      </c>
      <c r="H14459" s="4" t="s">
        <v>10</v>
      </c>
    </row>
    <row r="14460" spans="1:9">
      <c r="A14460" t="n">
        <v>114369</v>
      </c>
      <c r="B14460" s="38" t="n">
        <v>45</v>
      </c>
      <c r="C14460" s="7" t="n">
        <v>2</v>
      </c>
      <c r="D14460" s="7" t="n">
        <v>3</v>
      </c>
      <c r="E14460" s="7" t="n">
        <v>-85.6699981689453</v>
      </c>
      <c r="F14460" s="7" t="n">
        <v>-2.89000010490417</v>
      </c>
      <c r="G14460" s="7" t="n">
        <v>-56.9199981689453</v>
      </c>
      <c r="H14460" s="7" t="n">
        <v>6000</v>
      </c>
    </row>
    <row r="14461" spans="1:9">
      <c r="A14461" t="s">
        <v>4</v>
      </c>
      <c r="B14461" s="4" t="s">
        <v>5</v>
      </c>
      <c r="C14461" s="4" t="s">
        <v>16</v>
      </c>
      <c r="D14461" s="4" t="s">
        <v>16</v>
      </c>
      <c r="E14461" s="4" t="s">
        <v>30</v>
      </c>
      <c r="F14461" s="4" t="s">
        <v>30</v>
      </c>
      <c r="G14461" s="4" t="s">
        <v>30</v>
      </c>
      <c r="H14461" s="4" t="s">
        <v>10</v>
      </c>
      <c r="I14461" s="4" t="s">
        <v>16</v>
      </c>
    </row>
    <row r="14462" spans="1:9">
      <c r="A14462" t="n">
        <v>114386</v>
      </c>
      <c r="B14462" s="38" t="n">
        <v>45</v>
      </c>
      <c r="C14462" s="7" t="n">
        <v>4</v>
      </c>
      <c r="D14462" s="7" t="n">
        <v>3</v>
      </c>
      <c r="E14462" s="7" t="n">
        <v>7.3899998664856</v>
      </c>
      <c r="F14462" s="7" t="n">
        <v>99.5699996948242</v>
      </c>
      <c r="G14462" s="7" t="n">
        <v>0</v>
      </c>
      <c r="H14462" s="7" t="n">
        <v>6000</v>
      </c>
      <c r="I14462" s="7" t="n">
        <v>0</v>
      </c>
    </row>
    <row r="14463" spans="1:9">
      <c r="A14463" t="s">
        <v>4</v>
      </c>
      <c r="B14463" s="4" t="s">
        <v>5</v>
      </c>
      <c r="C14463" s="4" t="s">
        <v>16</v>
      </c>
      <c r="D14463" s="4" t="s">
        <v>16</v>
      </c>
      <c r="E14463" s="4" t="s">
        <v>30</v>
      </c>
      <c r="F14463" s="4" t="s">
        <v>10</v>
      </c>
    </row>
    <row r="14464" spans="1:9">
      <c r="A14464" t="n">
        <v>114404</v>
      </c>
      <c r="B14464" s="38" t="n">
        <v>45</v>
      </c>
      <c r="C14464" s="7" t="n">
        <v>5</v>
      </c>
      <c r="D14464" s="7" t="n">
        <v>3</v>
      </c>
      <c r="E14464" s="7" t="n">
        <v>20.1000003814697</v>
      </c>
      <c r="F14464" s="7" t="n">
        <v>6000</v>
      </c>
    </row>
    <row r="14465" spans="1:9">
      <c r="A14465" t="s">
        <v>4</v>
      </c>
      <c r="B14465" s="4" t="s">
        <v>5</v>
      </c>
      <c r="C14465" s="4" t="s">
        <v>16</v>
      </c>
      <c r="D14465" s="4" t="s">
        <v>16</v>
      </c>
      <c r="E14465" s="4" t="s">
        <v>30</v>
      </c>
      <c r="F14465" s="4" t="s">
        <v>10</v>
      </c>
    </row>
    <row r="14466" spans="1:9">
      <c r="A14466" t="n">
        <v>114413</v>
      </c>
      <c r="B14466" s="38" t="n">
        <v>45</v>
      </c>
      <c r="C14466" s="7" t="n">
        <v>11</v>
      </c>
      <c r="D14466" s="7" t="n">
        <v>3</v>
      </c>
      <c r="E14466" s="7" t="n">
        <v>38</v>
      </c>
      <c r="F14466" s="7" t="n">
        <v>6000</v>
      </c>
    </row>
    <row r="14467" spans="1:9">
      <c r="A14467" t="s">
        <v>4</v>
      </c>
      <c r="B14467" s="4" t="s">
        <v>5</v>
      </c>
      <c r="C14467" s="4" t="s">
        <v>16</v>
      </c>
      <c r="D14467" s="4" t="s">
        <v>10</v>
      </c>
    </row>
    <row r="14468" spans="1:9">
      <c r="A14468" t="n">
        <v>114422</v>
      </c>
      <c r="B14468" s="37" t="n">
        <v>58</v>
      </c>
      <c r="C14468" s="7" t="n">
        <v>255</v>
      </c>
      <c r="D14468" s="7" t="n">
        <v>0</v>
      </c>
    </row>
    <row r="14469" spans="1:9">
      <c r="A14469" t="s">
        <v>4</v>
      </c>
      <c r="B14469" s="4" t="s">
        <v>5</v>
      </c>
      <c r="C14469" s="4" t="s">
        <v>16</v>
      </c>
      <c r="D14469" s="4" t="s">
        <v>10</v>
      </c>
    </row>
    <row r="14470" spans="1:9">
      <c r="A14470" t="n">
        <v>114426</v>
      </c>
      <c r="B14470" s="38" t="n">
        <v>45</v>
      </c>
      <c r="C14470" s="7" t="n">
        <v>7</v>
      </c>
      <c r="D14470" s="7" t="n">
        <v>255</v>
      </c>
    </row>
    <row r="14471" spans="1:9">
      <c r="A14471" t="s">
        <v>4</v>
      </c>
      <c r="B14471" s="4" t="s">
        <v>5</v>
      </c>
      <c r="C14471" s="4" t="s">
        <v>10</v>
      </c>
    </row>
    <row r="14472" spans="1:9">
      <c r="A14472" t="n">
        <v>114430</v>
      </c>
      <c r="B14472" s="31" t="n">
        <v>16</v>
      </c>
      <c r="C14472" s="7" t="n">
        <v>500</v>
      </c>
    </row>
    <row r="14473" spans="1:9">
      <c r="A14473" t="s">
        <v>4</v>
      </c>
      <c r="B14473" s="4" t="s">
        <v>5</v>
      </c>
      <c r="C14473" s="4" t="s">
        <v>16</v>
      </c>
      <c r="D14473" s="4" t="s">
        <v>10</v>
      </c>
      <c r="E14473" s="4" t="s">
        <v>30</v>
      </c>
    </row>
    <row r="14474" spans="1:9">
      <c r="A14474" t="n">
        <v>114433</v>
      </c>
      <c r="B14474" s="37" t="n">
        <v>58</v>
      </c>
      <c r="C14474" s="7" t="n">
        <v>101</v>
      </c>
      <c r="D14474" s="7" t="n">
        <v>500</v>
      </c>
      <c r="E14474" s="7" t="n">
        <v>1</v>
      </c>
    </row>
    <row r="14475" spans="1:9">
      <c r="A14475" t="s">
        <v>4</v>
      </c>
      <c r="B14475" s="4" t="s">
        <v>5</v>
      </c>
      <c r="C14475" s="4" t="s">
        <v>16</v>
      </c>
      <c r="D14475" s="4" t="s">
        <v>10</v>
      </c>
    </row>
    <row r="14476" spans="1:9">
      <c r="A14476" t="n">
        <v>114441</v>
      </c>
      <c r="B14476" s="37" t="n">
        <v>58</v>
      </c>
      <c r="C14476" s="7" t="n">
        <v>254</v>
      </c>
      <c r="D14476" s="7" t="n">
        <v>0</v>
      </c>
    </row>
    <row r="14477" spans="1:9">
      <c r="A14477" t="s">
        <v>4</v>
      </c>
      <c r="B14477" s="4" t="s">
        <v>5</v>
      </c>
      <c r="C14477" s="4" t="s">
        <v>16</v>
      </c>
      <c r="D14477" s="4" t="s">
        <v>16</v>
      </c>
      <c r="E14477" s="4" t="s">
        <v>30</v>
      </c>
      <c r="F14477" s="4" t="s">
        <v>30</v>
      </c>
      <c r="G14477" s="4" t="s">
        <v>30</v>
      </c>
      <c r="H14477" s="4" t="s">
        <v>10</v>
      </c>
    </row>
    <row r="14478" spans="1:9">
      <c r="A14478" t="n">
        <v>114445</v>
      </c>
      <c r="B14478" s="38" t="n">
        <v>45</v>
      </c>
      <c r="C14478" s="7" t="n">
        <v>2</v>
      </c>
      <c r="D14478" s="7" t="n">
        <v>3</v>
      </c>
      <c r="E14478" s="7" t="n">
        <v>-79.379997253418</v>
      </c>
      <c r="F14478" s="7" t="n">
        <v>-1.95000004768372</v>
      </c>
      <c r="G14478" s="7" t="n">
        <v>-63.7099990844727</v>
      </c>
      <c r="H14478" s="7" t="n">
        <v>0</v>
      </c>
    </row>
    <row r="14479" spans="1:9">
      <c r="A14479" t="s">
        <v>4</v>
      </c>
      <c r="B14479" s="4" t="s">
        <v>5</v>
      </c>
      <c r="C14479" s="4" t="s">
        <v>16</v>
      </c>
      <c r="D14479" s="4" t="s">
        <v>16</v>
      </c>
      <c r="E14479" s="4" t="s">
        <v>30</v>
      </c>
      <c r="F14479" s="4" t="s">
        <v>30</v>
      </c>
      <c r="G14479" s="4" t="s">
        <v>30</v>
      </c>
      <c r="H14479" s="4" t="s">
        <v>10</v>
      </c>
      <c r="I14479" s="4" t="s">
        <v>16</v>
      </c>
    </row>
    <row r="14480" spans="1:9">
      <c r="A14480" t="n">
        <v>114462</v>
      </c>
      <c r="B14480" s="38" t="n">
        <v>45</v>
      </c>
      <c r="C14480" s="7" t="n">
        <v>4</v>
      </c>
      <c r="D14480" s="7" t="n">
        <v>3</v>
      </c>
      <c r="E14480" s="7" t="n">
        <v>7.26999998092651</v>
      </c>
      <c r="F14480" s="7" t="n">
        <v>87.6100006103516</v>
      </c>
      <c r="G14480" s="7" t="n">
        <v>0</v>
      </c>
      <c r="H14480" s="7" t="n">
        <v>0</v>
      </c>
      <c r="I14480" s="7" t="n">
        <v>0</v>
      </c>
    </row>
    <row r="14481" spans="1:9">
      <c r="A14481" t="s">
        <v>4</v>
      </c>
      <c r="B14481" s="4" t="s">
        <v>5</v>
      </c>
      <c r="C14481" s="4" t="s">
        <v>16</v>
      </c>
      <c r="D14481" s="4" t="s">
        <v>16</v>
      </c>
      <c r="E14481" s="4" t="s">
        <v>30</v>
      </c>
      <c r="F14481" s="4" t="s">
        <v>10</v>
      </c>
    </row>
    <row r="14482" spans="1:9">
      <c r="A14482" t="n">
        <v>114480</v>
      </c>
      <c r="B14482" s="38" t="n">
        <v>45</v>
      </c>
      <c r="C14482" s="7" t="n">
        <v>5</v>
      </c>
      <c r="D14482" s="7" t="n">
        <v>3</v>
      </c>
      <c r="E14482" s="7" t="n">
        <v>2.70000004768372</v>
      </c>
      <c r="F14482" s="7" t="n">
        <v>0</v>
      </c>
    </row>
    <row r="14483" spans="1:9">
      <c r="A14483" t="s">
        <v>4</v>
      </c>
      <c r="B14483" s="4" t="s">
        <v>5</v>
      </c>
      <c r="C14483" s="4" t="s">
        <v>16</v>
      </c>
      <c r="D14483" s="4" t="s">
        <v>16</v>
      </c>
      <c r="E14483" s="4" t="s">
        <v>30</v>
      </c>
      <c r="F14483" s="4" t="s">
        <v>10</v>
      </c>
    </row>
    <row r="14484" spans="1:9">
      <c r="A14484" t="n">
        <v>114489</v>
      </c>
      <c r="B14484" s="38" t="n">
        <v>45</v>
      </c>
      <c r="C14484" s="7" t="n">
        <v>11</v>
      </c>
      <c r="D14484" s="7" t="n">
        <v>3</v>
      </c>
      <c r="E14484" s="7" t="n">
        <v>38</v>
      </c>
      <c r="F14484" s="7" t="n">
        <v>0</v>
      </c>
    </row>
    <row r="14485" spans="1:9">
      <c r="A14485" t="s">
        <v>4</v>
      </c>
      <c r="B14485" s="4" t="s">
        <v>5</v>
      </c>
      <c r="C14485" s="4" t="s">
        <v>16</v>
      </c>
      <c r="D14485" s="4" t="s">
        <v>16</v>
      </c>
      <c r="E14485" s="4" t="s">
        <v>30</v>
      </c>
      <c r="F14485" s="4" t="s">
        <v>30</v>
      </c>
      <c r="G14485" s="4" t="s">
        <v>30</v>
      </c>
      <c r="H14485" s="4" t="s">
        <v>10</v>
      </c>
    </row>
    <row r="14486" spans="1:9">
      <c r="A14486" t="n">
        <v>114498</v>
      </c>
      <c r="B14486" s="38" t="n">
        <v>45</v>
      </c>
      <c r="C14486" s="7" t="n">
        <v>2</v>
      </c>
      <c r="D14486" s="7" t="n">
        <v>3</v>
      </c>
      <c r="E14486" s="7" t="n">
        <v>-79.5699996948242</v>
      </c>
      <c r="F14486" s="7" t="n">
        <v>-1.95000004768372</v>
      </c>
      <c r="G14486" s="7" t="n">
        <v>-53.0400009155273</v>
      </c>
      <c r="H14486" s="7" t="n">
        <v>12000</v>
      </c>
    </row>
    <row r="14487" spans="1:9">
      <c r="A14487" t="s">
        <v>4</v>
      </c>
      <c r="B14487" s="4" t="s">
        <v>5</v>
      </c>
      <c r="C14487" s="4" t="s">
        <v>16</v>
      </c>
      <c r="D14487" s="4" t="s">
        <v>16</v>
      </c>
      <c r="E14487" s="4" t="s">
        <v>30</v>
      </c>
      <c r="F14487" s="4" t="s">
        <v>30</v>
      </c>
      <c r="G14487" s="4" t="s">
        <v>30</v>
      </c>
      <c r="H14487" s="4" t="s">
        <v>10</v>
      </c>
      <c r="I14487" s="4" t="s">
        <v>16</v>
      </c>
    </row>
    <row r="14488" spans="1:9">
      <c r="A14488" t="n">
        <v>114515</v>
      </c>
      <c r="B14488" s="38" t="n">
        <v>45</v>
      </c>
      <c r="C14488" s="7" t="n">
        <v>4</v>
      </c>
      <c r="D14488" s="7" t="n">
        <v>3</v>
      </c>
      <c r="E14488" s="7" t="n">
        <v>7.26999998092651</v>
      </c>
      <c r="F14488" s="7" t="n">
        <v>98.7300033569336</v>
      </c>
      <c r="G14488" s="7" t="n">
        <v>0</v>
      </c>
      <c r="H14488" s="7" t="n">
        <v>12000</v>
      </c>
      <c r="I14488" s="7" t="n">
        <v>0</v>
      </c>
    </row>
    <row r="14489" spans="1:9">
      <c r="A14489" t="s">
        <v>4</v>
      </c>
      <c r="B14489" s="4" t="s">
        <v>5</v>
      </c>
      <c r="C14489" s="4" t="s">
        <v>16</v>
      </c>
      <c r="D14489" s="4" t="s">
        <v>16</v>
      </c>
      <c r="E14489" s="4" t="s">
        <v>30</v>
      </c>
      <c r="F14489" s="4" t="s">
        <v>10</v>
      </c>
    </row>
    <row r="14490" spans="1:9">
      <c r="A14490" t="n">
        <v>114533</v>
      </c>
      <c r="B14490" s="38" t="n">
        <v>45</v>
      </c>
      <c r="C14490" s="7" t="n">
        <v>5</v>
      </c>
      <c r="D14490" s="7" t="n">
        <v>3</v>
      </c>
      <c r="E14490" s="7" t="n">
        <v>2.70000004768372</v>
      </c>
      <c r="F14490" s="7" t="n">
        <v>12000</v>
      </c>
    </row>
    <row r="14491" spans="1:9">
      <c r="A14491" t="s">
        <v>4</v>
      </c>
      <c r="B14491" s="4" t="s">
        <v>5</v>
      </c>
      <c r="C14491" s="4" t="s">
        <v>16</v>
      </c>
      <c r="D14491" s="4" t="s">
        <v>16</v>
      </c>
      <c r="E14491" s="4" t="s">
        <v>30</v>
      </c>
      <c r="F14491" s="4" t="s">
        <v>10</v>
      </c>
    </row>
    <row r="14492" spans="1:9">
      <c r="A14492" t="n">
        <v>114542</v>
      </c>
      <c r="B14492" s="38" t="n">
        <v>45</v>
      </c>
      <c r="C14492" s="7" t="n">
        <v>11</v>
      </c>
      <c r="D14492" s="7" t="n">
        <v>3</v>
      </c>
      <c r="E14492" s="7" t="n">
        <v>38</v>
      </c>
      <c r="F14492" s="7" t="n">
        <v>12000</v>
      </c>
    </row>
    <row r="14493" spans="1:9">
      <c r="A14493" t="s">
        <v>4</v>
      </c>
      <c r="B14493" s="4" t="s">
        <v>5</v>
      </c>
      <c r="C14493" s="4" t="s">
        <v>16</v>
      </c>
      <c r="D14493" s="4" t="s">
        <v>10</v>
      </c>
    </row>
    <row r="14494" spans="1:9">
      <c r="A14494" t="n">
        <v>114551</v>
      </c>
      <c r="B14494" s="37" t="n">
        <v>58</v>
      </c>
      <c r="C14494" s="7" t="n">
        <v>255</v>
      </c>
      <c r="D14494" s="7" t="n">
        <v>0</v>
      </c>
    </row>
    <row r="14495" spans="1:9">
      <c r="A14495" t="s">
        <v>4</v>
      </c>
      <c r="B14495" s="4" t="s">
        <v>5</v>
      </c>
      <c r="C14495" s="4" t="s">
        <v>16</v>
      </c>
      <c r="D14495" s="4" t="s">
        <v>10</v>
      </c>
    </row>
    <row r="14496" spans="1:9">
      <c r="A14496" t="n">
        <v>114555</v>
      </c>
      <c r="B14496" s="38" t="n">
        <v>45</v>
      </c>
      <c r="C14496" s="7" t="n">
        <v>7</v>
      </c>
      <c r="D14496" s="7" t="n">
        <v>255</v>
      </c>
    </row>
    <row r="14497" spans="1:9">
      <c r="A14497" t="s">
        <v>4</v>
      </c>
      <c r="B14497" s="4" t="s">
        <v>5</v>
      </c>
      <c r="C14497" s="4" t="s">
        <v>10</v>
      </c>
    </row>
    <row r="14498" spans="1:9">
      <c r="A14498" t="n">
        <v>114559</v>
      </c>
      <c r="B14498" s="31" t="n">
        <v>16</v>
      </c>
      <c r="C14498" s="7" t="n">
        <v>500</v>
      </c>
    </row>
    <row r="14499" spans="1:9">
      <c r="A14499" t="s">
        <v>4</v>
      </c>
      <c r="B14499" s="4" t="s">
        <v>5</v>
      </c>
      <c r="C14499" s="4" t="s">
        <v>16</v>
      </c>
      <c r="D14499" s="4" t="s">
        <v>10</v>
      </c>
      <c r="E14499" s="4" t="s">
        <v>30</v>
      </c>
    </row>
    <row r="14500" spans="1:9">
      <c r="A14500" t="n">
        <v>114562</v>
      </c>
      <c r="B14500" s="37" t="n">
        <v>58</v>
      </c>
      <c r="C14500" s="7" t="n">
        <v>101</v>
      </c>
      <c r="D14500" s="7" t="n">
        <v>500</v>
      </c>
      <c r="E14500" s="7" t="n">
        <v>1</v>
      </c>
    </row>
    <row r="14501" spans="1:9">
      <c r="A14501" t="s">
        <v>4</v>
      </c>
      <c r="B14501" s="4" t="s">
        <v>5</v>
      </c>
      <c r="C14501" s="4" t="s">
        <v>16</v>
      </c>
      <c r="D14501" s="4" t="s">
        <v>10</v>
      </c>
    </row>
    <row r="14502" spans="1:9">
      <c r="A14502" t="n">
        <v>114570</v>
      </c>
      <c r="B14502" s="37" t="n">
        <v>58</v>
      </c>
      <c r="C14502" s="7" t="n">
        <v>254</v>
      </c>
      <c r="D14502" s="7" t="n">
        <v>0</v>
      </c>
    </row>
    <row r="14503" spans="1:9">
      <c r="A14503" t="s">
        <v>4</v>
      </c>
      <c r="B14503" s="4" t="s">
        <v>5</v>
      </c>
      <c r="C14503" s="4" t="s">
        <v>10</v>
      </c>
      <c r="D14503" s="4" t="s">
        <v>30</v>
      </c>
      <c r="E14503" s="4" t="s">
        <v>30</v>
      </c>
      <c r="F14503" s="4" t="s">
        <v>30</v>
      </c>
      <c r="G14503" s="4" t="s">
        <v>30</v>
      </c>
    </row>
    <row r="14504" spans="1:9">
      <c r="A14504" t="n">
        <v>114574</v>
      </c>
      <c r="B14504" s="43" t="n">
        <v>46</v>
      </c>
      <c r="C14504" s="7" t="n">
        <v>13</v>
      </c>
      <c r="D14504" s="7" t="n">
        <v>-76.6500015258789</v>
      </c>
      <c r="E14504" s="7" t="n">
        <v>-3</v>
      </c>
      <c r="F14504" s="7" t="n">
        <v>-57.4900016784668</v>
      </c>
      <c r="G14504" s="7" t="n">
        <v>90</v>
      </c>
    </row>
    <row r="14505" spans="1:9">
      <c r="A14505" t="s">
        <v>4</v>
      </c>
      <c r="B14505" s="4" t="s">
        <v>5</v>
      </c>
      <c r="C14505" s="4" t="s">
        <v>10</v>
      </c>
    </row>
    <row r="14506" spans="1:9">
      <c r="A14506" t="n">
        <v>114593</v>
      </c>
      <c r="B14506" s="31" t="n">
        <v>16</v>
      </c>
      <c r="C14506" s="7" t="n">
        <v>0</v>
      </c>
    </row>
    <row r="14507" spans="1:9">
      <c r="A14507" t="s">
        <v>4</v>
      </c>
      <c r="B14507" s="4" t="s">
        <v>5</v>
      </c>
      <c r="C14507" s="4" t="s">
        <v>10</v>
      </c>
      <c r="D14507" s="4" t="s">
        <v>10</v>
      </c>
      <c r="E14507" s="4" t="s">
        <v>10</v>
      </c>
    </row>
    <row r="14508" spans="1:9">
      <c r="A14508" t="n">
        <v>114596</v>
      </c>
      <c r="B14508" s="34" t="n">
        <v>61</v>
      </c>
      <c r="C14508" s="7" t="n">
        <v>13</v>
      </c>
      <c r="D14508" s="7" t="n">
        <v>81</v>
      </c>
      <c r="E14508" s="7" t="n">
        <v>0</v>
      </c>
    </row>
    <row r="14509" spans="1:9">
      <c r="A14509" t="s">
        <v>4</v>
      </c>
      <c r="B14509" s="4" t="s">
        <v>5</v>
      </c>
      <c r="C14509" s="4" t="s">
        <v>16</v>
      </c>
      <c r="D14509" s="4" t="s">
        <v>10</v>
      </c>
      <c r="E14509" s="4" t="s">
        <v>6</v>
      </c>
      <c r="F14509" s="4" t="s">
        <v>6</v>
      </c>
      <c r="G14509" s="4" t="s">
        <v>6</v>
      </c>
      <c r="H14509" s="4" t="s">
        <v>6</v>
      </c>
    </row>
    <row r="14510" spans="1:9">
      <c r="A14510" t="n">
        <v>114603</v>
      </c>
      <c r="B14510" s="54" t="n">
        <v>51</v>
      </c>
      <c r="C14510" s="7" t="n">
        <v>3</v>
      </c>
      <c r="D14510" s="7" t="n">
        <v>13</v>
      </c>
      <c r="E14510" s="7" t="s">
        <v>223</v>
      </c>
      <c r="F14510" s="7" t="s">
        <v>227</v>
      </c>
      <c r="G14510" s="7" t="s">
        <v>225</v>
      </c>
      <c r="H14510" s="7" t="s">
        <v>226</v>
      </c>
    </row>
    <row r="14511" spans="1:9">
      <c r="A14511" t="s">
        <v>4</v>
      </c>
      <c r="B14511" s="4" t="s">
        <v>5</v>
      </c>
      <c r="C14511" s="4" t="s">
        <v>16</v>
      </c>
      <c r="D14511" s="4" t="s">
        <v>16</v>
      </c>
      <c r="E14511" s="4" t="s">
        <v>30</v>
      </c>
      <c r="F14511" s="4" t="s">
        <v>30</v>
      </c>
      <c r="G14511" s="4" t="s">
        <v>30</v>
      </c>
      <c r="H14511" s="4" t="s">
        <v>10</v>
      </c>
    </row>
    <row r="14512" spans="1:9">
      <c r="A14512" t="n">
        <v>114616</v>
      </c>
      <c r="B14512" s="38" t="n">
        <v>45</v>
      </c>
      <c r="C14512" s="7" t="n">
        <v>2</v>
      </c>
      <c r="D14512" s="7" t="n">
        <v>3</v>
      </c>
      <c r="E14512" s="7" t="n">
        <v>-76.6100006103516</v>
      </c>
      <c r="F14512" s="7" t="n">
        <v>-1.80999994277954</v>
      </c>
      <c r="G14512" s="7" t="n">
        <v>-57.5099983215332</v>
      </c>
      <c r="H14512" s="7" t="n">
        <v>0</v>
      </c>
    </row>
    <row r="14513" spans="1:8">
      <c r="A14513" t="s">
        <v>4</v>
      </c>
      <c r="B14513" s="4" t="s">
        <v>5</v>
      </c>
      <c r="C14513" s="4" t="s">
        <v>16</v>
      </c>
      <c r="D14513" s="4" t="s">
        <v>16</v>
      </c>
      <c r="E14513" s="4" t="s">
        <v>30</v>
      </c>
      <c r="F14513" s="4" t="s">
        <v>30</v>
      </c>
      <c r="G14513" s="4" t="s">
        <v>30</v>
      </c>
      <c r="H14513" s="4" t="s">
        <v>10</v>
      </c>
      <c r="I14513" s="4" t="s">
        <v>16</v>
      </c>
    </row>
    <row r="14514" spans="1:8">
      <c r="A14514" t="n">
        <v>114633</v>
      </c>
      <c r="B14514" s="38" t="n">
        <v>45</v>
      </c>
      <c r="C14514" s="7" t="n">
        <v>4</v>
      </c>
      <c r="D14514" s="7" t="n">
        <v>3</v>
      </c>
      <c r="E14514" s="7" t="n">
        <v>356.420013427734</v>
      </c>
      <c r="F14514" s="7" t="n">
        <v>131.339996337891</v>
      </c>
      <c r="G14514" s="7" t="n">
        <v>0</v>
      </c>
      <c r="H14514" s="7" t="n">
        <v>0</v>
      </c>
      <c r="I14514" s="7" t="n">
        <v>0</v>
      </c>
    </row>
    <row r="14515" spans="1:8">
      <c r="A14515" t="s">
        <v>4</v>
      </c>
      <c r="B14515" s="4" t="s">
        <v>5</v>
      </c>
      <c r="C14515" s="4" t="s">
        <v>16</v>
      </c>
      <c r="D14515" s="4" t="s">
        <v>16</v>
      </c>
      <c r="E14515" s="4" t="s">
        <v>30</v>
      </c>
      <c r="F14515" s="4" t="s">
        <v>10</v>
      </c>
    </row>
    <row r="14516" spans="1:8">
      <c r="A14516" t="n">
        <v>114651</v>
      </c>
      <c r="B14516" s="38" t="n">
        <v>45</v>
      </c>
      <c r="C14516" s="7" t="n">
        <v>5</v>
      </c>
      <c r="D14516" s="7" t="n">
        <v>3</v>
      </c>
      <c r="E14516" s="7" t="n">
        <v>1.20000004768372</v>
      </c>
      <c r="F14516" s="7" t="n">
        <v>0</v>
      </c>
    </row>
    <row r="14517" spans="1:8">
      <c r="A14517" t="s">
        <v>4</v>
      </c>
      <c r="B14517" s="4" t="s">
        <v>5</v>
      </c>
      <c r="C14517" s="4" t="s">
        <v>16</v>
      </c>
      <c r="D14517" s="4" t="s">
        <v>16</v>
      </c>
      <c r="E14517" s="4" t="s">
        <v>30</v>
      </c>
      <c r="F14517" s="4" t="s">
        <v>10</v>
      </c>
    </row>
    <row r="14518" spans="1:8">
      <c r="A14518" t="n">
        <v>114660</v>
      </c>
      <c r="B14518" s="38" t="n">
        <v>45</v>
      </c>
      <c r="C14518" s="7" t="n">
        <v>11</v>
      </c>
      <c r="D14518" s="7" t="n">
        <v>3</v>
      </c>
      <c r="E14518" s="7" t="n">
        <v>38</v>
      </c>
      <c r="F14518" s="7" t="n">
        <v>0</v>
      </c>
    </row>
    <row r="14519" spans="1:8">
      <c r="A14519" t="s">
        <v>4</v>
      </c>
      <c r="B14519" s="4" t="s">
        <v>5</v>
      </c>
      <c r="C14519" s="4" t="s">
        <v>16</v>
      </c>
      <c r="D14519" s="4" t="s">
        <v>10</v>
      </c>
    </row>
    <row r="14520" spans="1:8">
      <c r="A14520" t="n">
        <v>114669</v>
      </c>
      <c r="B14520" s="37" t="n">
        <v>58</v>
      </c>
      <c r="C14520" s="7" t="n">
        <v>255</v>
      </c>
      <c r="D14520" s="7" t="n">
        <v>0</v>
      </c>
    </row>
    <row r="14521" spans="1:8">
      <c r="A14521" t="s">
        <v>4</v>
      </c>
      <c r="B14521" s="4" t="s">
        <v>5</v>
      </c>
      <c r="C14521" s="4" t="s">
        <v>16</v>
      </c>
      <c r="D14521" s="4" t="s">
        <v>30</v>
      </c>
      <c r="E14521" s="4" t="s">
        <v>10</v>
      </c>
      <c r="F14521" s="4" t="s">
        <v>16</v>
      </c>
    </row>
    <row r="14522" spans="1:8">
      <c r="A14522" t="n">
        <v>114673</v>
      </c>
      <c r="B14522" s="20" t="n">
        <v>49</v>
      </c>
      <c r="C14522" s="7" t="n">
        <v>3</v>
      </c>
      <c r="D14522" s="7" t="n">
        <v>0.699999988079071</v>
      </c>
      <c r="E14522" s="7" t="n">
        <v>500</v>
      </c>
      <c r="F14522" s="7" t="n">
        <v>0</v>
      </c>
    </row>
    <row r="14523" spans="1:8">
      <c r="A14523" t="s">
        <v>4</v>
      </c>
      <c r="B14523" s="4" t="s">
        <v>5</v>
      </c>
      <c r="C14523" s="4" t="s">
        <v>10</v>
      </c>
    </row>
    <row r="14524" spans="1:8">
      <c r="A14524" t="n">
        <v>114682</v>
      </c>
      <c r="B14524" s="31" t="n">
        <v>16</v>
      </c>
      <c r="C14524" s="7" t="n">
        <v>300</v>
      </c>
    </row>
    <row r="14525" spans="1:8">
      <c r="A14525" t="s">
        <v>4</v>
      </c>
      <c r="B14525" s="4" t="s">
        <v>5</v>
      </c>
      <c r="C14525" s="4" t="s">
        <v>16</v>
      </c>
      <c r="D14525" s="4" t="s">
        <v>10</v>
      </c>
      <c r="E14525" s="4" t="s">
        <v>6</v>
      </c>
    </row>
    <row r="14526" spans="1:8">
      <c r="A14526" t="n">
        <v>114685</v>
      </c>
      <c r="B14526" s="54" t="n">
        <v>51</v>
      </c>
      <c r="C14526" s="7" t="n">
        <v>4</v>
      </c>
      <c r="D14526" s="7" t="n">
        <v>13</v>
      </c>
      <c r="E14526" s="7" t="s">
        <v>337</v>
      </c>
    </row>
    <row r="14527" spans="1:8">
      <c r="A14527" t="s">
        <v>4</v>
      </c>
      <c r="B14527" s="4" t="s">
        <v>5</v>
      </c>
      <c r="C14527" s="4" t="s">
        <v>10</v>
      </c>
    </row>
    <row r="14528" spans="1:8">
      <c r="A14528" t="n">
        <v>114699</v>
      </c>
      <c r="B14528" s="31" t="n">
        <v>16</v>
      </c>
      <c r="C14528" s="7" t="n">
        <v>0</v>
      </c>
    </row>
    <row r="14529" spans="1:9">
      <c r="A14529" t="s">
        <v>4</v>
      </c>
      <c r="B14529" s="4" t="s">
        <v>5</v>
      </c>
      <c r="C14529" s="4" t="s">
        <v>10</v>
      </c>
      <c r="D14529" s="4" t="s">
        <v>16</v>
      </c>
      <c r="E14529" s="4" t="s">
        <v>9</v>
      </c>
      <c r="F14529" s="4" t="s">
        <v>69</v>
      </c>
      <c r="G14529" s="4" t="s">
        <v>16</v>
      </c>
      <c r="H14529" s="4" t="s">
        <v>16</v>
      </c>
    </row>
    <row r="14530" spans="1:9">
      <c r="A14530" t="n">
        <v>114702</v>
      </c>
      <c r="B14530" s="55" t="n">
        <v>26</v>
      </c>
      <c r="C14530" s="7" t="n">
        <v>13</v>
      </c>
      <c r="D14530" s="7" t="n">
        <v>17</v>
      </c>
      <c r="E14530" s="7" t="n">
        <v>11371</v>
      </c>
      <c r="F14530" s="7" t="s">
        <v>792</v>
      </c>
      <c r="G14530" s="7" t="n">
        <v>2</v>
      </c>
      <c r="H14530" s="7" t="n">
        <v>0</v>
      </c>
    </row>
    <row r="14531" spans="1:9">
      <c r="A14531" t="s">
        <v>4</v>
      </c>
      <c r="B14531" s="4" t="s">
        <v>5</v>
      </c>
    </row>
    <row r="14532" spans="1:9">
      <c r="A14532" t="n">
        <v>114746</v>
      </c>
      <c r="B14532" s="29" t="n">
        <v>28</v>
      </c>
    </row>
    <row r="14533" spans="1:9">
      <c r="A14533" t="s">
        <v>4</v>
      </c>
      <c r="B14533" s="4" t="s">
        <v>5</v>
      </c>
      <c r="C14533" s="4" t="s">
        <v>16</v>
      </c>
      <c r="D14533" s="4" t="s">
        <v>10</v>
      </c>
      <c r="E14533" s="4" t="s">
        <v>10</v>
      </c>
      <c r="F14533" s="4" t="s">
        <v>16</v>
      </c>
    </row>
    <row r="14534" spans="1:9">
      <c r="A14534" t="n">
        <v>114747</v>
      </c>
      <c r="B14534" s="27" t="n">
        <v>25</v>
      </c>
      <c r="C14534" s="7" t="n">
        <v>1</v>
      </c>
      <c r="D14534" s="7" t="n">
        <v>60</v>
      </c>
      <c r="E14534" s="7" t="n">
        <v>500</v>
      </c>
      <c r="F14534" s="7" t="n">
        <v>1</v>
      </c>
    </row>
    <row r="14535" spans="1:9">
      <c r="A14535" t="s">
        <v>4</v>
      </c>
      <c r="B14535" s="4" t="s">
        <v>5</v>
      </c>
      <c r="C14535" s="4" t="s">
        <v>16</v>
      </c>
      <c r="D14535" s="4" t="s">
        <v>10</v>
      </c>
      <c r="E14535" s="4" t="s">
        <v>6</v>
      </c>
    </row>
    <row r="14536" spans="1:9">
      <c r="A14536" t="n">
        <v>114754</v>
      </c>
      <c r="B14536" s="54" t="n">
        <v>51</v>
      </c>
      <c r="C14536" s="7" t="n">
        <v>4</v>
      </c>
      <c r="D14536" s="7" t="n">
        <v>81</v>
      </c>
      <c r="E14536" s="7" t="s">
        <v>250</v>
      </c>
    </row>
    <row r="14537" spans="1:9">
      <c r="A14537" t="s">
        <v>4</v>
      </c>
      <c r="B14537" s="4" t="s">
        <v>5</v>
      </c>
      <c r="C14537" s="4" t="s">
        <v>10</v>
      </c>
    </row>
    <row r="14538" spans="1:9">
      <c r="A14538" t="n">
        <v>114768</v>
      </c>
      <c r="B14538" s="31" t="n">
        <v>16</v>
      </c>
      <c r="C14538" s="7" t="n">
        <v>0</v>
      </c>
    </row>
    <row r="14539" spans="1:9">
      <c r="A14539" t="s">
        <v>4</v>
      </c>
      <c r="B14539" s="4" t="s">
        <v>5</v>
      </c>
      <c r="C14539" s="4" t="s">
        <v>10</v>
      </c>
      <c r="D14539" s="4" t="s">
        <v>69</v>
      </c>
      <c r="E14539" s="4" t="s">
        <v>16</v>
      </c>
      <c r="F14539" s="4" t="s">
        <v>16</v>
      </c>
    </row>
    <row r="14540" spans="1:9">
      <c r="A14540" t="n">
        <v>114771</v>
      </c>
      <c r="B14540" s="55" t="n">
        <v>26</v>
      </c>
      <c r="C14540" s="7" t="n">
        <v>81</v>
      </c>
      <c r="D14540" s="7" t="s">
        <v>793</v>
      </c>
      <c r="E14540" s="7" t="n">
        <v>2</v>
      </c>
      <c r="F14540" s="7" t="n">
        <v>0</v>
      </c>
    </row>
    <row r="14541" spans="1:9">
      <c r="A14541" t="s">
        <v>4</v>
      </c>
      <c r="B14541" s="4" t="s">
        <v>5</v>
      </c>
    </row>
    <row r="14542" spans="1:9">
      <c r="A14542" t="n">
        <v>114786</v>
      </c>
      <c r="B14542" s="29" t="n">
        <v>28</v>
      </c>
    </row>
    <row r="14543" spans="1:9">
      <c r="A14543" t="s">
        <v>4</v>
      </c>
      <c r="B14543" s="4" t="s">
        <v>5</v>
      </c>
      <c r="C14543" s="4" t="s">
        <v>16</v>
      </c>
      <c r="D14543" s="4" t="s">
        <v>10</v>
      </c>
      <c r="E14543" s="4" t="s">
        <v>10</v>
      </c>
      <c r="F14543" s="4" t="s">
        <v>16</v>
      </c>
    </row>
    <row r="14544" spans="1:9">
      <c r="A14544" t="n">
        <v>114787</v>
      </c>
      <c r="B14544" s="27" t="n">
        <v>25</v>
      </c>
      <c r="C14544" s="7" t="n">
        <v>1</v>
      </c>
      <c r="D14544" s="7" t="n">
        <v>65535</v>
      </c>
      <c r="E14544" s="7" t="n">
        <v>65535</v>
      </c>
      <c r="F14544" s="7" t="n">
        <v>0</v>
      </c>
    </row>
    <row r="14545" spans="1:8">
      <c r="A14545" t="s">
        <v>4</v>
      </c>
      <c r="B14545" s="4" t="s">
        <v>5</v>
      </c>
      <c r="C14545" s="4" t="s">
        <v>10</v>
      </c>
      <c r="D14545" s="4" t="s">
        <v>16</v>
      </c>
    </row>
    <row r="14546" spans="1:8">
      <c r="A14546" t="n">
        <v>114794</v>
      </c>
      <c r="B14546" s="66" t="n">
        <v>89</v>
      </c>
      <c r="C14546" s="7" t="n">
        <v>65533</v>
      </c>
      <c r="D14546" s="7" t="n">
        <v>1</v>
      </c>
    </row>
    <row r="14547" spans="1:8">
      <c r="A14547" t="s">
        <v>4</v>
      </c>
      <c r="B14547" s="4" t="s">
        <v>5</v>
      </c>
      <c r="C14547" s="4" t="s">
        <v>16</v>
      </c>
      <c r="D14547" s="4" t="s">
        <v>10</v>
      </c>
      <c r="E14547" s="4" t="s">
        <v>30</v>
      </c>
    </row>
    <row r="14548" spans="1:8">
      <c r="A14548" t="n">
        <v>114798</v>
      </c>
      <c r="B14548" s="37" t="n">
        <v>58</v>
      </c>
      <c r="C14548" s="7" t="n">
        <v>101</v>
      </c>
      <c r="D14548" s="7" t="n">
        <v>500</v>
      </c>
      <c r="E14548" s="7" t="n">
        <v>1</v>
      </c>
    </row>
    <row r="14549" spans="1:8">
      <c r="A14549" t="s">
        <v>4</v>
      </c>
      <c r="B14549" s="4" t="s">
        <v>5</v>
      </c>
      <c r="C14549" s="4" t="s">
        <v>16</v>
      </c>
      <c r="D14549" s="4" t="s">
        <v>10</v>
      </c>
    </row>
    <row r="14550" spans="1:8">
      <c r="A14550" t="n">
        <v>114806</v>
      </c>
      <c r="B14550" s="37" t="n">
        <v>58</v>
      </c>
      <c r="C14550" s="7" t="n">
        <v>254</v>
      </c>
      <c r="D14550" s="7" t="n">
        <v>0</v>
      </c>
    </row>
    <row r="14551" spans="1:8">
      <c r="A14551" t="s">
        <v>4</v>
      </c>
      <c r="B14551" s="4" t="s">
        <v>5</v>
      </c>
      <c r="C14551" s="4" t="s">
        <v>16</v>
      </c>
      <c r="D14551" s="4" t="s">
        <v>10</v>
      </c>
      <c r="E14551" s="4" t="s">
        <v>6</v>
      </c>
      <c r="F14551" s="4" t="s">
        <v>6</v>
      </c>
      <c r="G14551" s="4" t="s">
        <v>6</v>
      </c>
      <c r="H14551" s="4" t="s">
        <v>6</v>
      </c>
    </row>
    <row r="14552" spans="1:8">
      <c r="A14552" t="n">
        <v>114810</v>
      </c>
      <c r="B14552" s="54" t="n">
        <v>51</v>
      </c>
      <c r="C14552" s="7" t="n">
        <v>3</v>
      </c>
      <c r="D14552" s="7" t="n">
        <v>13</v>
      </c>
      <c r="E14552" s="7" t="s">
        <v>226</v>
      </c>
      <c r="F14552" s="7" t="s">
        <v>226</v>
      </c>
      <c r="G14552" s="7" t="s">
        <v>225</v>
      </c>
      <c r="H14552" s="7" t="s">
        <v>226</v>
      </c>
    </row>
    <row r="14553" spans="1:8">
      <c r="A14553" t="s">
        <v>4</v>
      </c>
      <c r="B14553" s="4" t="s">
        <v>5</v>
      </c>
      <c r="C14553" s="4" t="s">
        <v>16</v>
      </c>
      <c r="D14553" s="4" t="s">
        <v>10</v>
      </c>
      <c r="E14553" s="4" t="s">
        <v>6</v>
      </c>
      <c r="F14553" s="4" t="s">
        <v>6</v>
      </c>
      <c r="G14553" s="4" t="s">
        <v>6</v>
      </c>
      <c r="H14553" s="4" t="s">
        <v>6</v>
      </c>
    </row>
    <row r="14554" spans="1:8">
      <c r="A14554" t="n">
        <v>114823</v>
      </c>
      <c r="B14554" s="54" t="n">
        <v>51</v>
      </c>
      <c r="C14554" s="7" t="n">
        <v>3</v>
      </c>
      <c r="D14554" s="7" t="n">
        <v>81</v>
      </c>
      <c r="E14554" s="7" t="s">
        <v>226</v>
      </c>
      <c r="F14554" s="7" t="s">
        <v>226</v>
      </c>
      <c r="G14554" s="7" t="s">
        <v>225</v>
      </c>
      <c r="H14554" s="7" t="s">
        <v>226</v>
      </c>
    </row>
    <row r="14555" spans="1:8">
      <c r="A14555" t="s">
        <v>4</v>
      </c>
      <c r="B14555" s="4" t="s">
        <v>5</v>
      </c>
      <c r="C14555" s="4" t="s">
        <v>16</v>
      </c>
      <c r="D14555" s="4" t="s">
        <v>10</v>
      </c>
      <c r="E14555" s="4" t="s">
        <v>6</v>
      </c>
      <c r="F14555" s="4" t="s">
        <v>6</v>
      </c>
      <c r="G14555" s="4" t="s">
        <v>6</v>
      </c>
      <c r="H14555" s="4" t="s">
        <v>6</v>
      </c>
    </row>
    <row r="14556" spans="1:8">
      <c r="A14556" t="n">
        <v>114836</v>
      </c>
      <c r="B14556" s="54" t="n">
        <v>51</v>
      </c>
      <c r="C14556" s="7" t="n">
        <v>3</v>
      </c>
      <c r="D14556" s="7" t="n">
        <v>87</v>
      </c>
      <c r="E14556" s="7" t="s">
        <v>281</v>
      </c>
      <c r="F14556" s="7" t="s">
        <v>226</v>
      </c>
      <c r="G14556" s="7" t="s">
        <v>225</v>
      </c>
      <c r="H14556" s="7" t="s">
        <v>226</v>
      </c>
    </row>
    <row r="14557" spans="1:8">
      <c r="A14557" t="s">
        <v>4</v>
      </c>
      <c r="B14557" s="4" t="s">
        <v>5</v>
      </c>
      <c r="C14557" s="4" t="s">
        <v>10</v>
      </c>
      <c r="D14557" s="4" t="s">
        <v>10</v>
      </c>
      <c r="E14557" s="4" t="s">
        <v>10</v>
      </c>
    </row>
    <row r="14558" spans="1:8">
      <c r="A14558" t="n">
        <v>114849</v>
      </c>
      <c r="B14558" s="34" t="n">
        <v>61</v>
      </c>
      <c r="C14558" s="7" t="n">
        <v>13</v>
      </c>
      <c r="D14558" s="7" t="n">
        <v>65533</v>
      </c>
      <c r="E14558" s="7" t="n">
        <v>0</v>
      </c>
    </row>
    <row r="14559" spans="1:8">
      <c r="A14559" t="s">
        <v>4</v>
      </c>
      <c r="B14559" s="4" t="s">
        <v>5</v>
      </c>
      <c r="C14559" s="4" t="s">
        <v>10</v>
      </c>
      <c r="D14559" s="4" t="s">
        <v>30</v>
      </c>
      <c r="E14559" s="4" t="s">
        <v>30</v>
      </c>
      <c r="F14559" s="4" t="s">
        <v>30</v>
      </c>
      <c r="G14559" s="4" t="s">
        <v>30</v>
      </c>
    </row>
    <row r="14560" spans="1:8">
      <c r="A14560" t="n">
        <v>114856</v>
      </c>
      <c r="B14560" s="43" t="n">
        <v>46</v>
      </c>
      <c r="C14560" s="7" t="n">
        <v>11</v>
      </c>
      <c r="D14560" s="7" t="n">
        <v>-76.5400009155273</v>
      </c>
      <c r="E14560" s="7" t="n">
        <v>-3</v>
      </c>
      <c r="F14560" s="7" t="n">
        <v>-61.3600006103516</v>
      </c>
      <c r="G14560" s="7" t="n">
        <v>90</v>
      </c>
    </row>
    <row r="14561" spans="1:8">
      <c r="A14561" t="s">
        <v>4</v>
      </c>
      <c r="B14561" s="4" t="s">
        <v>5</v>
      </c>
      <c r="C14561" s="4" t="s">
        <v>10</v>
      </c>
      <c r="D14561" s="4" t="s">
        <v>30</v>
      </c>
      <c r="E14561" s="4" t="s">
        <v>30</v>
      </c>
      <c r="F14561" s="4" t="s">
        <v>30</v>
      </c>
      <c r="G14561" s="4" t="s">
        <v>30</v>
      </c>
    </row>
    <row r="14562" spans="1:8">
      <c r="A14562" t="n">
        <v>114875</v>
      </c>
      <c r="B14562" s="43" t="n">
        <v>46</v>
      </c>
      <c r="C14562" s="7" t="n">
        <v>83</v>
      </c>
      <c r="D14562" s="7" t="n">
        <v>-76.8099975585938</v>
      </c>
      <c r="E14562" s="7" t="n">
        <v>-3</v>
      </c>
      <c r="F14562" s="7" t="n">
        <v>-62.3400001525879</v>
      </c>
      <c r="G14562" s="7" t="n">
        <v>90</v>
      </c>
    </row>
    <row r="14563" spans="1:8">
      <c r="A14563" t="s">
        <v>4</v>
      </c>
      <c r="B14563" s="4" t="s">
        <v>5</v>
      </c>
      <c r="C14563" s="4" t="s">
        <v>10</v>
      </c>
      <c r="D14563" s="4" t="s">
        <v>30</v>
      </c>
      <c r="E14563" s="4" t="s">
        <v>30</v>
      </c>
      <c r="F14563" s="4" t="s">
        <v>30</v>
      </c>
      <c r="G14563" s="4" t="s">
        <v>30</v>
      </c>
    </row>
    <row r="14564" spans="1:8">
      <c r="A14564" t="n">
        <v>114894</v>
      </c>
      <c r="B14564" s="43" t="n">
        <v>46</v>
      </c>
      <c r="C14564" s="7" t="n">
        <v>86</v>
      </c>
      <c r="D14564" s="7" t="n">
        <v>-76.5500030517578</v>
      </c>
      <c r="E14564" s="7" t="n">
        <v>-3</v>
      </c>
      <c r="F14564" s="7" t="n">
        <v>-63.1800003051758</v>
      </c>
      <c r="G14564" s="7" t="n">
        <v>78.5</v>
      </c>
    </row>
    <row r="14565" spans="1:8">
      <c r="A14565" t="s">
        <v>4</v>
      </c>
      <c r="B14565" s="4" t="s">
        <v>5</v>
      </c>
      <c r="C14565" s="4" t="s">
        <v>16</v>
      </c>
      <c r="D14565" s="4" t="s">
        <v>16</v>
      </c>
      <c r="E14565" s="4" t="s">
        <v>30</v>
      </c>
      <c r="F14565" s="4" t="s">
        <v>30</v>
      </c>
      <c r="G14565" s="4" t="s">
        <v>30</v>
      </c>
      <c r="H14565" s="4" t="s">
        <v>10</v>
      </c>
    </row>
    <row r="14566" spans="1:8">
      <c r="A14566" t="n">
        <v>114913</v>
      </c>
      <c r="B14566" s="38" t="n">
        <v>45</v>
      </c>
      <c r="C14566" s="7" t="n">
        <v>2</v>
      </c>
      <c r="D14566" s="7" t="n">
        <v>3</v>
      </c>
      <c r="E14566" s="7" t="n">
        <v>-74.0599975585938</v>
      </c>
      <c r="F14566" s="7" t="n">
        <v>-1.74000000953674</v>
      </c>
      <c r="G14566" s="7" t="n">
        <v>-62.189998626709</v>
      </c>
      <c r="H14566" s="7" t="n">
        <v>0</v>
      </c>
    </row>
    <row r="14567" spans="1:8">
      <c r="A14567" t="s">
        <v>4</v>
      </c>
      <c r="B14567" s="4" t="s">
        <v>5</v>
      </c>
      <c r="C14567" s="4" t="s">
        <v>16</v>
      </c>
      <c r="D14567" s="4" t="s">
        <v>16</v>
      </c>
      <c r="E14567" s="4" t="s">
        <v>30</v>
      </c>
      <c r="F14567" s="4" t="s">
        <v>30</v>
      </c>
      <c r="G14567" s="4" t="s">
        <v>30</v>
      </c>
      <c r="H14567" s="4" t="s">
        <v>10</v>
      </c>
      <c r="I14567" s="4" t="s">
        <v>16</v>
      </c>
    </row>
    <row r="14568" spans="1:8">
      <c r="A14568" t="n">
        <v>114930</v>
      </c>
      <c r="B14568" s="38" t="n">
        <v>45</v>
      </c>
      <c r="C14568" s="7" t="n">
        <v>4</v>
      </c>
      <c r="D14568" s="7" t="n">
        <v>3</v>
      </c>
      <c r="E14568" s="7" t="n">
        <v>1.77999997138977</v>
      </c>
      <c r="F14568" s="7" t="n">
        <v>298.429992675781</v>
      </c>
      <c r="G14568" s="7" t="n">
        <v>0</v>
      </c>
      <c r="H14568" s="7" t="n">
        <v>0</v>
      </c>
      <c r="I14568" s="7" t="n">
        <v>0</v>
      </c>
    </row>
    <row r="14569" spans="1:8">
      <c r="A14569" t="s">
        <v>4</v>
      </c>
      <c r="B14569" s="4" t="s">
        <v>5</v>
      </c>
      <c r="C14569" s="4" t="s">
        <v>16</v>
      </c>
      <c r="D14569" s="4" t="s">
        <v>16</v>
      </c>
      <c r="E14569" s="4" t="s">
        <v>30</v>
      </c>
      <c r="F14569" s="4" t="s">
        <v>10</v>
      </c>
    </row>
    <row r="14570" spans="1:8">
      <c r="A14570" t="n">
        <v>114948</v>
      </c>
      <c r="B14570" s="38" t="n">
        <v>45</v>
      </c>
      <c r="C14570" s="7" t="n">
        <v>5</v>
      </c>
      <c r="D14570" s="7" t="n">
        <v>3</v>
      </c>
      <c r="E14570" s="7" t="n">
        <v>2.5</v>
      </c>
      <c r="F14570" s="7" t="n">
        <v>0</v>
      </c>
    </row>
    <row r="14571" spans="1:8">
      <c r="A14571" t="s">
        <v>4</v>
      </c>
      <c r="B14571" s="4" t="s">
        <v>5</v>
      </c>
      <c r="C14571" s="4" t="s">
        <v>16</v>
      </c>
      <c r="D14571" s="4" t="s">
        <v>16</v>
      </c>
      <c r="E14571" s="4" t="s">
        <v>30</v>
      </c>
      <c r="F14571" s="4" t="s">
        <v>10</v>
      </c>
    </row>
    <row r="14572" spans="1:8">
      <c r="A14572" t="n">
        <v>114957</v>
      </c>
      <c r="B14572" s="38" t="n">
        <v>45</v>
      </c>
      <c r="C14572" s="7" t="n">
        <v>11</v>
      </c>
      <c r="D14572" s="7" t="n">
        <v>3</v>
      </c>
      <c r="E14572" s="7" t="n">
        <v>36.9000015258789</v>
      </c>
      <c r="F14572" s="7" t="n">
        <v>0</v>
      </c>
    </row>
    <row r="14573" spans="1:8">
      <c r="A14573" t="s">
        <v>4</v>
      </c>
      <c r="B14573" s="4" t="s">
        <v>5</v>
      </c>
      <c r="C14573" s="4" t="s">
        <v>16</v>
      </c>
      <c r="D14573" s="4" t="s">
        <v>10</v>
      </c>
    </row>
    <row r="14574" spans="1:8">
      <c r="A14574" t="n">
        <v>114966</v>
      </c>
      <c r="B14574" s="37" t="n">
        <v>58</v>
      </c>
      <c r="C14574" s="7" t="n">
        <v>255</v>
      </c>
      <c r="D14574" s="7" t="n">
        <v>0</v>
      </c>
    </row>
    <row r="14575" spans="1:8">
      <c r="A14575" t="s">
        <v>4</v>
      </c>
      <c r="B14575" s="4" t="s">
        <v>5</v>
      </c>
      <c r="C14575" s="4" t="s">
        <v>16</v>
      </c>
      <c r="D14575" s="4" t="s">
        <v>10</v>
      </c>
      <c r="E14575" s="4" t="s">
        <v>6</v>
      </c>
    </row>
    <row r="14576" spans="1:8">
      <c r="A14576" t="n">
        <v>114970</v>
      </c>
      <c r="B14576" s="54" t="n">
        <v>51</v>
      </c>
      <c r="C14576" s="7" t="n">
        <v>4</v>
      </c>
      <c r="D14576" s="7" t="n">
        <v>87</v>
      </c>
      <c r="E14576" s="7" t="s">
        <v>248</v>
      </c>
    </row>
    <row r="14577" spans="1:9">
      <c r="A14577" t="s">
        <v>4</v>
      </c>
      <c r="B14577" s="4" t="s">
        <v>5</v>
      </c>
      <c r="C14577" s="4" t="s">
        <v>10</v>
      </c>
    </row>
    <row r="14578" spans="1:9">
      <c r="A14578" t="n">
        <v>114983</v>
      </c>
      <c r="B14578" s="31" t="n">
        <v>16</v>
      </c>
      <c r="C14578" s="7" t="n">
        <v>0</v>
      </c>
    </row>
    <row r="14579" spans="1:9">
      <c r="A14579" t="s">
        <v>4</v>
      </c>
      <c r="B14579" s="4" t="s">
        <v>5</v>
      </c>
      <c r="C14579" s="4" t="s">
        <v>10</v>
      </c>
      <c r="D14579" s="4" t="s">
        <v>69</v>
      </c>
      <c r="E14579" s="4" t="s">
        <v>16</v>
      </c>
      <c r="F14579" s="4" t="s">
        <v>16</v>
      </c>
    </row>
    <row r="14580" spans="1:9">
      <c r="A14580" t="n">
        <v>114986</v>
      </c>
      <c r="B14580" s="55" t="n">
        <v>26</v>
      </c>
      <c r="C14580" s="7" t="n">
        <v>87</v>
      </c>
      <c r="D14580" s="7" t="s">
        <v>794</v>
      </c>
      <c r="E14580" s="7" t="n">
        <v>2</v>
      </c>
      <c r="F14580" s="7" t="n">
        <v>0</v>
      </c>
    </row>
    <row r="14581" spans="1:9">
      <c r="A14581" t="s">
        <v>4</v>
      </c>
      <c r="B14581" s="4" t="s">
        <v>5</v>
      </c>
    </row>
    <row r="14582" spans="1:9">
      <c r="A14582" t="n">
        <v>115051</v>
      </c>
      <c r="B14582" s="29" t="n">
        <v>28</v>
      </c>
    </row>
    <row r="14583" spans="1:9">
      <c r="A14583" t="s">
        <v>4</v>
      </c>
      <c r="B14583" s="4" t="s">
        <v>5</v>
      </c>
      <c r="C14583" s="4" t="s">
        <v>10</v>
      </c>
      <c r="D14583" s="4" t="s">
        <v>16</v>
      </c>
      <c r="E14583" s="4" t="s">
        <v>6</v>
      </c>
      <c r="F14583" s="4" t="s">
        <v>30</v>
      </c>
      <c r="G14583" s="4" t="s">
        <v>30</v>
      </c>
      <c r="H14583" s="4" t="s">
        <v>30</v>
      </c>
    </row>
    <row r="14584" spans="1:9">
      <c r="A14584" t="n">
        <v>115052</v>
      </c>
      <c r="B14584" s="45" t="n">
        <v>48</v>
      </c>
      <c r="C14584" s="7" t="n">
        <v>84</v>
      </c>
      <c r="D14584" s="7" t="n">
        <v>0</v>
      </c>
      <c r="E14584" s="7" t="s">
        <v>222</v>
      </c>
      <c r="F14584" s="7" t="n">
        <v>-1</v>
      </c>
      <c r="G14584" s="7" t="n">
        <v>1</v>
      </c>
      <c r="H14584" s="7" t="n">
        <v>0</v>
      </c>
    </row>
    <row r="14585" spans="1:9">
      <c r="A14585" t="s">
        <v>4</v>
      </c>
      <c r="B14585" s="4" t="s">
        <v>5</v>
      </c>
      <c r="C14585" s="4" t="s">
        <v>16</v>
      </c>
      <c r="D14585" s="4" t="s">
        <v>10</v>
      </c>
      <c r="E14585" s="4" t="s">
        <v>6</v>
      </c>
    </row>
    <row r="14586" spans="1:9">
      <c r="A14586" t="n">
        <v>115080</v>
      </c>
      <c r="B14586" s="54" t="n">
        <v>51</v>
      </c>
      <c r="C14586" s="7" t="n">
        <v>4</v>
      </c>
      <c r="D14586" s="7" t="n">
        <v>84</v>
      </c>
      <c r="E14586" s="7" t="s">
        <v>278</v>
      </c>
    </row>
    <row r="14587" spans="1:9">
      <c r="A14587" t="s">
        <v>4</v>
      </c>
      <c r="B14587" s="4" t="s">
        <v>5</v>
      </c>
      <c r="C14587" s="4" t="s">
        <v>10</v>
      </c>
    </row>
    <row r="14588" spans="1:9">
      <c r="A14588" t="n">
        <v>115094</v>
      </c>
      <c r="B14588" s="31" t="n">
        <v>16</v>
      </c>
      <c r="C14588" s="7" t="n">
        <v>0</v>
      </c>
    </row>
    <row r="14589" spans="1:9">
      <c r="A14589" t="s">
        <v>4</v>
      </c>
      <c r="B14589" s="4" t="s">
        <v>5</v>
      </c>
      <c r="C14589" s="4" t="s">
        <v>10</v>
      </c>
      <c r="D14589" s="4" t="s">
        <v>69</v>
      </c>
      <c r="E14589" s="4" t="s">
        <v>16</v>
      </c>
      <c r="F14589" s="4" t="s">
        <v>16</v>
      </c>
    </row>
    <row r="14590" spans="1:9">
      <c r="A14590" t="n">
        <v>115097</v>
      </c>
      <c r="B14590" s="55" t="n">
        <v>26</v>
      </c>
      <c r="C14590" s="7" t="n">
        <v>84</v>
      </c>
      <c r="D14590" s="7" t="s">
        <v>795</v>
      </c>
      <c r="E14590" s="7" t="n">
        <v>2</v>
      </c>
      <c r="F14590" s="7" t="n">
        <v>0</v>
      </c>
    </row>
    <row r="14591" spans="1:9">
      <c r="A14591" t="s">
        <v>4</v>
      </c>
      <c r="B14591" s="4" t="s">
        <v>5</v>
      </c>
    </row>
    <row r="14592" spans="1:9">
      <c r="A14592" t="n">
        <v>115141</v>
      </c>
      <c r="B14592" s="29" t="n">
        <v>28</v>
      </c>
    </row>
    <row r="14593" spans="1:8">
      <c r="A14593" t="s">
        <v>4</v>
      </c>
      <c r="B14593" s="4" t="s">
        <v>5</v>
      </c>
      <c r="C14593" s="4" t="s">
        <v>10</v>
      </c>
      <c r="D14593" s="4" t="s">
        <v>16</v>
      </c>
    </row>
    <row r="14594" spans="1:8">
      <c r="A14594" t="n">
        <v>115142</v>
      </c>
      <c r="B14594" s="66" t="n">
        <v>89</v>
      </c>
      <c r="C14594" s="7" t="n">
        <v>65533</v>
      </c>
      <c r="D14594" s="7" t="n">
        <v>1</v>
      </c>
    </row>
    <row r="14595" spans="1:8">
      <c r="A14595" t="s">
        <v>4</v>
      </c>
      <c r="B14595" s="4" t="s">
        <v>5</v>
      </c>
      <c r="C14595" s="4" t="s">
        <v>16</v>
      </c>
      <c r="D14595" s="4" t="s">
        <v>10</v>
      </c>
      <c r="E14595" s="4" t="s">
        <v>30</v>
      </c>
    </row>
    <row r="14596" spans="1:8">
      <c r="A14596" t="n">
        <v>115146</v>
      </c>
      <c r="B14596" s="37" t="n">
        <v>58</v>
      </c>
      <c r="C14596" s="7" t="n">
        <v>101</v>
      </c>
      <c r="D14596" s="7" t="n">
        <v>500</v>
      </c>
      <c r="E14596" s="7" t="n">
        <v>1</v>
      </c>
    </row>
    <row r="14597" spans="1:8">
      <c r="A14597" t="s">
        <v>4</v>
      </c>
      <c r="B14597" s="4" t="s">
        <v>5</v>
      </c>
      <c r="C14597" s="4" t="s">
        <v>16</v>
      </c>
      <c r="D14597" s="4" t="s">
        <v>10</v>
      </c>
    </row>
    <row r="14598" spans="1:8">
      <c r="A14598" t="n">
        <v>115154</v>
      </c>
      <c r="B14598" s="37" t="n">
        <v>58</v>
      </c>
      <c r="C14598" s="7" t="n">
        <v>254</v>
      </c>
      <c r="D14598" s="7" t="n">
        <v>0</v>
      </c>
    </row>
    <row r="14599" spans="1:8">
      <c r="A14599" t="s">
        <v>4</v>
      </c>
      <c r="B14599" s="4" t="s">
        <v>5</v>
      </c>
      <c r="C14599" s="4" t="s">
        <v>16</v>
      </c>
      <c r="D14599" s="4" t="s">
        <v>16</v>
      </c>
      <c r="E14599" s="4" t="s">
        <v>30</v>
      </c>
      <c r="F14599" s="4" t="s">
        <v>30</v>
      </c>
      <c r="G14599" s="4" t="s">
        <v>30</v>
      </c>
      <c r="H14599" s="4" t="s">
        <v>10</v>
      </c>
    </row>
    <row r="14600" spans="1:8">
      <c r="A14600" t="n">
        <v>115158</v>
      </c>
      <c r="B14600" s="38" t="n">
        <v>45</v>
      </c>
      <c r="C14600" s="7" t="n">
        <v>2</v>
      </c>
      <c r="D14600" s="7" t="n">
        <v>3</v>
      </c>
      <c r="E14600" s="7" t="n">
        <v>-76.8300018310547</v>
      </c>
      <c r="F14600" s="7" t="n">
        <v>-1.64999997615814</v>
      </c>
      <c r="G14600" s="7" t="n">
        <v>-62.2099990844727</v>
      </c>
      <c r="H14600" s="7" t="n">
        <v>0</v>
      </c>
    </row>
    <row r="14601" spans="1:8">
      <c r="A14601" t="s">
        <v>4</v>
      </c>
      <c r="B14601" s="4" t="s">
        <v>5</v>
      </c>
      <c r="C14601" s="4" t="s">
        <v>16</v>
      </c>
      <c r="D14601" s="4" t="s">
        <v>16</v>
      </c>
      <c r="E14601" s="4" t="s">
        <v>30</v>
      </c>
      <c r="F14601" s="4" t="s">
        <v>30</v>
      </c>
      <c r="G14601" s="4" t="s">
        <v>30</v>
      </c>
      <c r="H14601" s="4" t="s">
        <v>10</v>
      </c>
      <c r="I14601" s="4" t="s">
        <v>16</v>
      </c>
    </row>
    <row r="14602" spans="1:8">
      <c r="A14602" t="n">
        <v>115175</v>
      </c>
      <c r="B14602" s="38" t="n">
        <v>45</v>
      </c>
      <c r="C14602" s="7" t="n">
        <v>4</v>
      </c>
      <c r="D14602" s="7" t="n">
        <v>3</v>
      </c>
      <c r="E14602" s="7" t="n">
        <v>357.910003662109</v>
      </c>
      <c r="F14602" s="7" t="n">
        <v>55.9000015258789</v>
      </c>
      <c r="G14602" s="7" t="n">
        <v>0</v>
      </c>
      <c r="H14602" s="7" t="n">
        <v>0</v>
      </c>
      <c r="I14602" s="7" t="n">
        <v>0</v>
      </c>
    </row>
    <row r="14603" spans="1:8">
      <c r="A14603" t="s">
        <v>4</v>
      </c>
      <c r="B14603" s="4" t="s">
        <v>5</v>
      </c>
      <c r="C14603" s="4" t="s">
        <v>16</v>
      </c>
      <c r="D14603" s="4" t="s">
        <v>16</v>
      </c>
      <c r="E14603" s="4" t="s">
        <v>30</v>
      </c>
      <c r="F14603" s="4" t="s">
        <v>10</v>
      </c>
    </row>
    <row r="14604" spans="1:8">
      <c r="A14604" t="n">
        <v>115193</v>
      </c>
      <c r="B14604" s="38" t="n">
        <v>45</v>
      </c>
      <c r="C14604" s="7" t="n">
        <v>5</v>
      </c>
      <c r="D14604" s="7" t="n">
        <v>3</v>
      </c>
      <c r="E14604" s="7" t="n">
        <v>2.20000004768372</v>
      </c>
      <c r="F14604" s="7" t="n">
        <v>0</v>
      </c>
    </row>
    <row r="14605" spans="1:8">
      <c r="A14605" t="s">
        <v>4</v>
      </c>
      <c r="B14605" s="4" t="s">
        <v>5</v>
      </c>
      <c r="C14605" s="4" t="s">
        <v>16</v>
      </c>
      <c r="D14605" s="4" t="s">
        <v>16</v>
      </c>
      <c r="E14605" s="4" t="s">
        <v>30</v>
      </c>
      <c r="F14605" s="4" t="s">
        <v>10</v>
      </c>
    </row>
    <row r="14606" spans="1:8">
      <c r="A14606" t="n">
        <v>115202</v>
      </c>
      <c r="B14606" s="38" t="n">
        <v>45</v>
      </c>
      <c r="C14606" s="7" t="n">
        <v>11</v>
      </c>
      <c r="D14606" s="7" t="n">
        <v>3</v>
      </c>
      <c r="E14606" s="7" t="n">
        <v>36.9000015258789</v>
      </c>
      <c r="F14606" s="7" t="n">
        <v>0</v>
      </c>
    </row>
    <row r="14607" spans="1:8">
      <c r="A14607" t="s">
        <v>4</v>
      </c>
      <c r="B14607" s="4" t="s">
        <v>5</v>
      </c>
      <c r="C14607" s="4" t="s">
        <v>16</v>
      </c>
      <c r="D14607" s="4" t="s">
        <v>10</v>
      </c>
    </row>
    <row r="14608" spans="1:8">
      <c r="A14608" t="n">
        <v>115211</v>
      </c>
      <c r="B14608" s="37" t="n">
        <v>58</v>
      </c>
      <c r="C14608" s="7" t="n">
        <v>255</v>
      </c>
      <c r="D14608" s="7" t="n">
        <v>0</v>
      </c>
    </row>
    <row r="14609" spans="1:9">
      <c r="A14609" t="s">
        <v>4</v>
      </c>
      <c r="B14609" s="4" t="s">
        <v>5</v>
      </c>
      <c r="C14609" s="4" t="s">
        <v>16</v>
      </c>
      <c r="D14609" s="4" t="s">
        <v>10</v>
      </c>
      <c r="E14609" s="4" t="s">
        <v>6</v>
      </c>
      <c r="F14609" s="4" t="s">
        <v>6</v>
      </c>
      <c r="G14609" s="4" t="s">
        <v>6</v>
      </c>
      <c r="H14609" s="4" t="s">
        <v>6</v>
      </c>
    </row>
    <row r="14610" spans="1:9">
      <c r="A14610" t="n">
        <v>115215</v>
      </c>
      <c r="B14610" s="54" t="n">
        <v>51</v>
      </c>
      <c r="C14610" s="7" t="n">
        <v>3</v>
      </c>
      <c r="D14610" s="7" t="n">
        <v>11</v>
      </c>
      <c r="E14610" s="7" t="s">
        <v>281</v>
      </c>
      <c r="F14610" s="7" t="s">
        <v>226</v>
      </c>
      <c r="G14610" s="7" t="s">
        <v>225</v>
      </c>
      <c r="H14610" s="7" t="s">
        <v>226</v>
      </c>
    </row>
    <row r="14611" spans="1:9">
      <c r="A14611" t="s">
        <v>4</v>
      </c>
      <c r="B14611" s="4" t="s">
        <v>5</v>
      </c>
      <c r="C14611" s="4" t="s">
        <v>10</v>
      </c>
      <c r="D14611" s="4" t="s">
        <v>16</v>
      </c>
      <c r="E14611" s="4" t="s">
        <v>16</v>
      </c>
      <c r="F14611" s="4" t="s">
        <v>6</v>
      </c>
    </row>
    <row r="14612" spans="1:9">
      <c r="A14612" t="n">
        <v>115228</v>
      </c>
      <c r="B14612" s="25" t="n">
        <v>20</v>
      </c>
      <c r="C14612" s="7" t="n">
        <v>11</v>
      </c>
      <c r="D14612" s="7" t="n">
        <v>2</v>
      </c>
      <c r="E14612" s="7" t="n">
        <v>10</v>
      </c>
      <c r="F14612" s="7" t="s">
        <v>282</v>
      </c>
    </row>
    <row r="14613" spans="1:9">
      <c r="A14613" t="s">
        <v>4</v>
      </c>
      <c r="B14613" s="4" t="s">
        <v>5</v>
      </c>
      <c r="C14613" s="4" t="s">
        <v>16</v>
      </c>
      <c r="D14613" s="4" t="s">
        <v>10</v>
      </c>
      <c r="E14613" s="4" t="s">
        <v>6</v>
      </c>
    </row>
    <row r="14614" spans="1:9">
      <c r="A14614" t="n">
        <v>115249</v>
      </c>
      <c r="B14614" s="54" t="n">
        <v>51</v>
      </c>
      <c r="C14614" s="7" t="n">
        <v>4</v>
      </c>
      <c r="D14614" s="7" t="n">
        <v>11</v>
      </c>
      <c r="E14614" s="7" t="s">
        <v>136</v>
      </c>
    </row>
    <row r="14615" spans="1:9">
      <c r="A14615" t="s">
        <v>4</v>
      </c>
      <c r="B14615" s="4" t="s">
        <v>5</v>
      </c>
      <c r="C14615" s="4" t="s">
        <v>10</v>
      </c>
    </row>
    <row r="14616" spans="1:9">
      <c r="A14616" t="n">
        <v>115263</v>
      </c>
      <c r="B14616" s="31" t="n">
        <v>16</v>
      </c>
      <c r="C14616" s="7" t="n">
        <v>0</v>
      </c>
    </row>
    <row r="14617" spans="1:9">
      <c r="A14617" t="s">
        <v>4</v>
      </c>
      <c r="B14617" s="4" t="s">
        <v>5</v>
      </c>
      <c r="C14617" s="4" t="s">
        <v>10</v>
      </c>
      <c r="D14617" s="4" t="s">
        <v>16</v>
      </c>
      <c r="E14617" s="4" t="s">
        <v>9</v>
      </c>
      <c r="F14617" s="4" t="s">
        <v>69</v>
      </c>
      <c r="G14617" s="4" t="s">
        <v>16</v>
      </c>
      <c r="H14617" s="4" t="s">
        <v>16</v>
      </c>
    </row>
    <row r="14618" spans="1:9">
      <c r="A14618" t="n">
        <v>115266</v>
      </c>
      <c r="B14618" s="55" t="n">
        <v>26</v>
      </c>
      <c r="C14618" s="7" t="n">
        <v>11</v>
      </c>
      <c r="D14618" s="7" t="n">
        <v>17</v>
      </c>
      <c r="E14618" s="7" t="n">
        <v>10389</v>
      </c>
      <c r="F14618" s="7" t="s">
        <v>796</v>
      </c>
      <c r="G14618" s="7" t="n">
        <v>2</v>
      </c>
      <c r="H14618" s="7" t="n">
        <v>0</v>
      </c>
    </row>
    <row r="14619" spans="1:9">
      <c r="A14619" t="s">
        <v>4</v>
      </c>
      <c r="B14619" s="4" t="s">
        <v>5</v>
      </c>
    </row>
    <row r="14620" spans="1:9">
      <c r="A14620" t="n">
        <v>115290</v>
      </c>
      <c r="B14620" s="29" t="n">
        <v>28</v>
      </c>
    </row>
    <row r="14621" spans="1:9">
      <c r="A14621" t="s">
        <v>4</v>
      </c>
      <c r="B14621" s="4" t="s">
        <v>5</v>
      </c>
      <c r="C14621" s="4" t="s">
        <v>16</v>
      </c>
      <c r="D14621" s="4" t="s">
        <v>10</v>
      </c>
      <c r="E14621" s="4" t="s">
        <v>6</v>
      </c>
      <c r="F14621" s="4" t="s">
        <v>6</v>
      </c>
      <c r="G14621" s="4" t="s">
        <v>6</v>
      </c>
      <c r="H14621" s="4" t="s">
        <v>6</v>
      </c>
    </row>
    <row r="14622" spans="1:9">
      <c r="A14622" t="n">
        <v>115291</v>
      </c>
      <c r="B14622" s="54" t="n">
        <v>51</v>
      </c>
      <c r="C14622" s="7" t="n">
        <v>3</v>
      </c>
      <c r="D14622" s="7" t="n">
        <v>11</v>
      </c>
      <c r="E14622" s="7" t="s">
        <v>223</v>
      </c>
      <c r="F14622" s="7" t="s">
        <v>226</v>
      </c>
      <c r="G14622" s="7" t="s">
        <v>225</v>
      </c>
      <c r="H14622" s="7" t="s">
        <v>226</v>
      </c>
    </row>
    <row r="14623" spans="1:9">
      <c r="A14623" t="s">
        <v>4</v>
      </c>
      <c r="B14623" s="4" t="s">
        <v>5</v>
      </c>
      <c r="C14623" s="4" t="s">
        <v>10</v>
      </c>
      <c r="D14623" s="4" t="s">
        <v>16</v>
      </c>
      <c r="E14623" s="4" t="s">
        <v>6</v>
      </c>
      <c r="F14623" s="4" t="s">
        <v>30</v>
      </c>
      <c r="G14623" s="4" t="s">
        <v>30</v>
      </c>
      <c r="H14623" s="4" t="s">
        <v>30</v>
      </c>
    </row>
    <row r="14624" spans="1:9">
      <c r="A14624" t="n">
        <v>115304</v>
      </c>
      <c r="B14624" s="45" t="n">
        <v>48</v>
      </c>
      <c r="C14624" s="7" t="n">
        <v>83</v>
      </c>
      <c r="D14624" s="7" t="n">
        <v>0</v>
      </c>
      <c r="E14624" s="7" t="s">
        <v>625</v>
      </c>
      <c r="F14624" s="7" t="n">
        <v>-1</v>
      </c>
      <c r="G14624" s="7" t="n">
        <v>1</v>
      </c>
      <c r="H14624" s="7" t="n">
        <v>0</v>
      </c>
    </row>
    <row r="14625" spans="1:8">
      <c r="A14625" t="s">
        <v>4</v>
      </c>
      <c r="B14625" s="4" t="s">
        <v>5</v>
      </c>
      <c r="C14625" s="4" t="s">
        <v>16</v>
      </c>
      <c r="D14625" s="4" t="s">
        <v>10</v>
      </c>
      <c r="E14625" s="4" t="s">
        <v>6</v>
      </c>
    </row>
    <row r="14626" spans="1:8">
      <c r="A14626" t="n">
        <v>115335</v>
      </c>
      <c r="B14626" s="54" t="n">
        <v>51</v>
      </c>
      <c r="C14626" s="7" t="n">
        <v>4</v>
      </c>
      <c r="D14626" s="7" t="n">
        <v>83</v>
      </c>
      <c r="E14626" s="7" t="s">
        <v>129</v>
      </c>
    </row>
    <row r="14627" spans="1:8">
      <c r="A14627" t="s">
        <v>4</v>
      </c>
      <c r="B14627" s="4" t="s">
        <v>5</v>
      </c>
      <c r="C14627" s="4" t="s">
        <v>10</v>
      </c>
    </row>
    <row r="14628" spans="1:8">
      <c r="A14628" t="n">
        <v>115348</v>
      </c>
      <c r="B14628" s="31" t="n">
        <v>16</v>
      </c>
      <c r="C14628" s="7" t="n">
        <v>0</v>
      </c>
    </row>
    <row r="14629" spans="1:8">
      <c r="A14629" t="s">
        <v>4</v>
      </c>
      <c r="B14629" s="4" t="s">
        <v>5</v>
      </c>
      <c r="C14629" s="4" t="s">
        <v>10</v>
      </c>
      <c r="D14629" s="4" t="s">
        <v>16</v>
      </c>
      <c r="E14629" s="4" t="s">
        <v>9</v>
      </c>
      <c r="F14629" s="4" t="s">
        <v>69</v>
      </c>
      <c r="G14629" s="4" t="s">
        <v>16</v>
      </c>
      <c r="H14629" s="4" t="s">
        <v>16</v>
      </c>
    </row>
    <row r="14630" spans="1:8">
      <c r="A14630" t="n">
        <v>115351</v>
      </c>
      <c r="B14630" s="55" t="n">
        <v>26</v>
      </c>
      <c r="C14630" s="7" t="n">
        <v>83</v>
      </c>
      <c r="D14630" s="7" t="n">
        <v>17</v>
      </c>
      <c r="E14630" s="7" t="n">
        <v>26322</v>
      </c>
      <c r="F14630" s="7" t="s">
        <v>797</v>
      </c>
      <c r="G14630" s="7" t="n">
        <v>2</v>
      </c>
      <c r="H14630" s="7" t="n">
        <v>0</v>
      </c>
    </row>
    <row r="14631" spans="1:8">
      <c r="A14631" t="s">
        <v>4</v>
      </c>
      <c r="B14631" s="4" t="s">
        <v>5</v>
      </c>
    </row>
    <row r="14632" spans="1:8">
      <c r="A14632" t="n">
        <v>115418</v>
      </c>
      <c r="B14632" s="29" t="n">
        <v>28</v>
      </c>
    </row>
    <row r="14633" spans="1:8">
      <c r="A14633" t="s">
        <v>4</v>
      </c>
      <c r="B14633" s="4" t="s">
        <v>5</v>
      </c>
      <c r="C14633" s="4" t="s">
        <v>16</v>
      </c>
      <c r="D14633" s="4" t="s">
        <v>10</v>
      </c>
      <c r="E14633" s="4" t="s">
        <v>6</v>
      </c>
    </row>
    <row r="14634" spans="1:8">
      <c r="A14634" t="n">
        <v>115419</v>
      </c>
      <c r="B14634" s="54" t="n">
        <v>51</v>
      </c>
      <c r="C14634" s="7" t="n">
        <v>4</v>
      </c>
      <c r="D14634" s="7" t="n">
        <v>86</v>
      </c>
      <c r="E14634" s="7" t="s">
        <v>304</v>
      </c>
    </row>
    <row r="14635" spans="1:8">
      <c r="A14635" t="s">
        <v>4</v>
      </c>
      <c r="B14635" s="4" t="s">
        <v>5</v>
      </c>
      <c r="C14635" s="4" t="s">
        <v>10</v>
      </c>
    </row>
    <row r="14636" spans="1:8">
      <c r="A14636" t="n">
        <v>115433</v>
      </c>
      <c r="B14636" s="31" t="n">
        <v>16</v>
      </c>
      <c r="C14636" s="7" t="n">
        <v>0</v>
      </c>
    </row>
    <row r="14637" spans="1:8">
      <c r="A14637" t="s">
        <v>4</v>
      </c>
      <c r="B14637" s="4" t="s">
        <v>5</v>
      </c>
      <c r="C14637" s="4" t="s">
        <v>10</v>
      </c>
      <c r="D14637" s="4" t="s">
        <v>16</v>
      </c>
      <c r="E14637" s="4" t="s">
        <v>9</v>
      </c>
      <c r="F14637" s="4" t="s">
        <v>69</v>
      </c>
      <c r="G14637" s="4" t="s">
        <v>16</v>
      </c>
      <c r="H14637" s="4" t="s">
        <v>16</v>
      </c>
    </row>
    <row r="14638" spans="1:8">
      <c r="A14638" t="n">
        <v>115436</v>
      </c>
      <c r="B14638" s="55" t="n">
        <v>26</v>
      </c>
      <c r="C14638" s="7" t="n">
        <v>86</v>
      </c>
      <c r="D14638" s="7" t="n">
        <v>17</v>
      </c>
      <c r="E14638" s="7" t="n">
        <v>21300</v>
      </c>
      <c r="F14638" s="7" t="s">
        <v>798</v>
      </c>
      <c r="G14638" s="7" t="n">
        <v>2</v>
      </c>
      <c r="H14638" s="7" t="n">
        <v>0</v>
      </c>
    </row>
    <row r="14639" spans="1:8">
      <c r="A14639" t="s">
        <v>4</v>
      </c>
      <c r="B14639" s="4" t="s">
        <v>5</v>
      </c>
    </row>
    <row r="14640" spans="1:8">
      <c r="A14640" t="n">
        <v>115470</v>
      </c>
      <c r="B14640" s="29" t="n">
        <v>28</v>
      </c>
    </row>
    <row r="14641" spans="1:8">
      <c r="A14641" t="s">
        <v>4</v>
      </c>
      <c r="B14641" s="4" t="s">
        <v>5</v>
      </c>
      <c r="C14641" s="4" t="s">
        <v>10</v>
      </c>
      <c r="D14641" s="4" t="s">
        <v>16</v>
      </c>
    </row>
    <row r="14642" spans="1:8">
      <c r="A14642" t="n">
        <v>115471</v>
      </c>
      <c r="B14642" s="66" t="n">
        <v>89</v>
      </c>
      <c r="C14642" s="7" t="n">
        <v>65533</v>
      </c>
      <c r="D14642" s="7" t="n">
        <v>1</v>
      </c>
    </row>
    <row r="14643" spans="1:8">
      <c r="A14643" t="s">
        <v>4</v>
      </c>
      <c r="B14643" s="4" t="s">
        <v>5</v>
      </c>
      <c r="C14643" s="4" t="s">
        <v>16</v>
      </c>
      <c r="D14643" s="4" t="s">
        <v>10</v>
      </c>
      <c r="E14643" s="4" t="s">
        <v>30</v>
      </c>
    </row>
    <row r="14644" spans="1:8">
      <c r="A14644" t="n">
        <v>115475</v>
      </c>
      <c r="B14644" s="37" t="n">
        <v>58</v>
      </c>
      <c r="C14644" s="7" t="n">
        <v>101</v>
      </c>
      <c r="D14644" s="7" t="n">
        <v>500</v>
      </c>
      <c r="E14644" s="7" t="n">
        <v>1</v>
      </c>
    </row>
    <row r="14645" spans="1:8">
      <c r="A14645" t="s">
        <v>4</v>
      </c>
      <c r="B14645" s="4" t="s">
        <v>5</v>
      </c>
      <c r="C14645" s="4" t="s">
        <v>16</v>
      </c>
      <c r="D14645" s="4" t="s">
        <v>10</v>
      </c>
    </row>
    <row r="14646" spans="1:8">
      <c r="A14646" t="n">
        <v>115483</v>
      </c>
      <c r="B14646" s="37" t="n">
        <v>58</v>
      </c>
      <c r="C14646" s="7" t="n">
        <v>254</v>
      </c>
      <c r="D14646" s="7" t="n">
        <v>0</v>
      </c>
    </row>
    <row r="14647" spans="1:8">
      <c r="A14647" t="s">
        <v>4</v>
      </c>
      <c r="B14647" s="4" t="s">
        <v>5</v>
      </c>
      <c r="C14647" s="4" t="s">
        <v>10</v>
      </c>
      <c r="D14647" s="4" t="s">
        <v>30</v>
      </c>
      <c r="E14647" s="4" t="s">
        <v>30</v>
      </c>
      <c r="F14647" s="4" t="s">
        <v>30</v>
      </c>
      <c r="G14647" s="4" t="s">
        <v>30</v>
      </c>
    </row>
    <row r="14648" spans="1:8">
      <c r="A14648" t="n">
        <v>115487</v>
      </c>
      <c r="B14648" s="43" t="n">
        <v>46</v>
      </c>
      <c r="C14648" s="7" t="n">
        <v>11</v>
      </c>
      <c r="D14648" s="7" t="n">
        <v>-78.6800003051758</v>
      </c>
      <c r="E14648" s="7" t="n">
        <v>-3</v>
      </c>
      <c r="F14648" s="7" t="n">
        <v>-61.7400016784668</v>
      </c>
      <c r="G14648" s="7" t="n">
        <v>90</v>
      </c>
    </row>
    <row r="14649" spans="1:8">
      <c r="A14649" t="s">
        <v>4</v>
      </c>
      <c r="B14649" s="4" t="s">
        <v>5</v>
      </c>
      <c r="C14649" s="4" t="s">
        <v>10</v>
      </c>
      <c r="D14649" s="4" t="s">
        <v>30</v>
      </c>
      <c r="E14649" s="4" t="s">
        <v>30</v>
      </c>
      <c r="F14649" s="4" t="s">
        <v>30</v>
      </c>
      <c r="G14649" s="4" t="s">
        <v>30</v>
      </c>
    </row>
    <row r="14650" spans="1:8">
      <c r="A14650" t="n">
        <v>115506</v>
      </c>
      <c r="B14650" s="43" t="n">
        <v>46</v>
      </c>
      <c r="C14650" s="7" t="n">
        <v>83</v>
      </c>
      <c r="D14650" s="7" t="n">
        <v>-79.0899963378906</v>
      </c>
      <c r="E14650" s="7" t="n">
        <v>-3</v>
      </c>
      <c r="F14650" s="7" t="n">
        <v>-62.8899993896484</v>
      </c>
      <c r="G14650" s="7" t="n">
        <v>90</v>
      </c>
    </row>
    <row r="14651" spans="1:8">
      <c r="A14651" t="s">
        <v>4</v>
      </c>
      <c r="B14651" s="4" t="s">
        <v>5</v>
      </c>
      <c r="C14651" s="4" t="s">
        <v>10</v>
      </c>
      <c r="D14651" s="4" t="s">
        <v>30</v>
      </c>
      <c r="E14651" s="4" t="s">
        <v>30</v>
      </c>
      <c r="F14651" s="4" t="s">
        <v>30</v>
      </c>
      <c r="G14651" s="4" t="s">
        <v>30</v>
      </c>
    </row>
    <row r="14652" spans="1:8">
      <c r="A14652" t="n">
        <v>115525</v>
      </c>
      <c r="B14652" s="43" t="n">
        <v>46</v>
      </c>
      <c r="C14652" s="7" t="n">
        <v>86</v>
      </c>
      <c r="D14652" s="7" t="n">
        <v>-78.8199996948242</v>
      </c>
      <c r="E14652" s="7" t="n">
        <v>-3</v>
      </c>
      <c r="F14652" s="7" t="n">
        <v>-64.0999984741211</v>
      </c>
      <c r="G14652" s="7" t="n">
        <v>90</v>
      </c>
    </row>
    <row r="14653" spans="1:8">
      <c r="A14653" t="s">
        <v>4</v>
      </c>
      <c r="B14653" s="4" t="s">
        <v>5</v>
      </c>
      <c r="C14653" s="4" t="s">
        <v>10</v>
      </c>
      <c r="D14653" s="4" t="s">
        <v>30</v>
      </c>
      <c r="E14653" s="4" t="s">
        <v>30</v>
      </c>
      <c r="F14653" s="4" t="s">
        <v>30</v>
      </c>
      <c r="G14653" s="4" t="s">
        <v>30</v>
      </c>
    </row>
    <row r="14654" spans="1:8">
      <c r="A14654" t="n">
        <v>115544</v>
      </c>
      <c r="B14654" s="43" t="n">
        <v>46</v>
      </c>
      <c r="C14654" s="7" t="n">
        <v>13</v>
      </c>
      <c r="D14654" s="7" t="n">
        <v>-77.870002746582</v>
      </c>
      <c r="E14654" s="7" t="n">
        <v>-3</v>
      </c>
      <c r="F14654" s="7" t="n">
        <v>-57.4900016784668</v>
      </c>
      <c r="G14654" s="7" t="n">
        <v>90</v>
      </c>
    </row>
    <row r="14655" spans="1:8">
      <c r="A14655" t="s">
        <v>4</v>
      </c>
      <c r="B14655" s="4" t="s">
        <v>5</v>
      </c>
      <c r="C14655" s="4" t="s">
        <v>16</v>
      </c>
      <c r="D14655" s="4" t="s">
        <v>10</v>
      </c>
      <c r="E14655" s="4" t="s">
        <v>6</v>
      </c>
      <c r="F14655" s="4" t="s">
        <v>6</v>
      </c>
      <c r="G14655" s="4" t="s">
        <v>6</v>
      </c>
      <c r="H14655" s="4" t="s">
        <v>6</v>
      </c>
    </row>
    <row r="14656" spans="1:8">
      <c r="A14656" t="n">
        <v>115563</v>
      </c>
      <c r="B14656" s="54" t="n">
        <v>51</v>
      </c>
      <c r="C14656" s="7" t="n">
        <v>3</v>
      </c>
      <c r="D14656" s="7" t="n">
        <v>87</v>
      </c>
      <c r="E14656" s="7" t="s">
        <v>226</v>
      </c>
      <c r="F14656" s="7" t="s">
        <v>226</v>
      </c>
      <c r="G14656" s="7" t="s">
        <v>225</v>
      </c>
      <c r="H14656" s="7" t="s">
        <v>226</v>
      </c>
    </row>
    <row r="14657" spans="1:8">
      <c r="A14657" t="s">
        <v>4</v>
      </c>
      <c r="B14657" s="4" t="s">
        <v>5</v>
      </c>
      <c r="C14657" s="4" t="s">
        <v>16</v>
      </c>
      <c r="D14657" s="4" t="s">
        <v>10</v>
      </c>
      <c r="E14657" s="4" t="s">
        <v>6</v>
      </c>
      <c r="F14657" s="4" t="s">
        <v>6</v>
      </c>
      <c r="G14657" s="4" t="s">
        <v>6</v>
      </c>
      <c r="H14657" s="4" t="s">
        <v>6</v>
      </c>
    </row>
    <row r="14658" spans="1:8">
      <c r="A14658" t="n">
        <v>115576</v>
      </c>
      <c r="B14658" s="54" t="n">
        <v>51</v>
      </c>
      <c r="C14658" s="7" t="n">
        <v>3</v>
      </c>
      <c r="D14658" s="7" t="n">
        <v>84</v>
      </c>
      <c r="E14658" s="7" t="s">
        <v>226</v>
      </c>
      <c r="F14658" s="7" t="s">
        <v>226</v>
      </c>
      <c r="G14658" s="7" t="s">
        <v>225</v>
      </c>
      <c r="H14658" s="7" t="s">
        <v>226</v>
      </c>
    </row>
    <row r="14659" spans="1:8">
      <c r="A14659" t="s">
        <v>4</v>
      </c>
      <c r="B14659" s="4" t="s">
        <v>5</v>
      </c>
      <c r="C14659" s="4" t="s">
        <v>16</v>
      </c>
      <c r="D14659" s="4" t="s">
        <v>10</v>
      </c>
      <c r="E14659" s="4" t="s">
        <v>6</v>
      </c>
      <c r="F14659" s="4" t="s">
        <v>6</v>
      </c>
      <c r="G14659" s="4" t="s">
        <v>6</v>
      </c>
      <c r="H14659" s="4" t="s">
        <v>6</v>
      </c>
    </row>
    <row r="14660" spans="1:8">
      <c r="A14660" t="n">
        <v>115589</v>
      </c>
      <c r="B14660" s="54" t="n">
        <v>51</v>
      </c>
      <c r="C14660" s="7" t="n">
        <v>3</v>
      </c>
      <c r="D14660" s="7" t="n">
        <v>85</v>
      </c>
      <c r="E14660" s="7" t="s">
        <v>226</v>
      </c>
      <c r="F14660" s="7" t="s">
        <v>226</v>
      </c>
      <c r="G14660" s="7" t="s">
        <v>225</v>
      </c>
      <c r="H14660" s="7" t="s">
        <v>226</v>
      </c>
    </row>
    <row r="14661" spans="1:8">
      <c r="A14661" t="s">
        <v>4</v>
      </c>
      <c r="B14661" s="4" t="s">
        <v>5</v>
      </c>
      <c r="C14661" s="4" t="s">
        <v>16</v>
      </c>
      <c r="D14661" s="4" t="s">
        <v>10</v>
      </c>
      <c r="E14661" s="4" t="s">
        <v>6</v>
      </c>
      <c r="F14661" s="4" t="s">
        <v>6</v>
      </c>
      <c r="G14661" s="4" t="s">
        <v>6</v>
      </c>
      <c r="H14661" s="4" t="s">
        <v>6</v>
      </c>
    </row>
    <row r="14662" spans="1:8">
      <c r="A14662" t="n">
        <v>115602</v>
      </c>
      <c r="B14662" s="54" t="n">
        <v>51</v>
      </c>
      <c r="C14662" s="7" t="n">
        <v>3</v>
      </c>
      <c r="D14662" s="7" t="n">
        <v>11</v>
      </c>
      <c r="E14662" s="7" t="s">
        <v>226</v>
      </c>
      <c r="F14662" s="7" t="s">
        <v>226</v>
      </c>
      <c r="G14662" s="7" t="s">
        <v>225</v>
      </c>
      <c r="H14662" s="7" t="s">
        <v>226</v>
      </c>
    </row>
    <row r="14663" spans="1:8">
      <c r="A14663" t="s">
        <v>4</v>
      </c>
      <c r="B14663" s="4" t="s">
        <v>5</v>
      </c>
      <c r="C14663" s="4" t="s">
        <v>16</v>
      </c>
      <c r="D14663" s="4" t="s">
        <v>10</v>
      </c>
      <c r="E14663" s="4" t="s">
        <v>6</v>
      </c>
      <c r="F14663" s="4" t="s">
        <v>6</v>
      </c>
      <c r="G14663" s="4" t="s">
        <v>6</v>
      </c>
      <c r="H14663" s="4" t="s">
        <v>6</v>
      </c>
    </row>
    <row r="14664" spans="1:8">
      <c r="A14664" t="n">
        <v>115615</v>
      </c>
      <c r="B14664" s="54" t="n">
        <v>51</v>
      </c>
      <c r="C14664" s="7" t="n">
        <v>3</v>
      </c>
      <c r="D14664" s="7" t="n">
        <v>83</v>
      </c>
      <c r="E14664" s="7" t="s">
        <v>226</v>
      </c>
      <c r="F14664" s="7" t="s">
        <v>226</v>
      </c>
      <c r="G14664" s="7" t="s">
        <v>225</v>
      </c>
      <c r="H14664" s="7" t="s">
        <v>226</v>
      </c>
    </row>
    <row r="14665" spans="1:8">
      <c r="A14665" t="s">
        <v>4</v>
      </c>
      <c r="B14665" s="4" t="s">
        <v>5</v>
      </c>
      <c r="C14665" s="4" t="s">
        <v>16</v>
      </c>
      <c r="D14665" s="4" t="s">
        <v>10</v>
      </c>
      <c r="E14665" s="4" t="s">
        <v>6</v>
      </c>
      <c r="F14665" s="4" t="s">
        <v>6</v>
      </c>
      <c r="G14665" s="4" t="s">
        <v>6</v>
      </c>
      <c r="H14665" s="4" t="s">
        <v>6</v>
      </c>
    </row>
    <row r="14666" spans="1:8">
      <c r="A14666" t="n">
        <v>115628</v>
      </c>
      <c r="B14666" s="54" t="n">
        <v>51</v>
      </c>
      <c r="C14666" s="7" t="n">
        <v>3</v>
      </c>
      <c r="D14666" s="7" t="n">
        <v>86</v>
      </c>
      <c r="E14666" s="7" t="s">
        <v>226</v>
      </c>
      <c r="F14666" s="7" t="s">
        <v>226</v>
      </c>
      <c r="G14666" s="7" t="s">
        <v>225</v>
      </c>
      <c r="H14666" s="7" t="s">
        <v>226</v>
      </c>
    </row>
    <row r="14667" spans="1:8">
      <c r="A14667" t="s">
        <v>4</v>
      </c>
      <c r="B14667" s="4" t="s">
        <v>5</v>
      </c>
      <c r="C14667" s="4" t="s">
        <v>16</v>
      </c>
      <c r="D14667" s="4" t="s">
        <v>10</v>
      </c>
      <c r="E14667" s="4" t="s">
        <v>6</v>
      </c>
      <c r="F14667" s="4" t="s">
        <v>6</v>
      </c>
      <c r="G14667" s="4" t="s">
        <v>6</v>
      </c>
      <c r="H14667" s="4" t="s">
        <v>6</v>
      </c>
    </row>
    <row r="14668" spans="1:8">
      <c r="A14668" t="n">
        <v>115641</v>
      </c>
      <c r="B14668" s="54" t="n">
        <v>51</v>
      </c>
      <c r="C14668" s="7" t="n">
        <v>3</v>
      </c>
      <c r="D14668" s="7" t="n">
        <v>18</v>
      </c>
      <c r="E14668" s="7" t="s">
        <v>345</v>
      </c>
      <c r="F14668" s="7" t="s">
        <v>226</v>
      </c>
      <c r="G14668" s="7" t="s">
        <v>225</v>
      </c>
      <c r="H14668" s="7" t="s">
        <v>226</v>
      </c>
    </row>
    <row r="14669" spans="1:8">
      <c r="A14669" t="s">
        <v>4</v>
      </c>
      <c r="B14669" s="4" t="s">
        <v>5</v>
      </c>
      <c r="C14669" s="4" t="s">
        <v>16</v>
      </c>
      <c r="D14669" s="4" t="s">
        <v>16</v>
      </c>
      <c r="E14669" s="4" t="s">
        <v>30</v>
      </c>
      <c r="F14669" s="4" t="s">
        <v>30</v>
      </c>
      <c r="G14669" s="4" t="s">
        <v>30</v>
      </c>
      <c r="H14669" s="4" t="s">
        <v>10</v>
      </c>
    </row>
    <row r="14670" spans="1:8">
      <c r="A14670" t="n">
        <v>115654</v>
      </c>
      <c r="B14670" s="38" t="n">
        <v>45</v>
      </c>
      <c r="C14670" s="7" t="n">
        <v>2</v>
      </c>
      <c r="D14670" s="7" t="n">
        <v>3</v>
      </c>
      <c r="E14670" s="7" t="n">
        <v>-73.5999984741211</v>
      </c>
      <c r="F14670" s="7" t="n">
        <v>-1.87999999523163</v>
      </c>
      <c r="G14670" s="7" t="n">
        <v>-58.0299987792969</v>
      </c>
      <c r="H14670" s="7" t="n">
        <v>0</v>
      </c>
    </row>
    <row r="14671" spans="1:8">
      <c r="A14671" t="s">
        <v>4</v>
      </c>
      <c r="B14671" s="4" t="s">
        <v>5</v>
      </c>
      <c r="C14671" s="4" t="s">
        <v>16</v>
      </c>
      <c r="D14671" s="4" t="s">
        <v>16</v>
      </c>
      <c r="E14671" s="4" t="s">
        <v>30</v>
      </c>
      <c r="F14671" s="4" t="s">
        <v>30</v>
      </c>
      <c r="G14671" s="4" t="s">
        <v>30</v>
      </c>
      <c r="H14671" s="4" t="s">
        <v>10</v>
      </c>
      <c r="I14671" s="4" t="s">
        <v>16</v>
      </c>
    </row>
    <row r="14672" spans="1:8">
      <c r="A14672" t="n">
        <v>115671</v>
      </c>
      <c r="B14672" s="38" t="n">
        <v>45</v>
      </c>
      <c r="C14672" s="7" t="n">
        <v>4</v>
      </c>
      <c r="D14672" s="7" t="n">
        <v>3</v>
      </c>
      <c r="E14672" s="7" t="n">
        <v>7.28999996185303</v>
      </c>
      <c r="F14672" s="7" t="n">
        <v>270</v>
      </c>
      <c r="G14672" s="7" t="n">
        <v>0</v>
      </c>
      <c r="H14672" s="7" t="n">
        <v>0</v>
      </c>
      <c r="I14672" s="7" t="n">
        <v>0</v>
      </c>
    </row>
    <row r="14673" spans="1:9">
      <c r="A14673" t="s">
        <v>4</v>
      </c>
      <c r="B14673" s="4" t="s">
        <v>5</v>
      </c>
      <c r="C14673" s="4" t="s">
        <v>16</v>
      </c>
      <c r="D14673" s="4" t="s">
        <v>16</v>
      </c>
      <c r="E14673" s="4" t="s">
        <v>30</v>
      </c>
      <c r="F14673" s="4" t="s">
        <v>10</v>
      </c>
    </row>
    <row r="14674" spans="1:9">
      <c r="A14674" t="n">
        <v>115689</v>
      </c>
      <c r="B14674" s="38" t="n">
        <v>45</v>
      </c>
      <c r="C14674" s="7" t="n">
        <v>5</v>
      </c>
      <c r="D14674" s="7" t="n">
        <v>3</v>
      </c>
      <c r="E14674" s="7" t="n">
        <v>3.20000004768372</v>
      </c>
      <c r="F14674" s="7" t="n">
        <v>0</v>
      </c>
    </row>
    <row r="14675" spans="1:9">
      <c r="A14675" t="s">
        <v>4</v>
      </c>
      <c r="B14675" s="4" t="s">
        <v>5</v>
      </c>
      <c r="C14675" s="4" t="s">
        <v>16</v>
      </c>
      <c r="D14675" s="4" t="s">
        <v>16</v>
      </c>
      <c r="E14675" s="4" t="s">
        <v>30</v>
      </c>
      <c r="F14675" s="4" t="s">
        <v>10</v>
      </c>
    </row>
    <row r="14676" spans="1:9">
      <c r="A14676" t="n">
        <v>115698</v>
      </c>
      <c r="B14676" s="38" t="n">
        <v>45</v>
      </c>
      <c r="C14676" s="7" t="n">
        <v>11</v>
      </c>
      <c r="D14676" s="7" t="n">
        <v>3</v>
      </c>
      <c r="E14676" s="7" t="n">
        <v>38</v>
      </c>
      <c r="F14676" s="7" t="n">
        <v>0</v>
      </c>
    </row>
    <row r="14677" spans="1:9">
      <c r="A14677" t="s">
        <v>4</v>
      </c>
      <c r="B14677" s="4" t="s">
        <v>5</v>
      </c>
      <c r="C14677" s="4" t="s">
        <v>16</v>
      </c>
      <c r="D14677" s="4" t="s">
        <v>16</v>
      </c>
      <c r="E14677" s="4" t="s">
        <v>30</v>
      </c>
      <c r="F14677" s="4" t="s">
        <v>30</v>
      </c>
      <c r="G14677" s="4" t="s">
        <v>30</v>
      </c>
      <c r="H14677" s="4" t="s">
        <v>10</v>
      </c>
    </row>
    <row r="14678" spans="1:9">
      <c r="A14678" t="n">
        <v>115707</v>
      </c>
      <c r="B14678" s="38" t="n">
        <v>45</v>
      </c>
      <c r="C14678" s="7" t="n">
        <v>2</v>
      </c>
      <c r="D14678" s="7" t="n">
        <v>3</v>
      </c>
      <c r="E14678" s="7" t="n">
        <v>-74.9599990844727</v>
      </c>
      <c r="F14678" s="7" t="n">
        <v>-1.47000002861023</v>
      </c>
      <c r="G14678" s="7" t="n">
        <v>-57.9799995422363</v>
      </c>
      <c r="H14678" s="7" t="n">
        <v>2200</v>
      </c>
    </row>
    <row r="14679" spans="1:9">
      <c r="A14679" t="s">
        <v>4</v>
      </c>
      <c r="B14679" s="4" t="s">
        <v>5</v>
      </c>
      <c r="C14679" s="4" t="s">
        <v>16</v>
      </c>
      <c r="D14679" s="4" t="s">
        <v>16</v>
      </c>
      <c r="E14679" s="4" t="s">
        <v>30</v>
      </c>
      <c r="F14679" s="4" t="s">
        <v>30</v>
      </c>
      <c r="G14679" s="4" t="s">
        <v>30</v>
      </c>
      <c r="H14679" s="4" t="s">
        <v>10</v>
      </c>
      <c r="I14679" s="4" t="s">
        <v>16</v>
      </c>
    </row>
    <row r="14680" spans="1:9">
      <c r="A14680" t="n">
        <v>115724</v>
      </c>
      <c r="B14680" s="38" t="n">
        <v>45</v>
      </c>
      <c r="C14680" s="7" t="n">
        <v>4</v>
      </c>
      <c r="D14680" s="7" t="n">
        <v>3</v>
      </c>
      <c r="E14680" s="7" t="n">
        <v>0.189999997615814</v>
      </c>
      <c r="F14680" s="7" t="n">
        <v>290.279998779297</v>
      </c>
      <c r="G14680" s="7" t="n">
        <v>0</v>
      </c>
      <c r="H14680" s="7" t="n">
        <v>2000</v>
      </c>
      <c r="I14680" s="7" t="n">
        <v>1</v>
      </c>
    </row>
    <row r="14681" spans="1:9">
      <c r="A14681" t="s">
        <v>4</v>
      </c>
      <c r="B14681" s="4" t="s">
        <v>5</v>
      </c>
      <c r="C14681" s="4" t="s">
        <v>16</v>
      </c>
      <c r="D14681" s="4" t="s">
        <v>16</v>
      </c>
      <c r="E14681" s="4" t="s">
        <v>30</v>
      </c>
      <c r="F14681" s="4" t="s">
        <v>10</v>
      </c>
    </row>
    <row r="14682" spans="1:9">
      <c r="A14682" t="n">
        <v>115742</v>
      </c>
      <c r="B14682" s="38" t="n">
        <v>45</v>
      </c>
      <c r="C14682" s="7" t="n">
        <v>5</v>
      </c>
      <c r="D14682" s="7" t="n">
        <v>3</v>
      </c>
      <c r="E14682" s="7" t="n">
        <v>2.09999990463257</v>
      </c>
      <c r="F14682" s="7" t="n">
        <v>2200</v>
      </c>
    </row>
    <row r="14683" spans="1:9">
      <c r="A14683" t="s">
        <v>4</v>
      </c>
      <c r="B14683" s="4" t="s">
        <v>5</v>
      </c>
      <c r="C14683" s="4" t="s">
        <v>16</v>
      </c>
      <c r="D14683" s="4" t="s">
        <v>16</v>
      </c>
      <c r="E14683" s="4" t="s">
        <v>30</v>
      </c>
      <c r="F14683" s="4" t="s">
        <v>10</v>
      </c>
    </row>
    <row r="14684" spans="1:9">
      <c r="A14684" t="n">
        <v>115751</v>
      </c>
      <c r="B14684" s="38" t="n">
        <v>45</v>
      </c>
      <c r="C14684" s="7" t="n">
        <v>11</v>
      </c>
      <c r="D14684" s="7" t="n">
        <v>3</v>
      </c>
      <c r="E14684" s="7" t="n">
        <v>38</v>
      </c>
      <c r="F14684" s="7" t="n">
        <v>2200</v>
      </c>
    </row>
    <row r="14685" spans="1:9">
      <c r="A14685" t="s">
        <v>4</v>
      </c>
      <c r="B14685" s="4" t="s">
        <v>5</v>
      </c>
      <c r="C14685" s="4" t="s">
        <v>10</v>
      </c>
      <c r="D14685" s="4" t="s">
        <v>10</v>
      </c>
      <c r="E14685" s="4" t="s">
        <v>30</v>
      </c>
      <c r="F14685" s="4" t="s">
        <v>30</v>
      </c>
      <c r="G14685" s="4" t="s">
        <v>30</v>
      </c>
      <c r="H14685" s="4" t="s">
        <v>30</v>
      </c>
      <c r="I14685" s="4" t="s">
        <v>16</v>
      </c>
      <c r="J14685" s="4" t="s">
        <v>10</v>
      </c>
    </row>
    <row r="14686" spans="1:9">
      <c r="A14686" t="n">
        <v>115760</v>
      </c>
      <c r="B14686" s="64" t="n">
        <v>55</v>
      </c>
      <c r="C14686" s="7" t="n">
        <v>81</v>
      </c>
      <c r="D14686" s="7" t="n">
        <v>65533</v>
      </c>
      <c r="E14686" s="7" t="n">
        <v>-74.8300018310547</v>
      </c>
      <c r="F14686" s="7" t="n">
        <v>-3</v>
      </c>
      <c r="G14686" s="7" t="n">
        <v>-57.5</v>
      </c>
      <c r="H14686" s="7" t="n">
        <v>1.20000004768372</v>
      </c>
      <c r="I14686" s="7" t="n">
        <v>1</v>
      </c>
      <c r="J14686" s="7" t="n">
        <v>0</v>
      </c>
    </row>
    <row r="14687" spans="1:9">
      <c r="A14687" t="s">
        <v>4</v>
      </c>
      <c r="B14687" s="4" t="s">
        <v>5</v>
      </c>
      <c r="C14687" s="4" t="s">
        <v>10</v>
      </c>
    </row>
    <row r="14688" spans="1:9">
      <c r="A14688" t="n">
        <v>115784</v>
      </c>
      <c r="B14688" s="31" t="n">
        <v>16</v>
      </c>
      <c r="C14688" s="7" t="n">
        <v>500</v>
      </c>
    </row>
    <row r="14689" spans="1:10">
      <c r="A14689" t="s">
        <v>4</v>
      </c>
      <c r="B14689" s="4" t="s">
        <v>5</v>
      </c>
      <c r="C14689" s="4" t="s">
        <v>10</v>
      </c>
      <c r="D14689" s="4" t="s">
        <v>10</v>
      </c>
      <c r="E14689" s="4" t="s">
        <v>30</v>
      </c>
      <c r="F14689" s="4" t="s">
        <v>30</v>
      </c>
      <c r="G14689" s="4" t="s">
        <v>30</v>
      </c>
      <c r="H14689" s="4" t="s">
        <v>30</v>
      </c>
      <c r="I14689" s="4" t="s">
        <v>16</v>
      </c>
      <c r="J14689" s="4" t="s">
        <v>10</v>
      </c>
    </row>
    <row r="14690" spans="1:10">
      <c r="A14690" t="n">
        <v>115787</v>
      </c>
      <c r="B14690" s="64" t="n">
        <v>55</v>
      </c>
      <c r="C14690" s="7" t="n">
        <v>18</v>
      </c>
      <c r="D14690" s="7" t="n">
        <v>65533</v>
      </c>
      <c r="E14690" s="7" t="n">
        <v>-74.8300018310547</v>
      </c>
      <c r="F14690" s="7" t="n">
        <v>-3</v>
      </c>
      <c r="G14690" s="7" t="n">
        <v>-58.6699981689453</v>
      </c>
      <c r="H14690" s="7" t="n">
        <v>1.20000004768372</v>
      </c>
      <c r="I14690" s="7" t="n">
        <v>1</v>
      </c>
      <c r="J14690" s="7" t="n">
        <v>0</v>
      </c>
    </row>
    <row r="14691" spans="1:10">
      <c r="A14691" t="s">
        <v>4</v>
      </c>
      <c r="B14691" s="4" t="s">
        <v>5</v>
      </c>
      <c r="C14691" s="4" t="s">
        <v>10</v>
      </c>
      <c r="D14691" s="4" t="s">
        <v>16</v>
      </c>
    </row>
    <row r="14692" spans="1:10">
      <c r="A14692" t="n">
        <v>115811</v>
      </c>
      <c r="B14692" s="50" t="n">
        <v>56</v>
      </c>
      <c r="C14692" s="7" t="n">
        <v>81</v>
      </c>
      <c r="D14692" s="7" t="n">
        <v>0</v>
      </c>
    </row>
    <row r="14693" spans="1:10">
      <c r="A14693" t="s">
        <v>4</v>
      </c>
      <c r="B14693" s="4" t="s">
        <v>5</v>
      </c>
      <c r="C14693" s="4" t="s">
        <v>10</v>
      </c>
      <c r="D14693" s="4" t="s">
        <v>16</v>
      </c>
      <c r="E14693" s="4" t="s">
        <v>6</v>
      </c>
      <c r="F14693" s="4" t="s">
        <v>30</v>
      </c>
      <c r="G14693" s="4" t="s">
        <v>30</v>
      </c>
      <c r="H14693" s="4" t="s">
        <v>30</v>
      </c>
    </row>
    <row r="14694" spans="1:10">
      <c r="A14694" t="n">
        <v>115815</v>
      </c>
      <c r="B14694" s="45" t="n">
        <v>48</v>
      </c>
      <c r="C14694" s="7" t="n">
        <v>81</v>
      </c>
      <c r="D14694" s="7" t="n">
        <v>0</v>
      </c>
      <c r="E14694" s="7" t="s">
        <v>790</v>
      </c>
      <c r="F14694" s="7" t="n">
        <v>-1</v>
      </c>
      <c r="G14694" s="7" t="n">
        <v>1</v>
      </c>
      <c r="H14694" s="7" t="n">
        <v>0</v>
      </c>
    </row>
    <row r="14695" spans="1:10">
      <c r="A14695" t="s">
        <v>4</v>
      </c>
      <c r="B14695" s="4" t="s">
        <v>5</v>
      </c>
      <c r="C14695" s="4" t="s">
        <v>10</v>
      </c>
      <c r="D14695" s="4" t="s">
        <v>16</v>
      </c>
    </row>
    <row r="14696" spans="1:10">
      <c r="A14696" t="n">
        <v>115843</v>
      </c>
      <c r="B14696" s="50" t="n">
        <v>56</v>
      </c>
      <c r="C14696" s="7" t="n">
        <v>18</v>
      </c>
      <c r="D14696" s="7" t="n">
        <v>0</v>
      </c>
    </row>
    <row r="14697" spans="1:10">
      <c r="A14697" t="s">
        <v>4</v>
      </c>
      <c r="B14697" s="4" t="s">
        <v>5</v>
      </c>
      <c r="C14697" s="4" t="s">
        <v>16</v>
      </c>
      <c r="D14697" s="4" t="s">
        <v>10</v>
      </c>
    </row>
    <row r="14698" spans="1:10">
      <c r="A14698" t="n">
        <v>115847</v>
      </c>
      <c r="B14698" s="38" t="n">
        <v>45</v>
      </c>
      <c r="C14698" s="7" t="n">
        <v>7</v>
      </c>
      <c r="D14698" s="7" t="n">
        <v>255</v>
      </c>
    </row>
    <row r="14699" spans="1:10">
      <c r="A14699" t="s">
        <v>4</v>
      </c>
      <c r="B14699" s="4" t="s">
        <v>5</v>
      </c>
      <c r="C14699" s="4" t="s">
        <v>16</v>
      </c>
      <c r="D14699" s="4" t="s">
        <v>10</v>
      </c>
      <c r="E14699" s="4" t="s">
        <v>6</v>
      </c>
      <c r="F14699" s="4" t="s">
        <v>6</v>
      </c>
      <c r="G14699" s="4" t="s">
        <v>6</v>
      </c>
      <c r="H14699" s="4" t="s">
        <v>6</v>
      </c>
    </row>
    <row r="14700" spans="1:10">
      <c r="A14700" t="n">
        <v>115851</v>
      </c>
      <c r="B14700" s="54" t="n">
        <v>51</v>
      </c>
      <c r="C14700" s="7" t="n">
        <v>3</v>
      </c>
      <c r="D14700" s="7" t="n">
        <v>81</v>
      </c>
      <c r="E14700" s="7" t="s">
        <v>281</v>
      </c>
      <c r="F14700" s="7" t="s">
        <v>227</v>
      </c>
      <c r="G14700" s="7" t="s">
        <v>225</v>
      </c>
      <c r="H14700" s="7" t="s">
        <v>226</v>
      </c>
    </row>
    <row r="14701" spans="1:10">
      <c r="A14701" t="s">
        <v>4</v>
      </c>
      <c r="B14701" s="4" t="s">
        <v>5</v>
      </c>
      <c r="C14701" s="4" t="s">
        <v>10</v>
      </c>
    </row>
    <row r="14702" spans="1:10">
      <c r="A14702" t="n">
        <v>115864</v>
      </c>
      <c r="B14702" s="31" t="n">
        <v>16</v>
      </c>
      <c r="C14702" s="7" t="n">
        <v>200</v>
      </c>
    </row>
    <row r="14703" spans="1:10">
      <c r="A14703" t="s">
        <v>4</v>
      </c>
      <c r="B14703" s="4" t="s">
        <v>5</v>
      </c>
      <c r="C14703" s="4" t="s">
        <v>10</v>
      </c>
      <c r="D14703" s="4" t="s">
        <v>16</v>
      </c>
      <c r="E14703" s="4" t="s">
        <v>30</v>
      </c>
      <c r="F14703" s="4" t="s">
        <v>10</v>
      </c>
    </row>
    <row r="14704" spans="1:10">
      <c r="A14704" t="n">
        <v>115867</v>
      </c>
      <c r="B14704" s="53" t="n">
        <v>59</v>
      </c>
      <c r="C14704" s="7" t="n">
        <v>81</v>
      </c>
      <c r="D14704" s="7" t="n">
        <v>8</v>
      </c>
      <c r="E14704" s="7" t="n">
        <v>0.150000005960464</v>
      </c>
      <c r="F14704" s="7" t="n">
        <v>0</v>
      </c>
    </row>
    <row r="14705" spans="1:10">
      <c r="A14705" t="s">
        <v>4</v>
      </c>
      <c r="B14705" s="4" t="s">
        <v>5</v>
      </c>
      <c r="C14705" s="4" t="s">
        <v>10</v>
      </c>
    </row>
    <row r="14706" spans="1:10">
      <c r="A14706" t="n">
        <v>115877</v>
      </c>
      <c r="B14706" s="31" t="n">
        <v>16</v>
      </c>
      <c r="C14706" s="7" t="n">
        <v>2000</v>
      </c>
    </row>
    <row r="14707" spans="1:10">
      <c r="A14707" t="s">
        <v>4</v>
      </c>
      <c r="B14707" s="4" t="s">
        <v>5</v>
      </c>
      <c r="C14707" s="4" t="s">
        <v>10</v>
      </c>
      <c r="D14707" s="4" t="s">
        <v>16</v>
      </c>
      <c r="E14707" s="4" t="s">
        <v>30</v>
      </c>
      <c r="F14707" s="4" t="s">
        <v>10</v>
      </c>
    </row>
    <row r="14708" spans="1:10">
      <c r="A14708" t="n">
        <v>115880</v>
      </c>
      <c r="B14708" s="53" t="n">
        <v>59</v>
      </c>
      <c r="C14708" s="7" t="n">
        <v>81</v>
      </c>
      <c r="D14708" s="7" t="n">
        <v>255</v>
      </c>
      <c r="E14708" s="7" t="n">
        <v>0</v>
      </c>
      <c r="F14708" s="7" t="n">
        <v>0</v>
      </c>
    </row>
    <row r="14709" spans="1:10">
      <c r="A14709" t="s">
        <v>4</v>
      </c>
      <c r="B14709" s="4" t="s">
        <v>5</v>
      </c>
      <c r="C14709" s="4" t="s">
        <v>16</v>
      </c>
      <c r="D14709" s="4" t="s">
        <v>10</v>
      </c>
      <c r="E14709" s="4" t="s">
        <v>6</v>
      </c>
    </row>
    <row r="14710" spans="1:10">
      <c r="A14710" t="n">
        <v>115890</v>
      </c>
      <c r="B14710" s="54" t="n">
        <v>51</v>
      </c>
      <c r="C14710" s="7" t="n">
        <v>4</v>
      </c>
      <c r="D14710" s="7" t="n">
        <v>81</v>
      </c>
      <c r="E14710" s="7" t="s">
        <v>337</v>
      </c>
    </row>
    <row r="14711" spans="1:10">
      <c r="A14711" t="s">
        <v>4</v>
      </c>
      <c r="B14711" s="4" t="s">
        <v>5</v>
      </c>
      <c r="C14711" s="4" t="s">
        <v>10</v>
      </c>
    </row>
    <row r="14712" spans="1:10">
      <c r="A14712" t="n">
        <v>115904</v>
      </c>
      <c r="B14712" s="31" t="n">
        <v>16</v>
      </c>
      <c r="C14712" s="7" t="n">
        <v>0</v>
      </c>
    </row>
    <row r="14713" spans="1:10">
      <c r="A14713" t="s">
        <v>4</v>
      </c>
      <c r="B14713" s="4" t="s">
        <v>5</v>
      </c>
      <c r="C14713" s="4" t="s">
        <v>10</v>
      </c>
      <c r="D14713" s="4" t="s">
        <v>69</v>
      </c>
      <c r="E14713" s="4" t="s">
        <v>16</v>
      </c>
      <c r="F14713" s="4" t="s">
        <v>16</v>
      </c>
      <c r="G14713" s="4" t="s">
        <v>69</v>
      </c>
      <c r="H14713" s="4" t="s">
        <v>16</v>
      </c>
      <c r="I14713" s="4" t="s">
        <v>16</v>
      </c>
    </row>
    <row r="14714" spans="1:10">
      <c r="A14714" t="n">
        <v>115907</v>
      </c>
      <c r="B14714" s="55" t="n">
        <v>26</v>
      </c>
      <c r="C14714" s="7" t="n">
        <v>81</v>
      </c>
      <c r="D14714" s="7" t="s">
        <v>799</v>
      </c>
      <c r="E14714" s="7" t="n">
        <v>2</v>
      </c>
      <c r="F14714" s="7" t="n">
        <v>3</v>
      </c>
      <c r="G14714" s="7" t="s">
        <v>800</v>
      </c>
      <c r="H14714" s="7" t="n">
        <v>2</v>
      </c>
      <c r="I14714" s="7" t="n">
        <v>0</v>
      </c>
    </row>
    <row r="14715" spans="1:10">
      <c r="A14715" t="s">
        <v>4</v>
      </c>
      <c r="B14715" s="4" t="s">
        <v>5</v>
      </c>
    </row>
    <row r="14716" spans="1:10">
      <c r="A14716" t="n">
        <v>116058</v>
      </c>
      <c r="B14716" s="29" t="n">
        <v>28</v>
      </c>
    </row>
    <row r="14717" spans="1:10">
      <c r="A14717" t="s">
        <v>4</v>
      </c>
      <c r="B14717" s="4" t="s">
        <v>5</v>
      </c>
      <c r="C14717" s="4" t="s">
        <v>16</v>
      </c>
      <c r="D14717" s="4" t="s">
        <v>10</v>
      </c>
      <c r="E14717" s="4" t="s">
        <v>6</v>
      </c>
      <c r="F14717" s="4" t="s">
        <v>6</v>
      </c>
      <c r="G14717" s="4" t="s">
        <v>6</v>
      </c>
      <c r="H14717" s="4" t="s">
        <v>6</v>
      </c>
    </row>
    <row r="14718" spans="1:10">
      <c r="A14718" t="n">
        <v>116059</v>
      </c>
      <c r="B14718" s="54" t="n">
        <v>51</v>
      </c>
      <c r="C14718" s="7" t="n">
        <v>3</v>
      </c>
      <c r="D14718" s="7" t="n">
        <v>81</v>
      </c>
      <c r="E14718" s="7" t="s">
        <v>223</v>
      </c>
      <c r="F14718" s="7" t="s">
        <v>227</v>
      </c>
      <c r="G14718" s="7" t="s">
        <v>225</v>
      </c>
      <c r="H14718" s="7" t="s">
        <v>226</v>
      </c>
    </row>
    <row r="14719" spans="1:10">
      <c r="A14719" t="s">
        <v>4</v>
      </c>
      <c r="B14719" s="4" t="s">
        <v>5</v>
      </c>
      <c r="C14719" s="4" t="s">
        <v>16</v>
      </c>
      <c r="D14719" s="4" t="s">
        <v>16</v>
      </c>
      <c r="E14719" s="4" t="s">
        <v>30</v>
      </c>
      <c r="F14719" s="4" t="s">
        <v>30</v>
      </c>
      <c r="G14719" s="4" t="s">
        <v>30</v>
      </c>
      <c r="H14719" s="4" t="s">
        <v>10</v>
      </c>
    </row>
    <row r="14720" spans="1:10">
      <c r="A14720" t="n">
        <v>116072</v>
      </c>
      <c r="B14720" s="38" t="n">
        <v>45</v>
      </c>
      <c r="C14720" s="7" t="n">
        <v>2</v>
      </c>
      <c r="D14720" s="7" t="n">
        <v>3</v>
      </c>
      <c r="E14720" s="7" t="n">
        <v>-74.879997253418</v>
      </c>
      <c r="F14720" s="7" t="n">
        <v>-1.41999995708466</v>
      </c>
      <c r="G14720" s="7" t="n">
        <v>-57.5</v>
      </c>
      <c r="H14720" s="7" t="n">
        <v>1500</v>
      </c>
    </row>
    <row r="14721" spans="1:9">
      <c r="A14721" t="s">
        <v>4</v>
      </c>
      <c r="B14721" s="4" t="s">
        <v>5</v>
      </c>
      <c r="C14721" s="4" t="s">
        <v>16</v>
      </c>
      <c r="D14721" s="4" t="s">
        <v>16</v>
      </c>
      <c r="E14721" s="4" t="s">
        <v>30</v>
      </c>
      <c r="F14721" s="4" t="s">
        <v>30</v>
      </c>
      <c r="G14721" s="4" t="s">
        <v>30</v>
      </c>
      <c r="H14721" s="4" t="s">
        <v>10</v>
      </c>
      <c r="I14721" s="4" t="s">
        <v>16</v>
      </c>
    </row>
    <row r="14722" spans="1:9">
      <c r="A14722" t="n">
        <v>116089</v>
      </c>
      <c r="B14722" s="38" t="n">
        <v>45</v>
      </c>
      <c r="C14722" s="7" t="n">
        <v>4</v>
      </c>
      <c r="D14722" s="7" t="n">
        <v>3</v>
      </c>
      <c r="E14722" s="7" t="n">
        <v>357.920013427734</v>
      </c>
      <c r="F14722" s="7" t="n">
        <v>287.279998779297</v>
      </c>
      <c r="G14722" s="7" t="n">
        <v>0</v>
      </c>
      <c r="H14722" s="7" t="n">
        <v>1500</v>
      </c>
      <c r="I14722" s="7" t="n">
        <v>1</v>
      </c>
    </row>
    <row r="14723" spans="1:9">
      <c r="A14723" t="s">
        <v>4</v>
      </c>
      <c r="B14723" s="4" t="s">
        <v>5</v>
      </c>
      <c r="C14723" s="4" t="s">
        <v>16</v>
      </c>
      <c r="D14723" s="4" t="s">
        <v>16</v>
      </c>
      <c r="E14723" s="4" t="s">
        <v>30</v>
      </c>
      <c r="F14723" s="4" t="s">
        <v>10</v>
      </c>
    </row>
    <row r="14724" spans="1:9">
      <c r="A14724" t="n">
        <v>116107</v>
      </c>
      <c r="B14724" s="38" t="n">
        <v>45</v>
      </c>
      <c r="C14724" s="7" t="n">
        <v>5</v>
      </c>
      <c r="D14724" s="7" t="n">
        <v>3</v>
      </c>
      <c r="E14724" s="7" t="n">
        <v>1.29999995231628</v>
      </c>
      <c r="F14724" s="7" t="n">
        <v>1500</v>
      </c>
    </row>
    <row r="14725" spans="1:9">
      <c r="A14725" t="s">
        <v>4</v>
      </c>
      <c r="B14725" s="4" t="s">
        <v>5</v>
      </c>
      <c r="C14725" s="4" t="s">
        <v>16</v>
      </c>
      <c r="D14725" s="4" t="s">
        <v>16</v>
      </c>
      <c r="E14725" s="4" t="s">
        <v>30</v>
      </c>
      <c r="F14725" s="4" t="s">
        <v>10</v>
      </c>
    </row>
    <row r="14726" spans="1:9">
      <c r="A14726" t="n">
        <v>116116</v>
      </c>
      <c r="B14726" s="38" t="n">
        <v>45</v>
      </c>
      <c r="C14726" s="7" t="n">
        <v>11</v>
      </c>
      <c r="D14726" s="7" t="n">
        <v>3</v>
      </c>
      <c r="E14726" s="7" t="n">
        <v>38</v>
      </c>
      <c r="F14726" s="7" t="n">
        <v>1500</v>
      </c>
    </row>
    <row r="14727" spans="1:9">
      <c r="A14727" t="s">
        <v>4</v>
      </c>
      <c r="B14727" s="4" t="s">
        <v>5</v>
      </c>
      <c r="C14727" s="4" t="s">
        <v>16</v>
      </c>
      <c r="D14727" s="4" t="s">
        <v>10</v>
      </c>
    </row>
    <row r="14728" spans="1:9">
      <c r="A14728" t="n">
        <v>116125</v>
      </c>
      <c r="B14728" s="38" t="n">
        <v>45</v>
      </c>
      <c r="C14728" s="7" t="n">
        <v>7</v>
      </c>
      <c r="D14728" s="7" t="n">
        <v>255</v>
      </c>
    </row>
    <row r="14729" spans="1:9">
      <c r="A14729" t="s">
        <v>4</v>
      </c>
      <c r="B14729" s="4" t="s">
        <v>5</v>
      </c>
      <c r="C14729" s="4" t="s">
        <v>16</v>
      </c>
      <c r="D14729" s="4" t="s">
        <v>10</v>
      </c>
      <c r="E14729" s="4" t="s">
        <v>6</v>
      </c>
    </row>
    <row r="14730" spans="1:9">
      <c r="A14730" t="n">
        <v>116129</v>
      </c>
      <c r="B14730" s="54" t="n">
        <v>51</v>
      </c>
      <c r="C14730" s="7" t="n">
        <v>4</v>
      </c>
      <c r="D14730" s="7" t="n">
        <v>81</v>
      </c>
      <c r="E14730" s="7" t="s">
        <v>283</v>
      </c>
    </row>
    <row r="14731" spans="1:9">
      <c r="A14731" t="s">
        <v>4</v>
      </c>
      <c r="B14731" s="4" t="s">
        <v>5</v>
      </c>
      <c r="C14731" s="4" t="s">
        <v>10</v>
      </c>
    </row>
    <row r="14732" spans="1:9">
      <c r="A14732" t="n">
        <v>116142</v>
      </c>
      <c r="B14732" s="31" t="n">
        <v>16</v>
      </c>
      <c r="C14732" s="7" t="n">
        <v>0</v>
      </c>
    </row>
    <row r="14733" spans="1:9">
      <c r="A14733" t="s">
        <v>4</v>
      </c>
      <c r="B14733" s="4" t="s">
        <v>5</v>
      </c>
      <c r="C14733" s="4" t="s">
        <v>10</v>
      </c>
      <c r="D14733" s="4" t="s">
        <v>69</v>
      </c>
      <c r="E14733" s="4" t="s">
        <v>16</v>
      </c>
      <c r="F14733" s="4" t="s">
        <v>16</v>
      </c>
      <c r="G14733" s="4" t="s">
        <v>69</v>
      </c>
      <c r="H14733" s="4" t="s">
        <v>16</v>
      </c>
      <c r="I14733" s="4" t="s">
        <v>16</v>
      </c>
    </row>
    <row r="14734" spans="1:9">
      <c r="A14734" t="n">
        <v>116145</v>
      </c>
      <c r="B14734" s="55" t="n">
        <v>26</v>
      </c>
      <c r="C14734" s="7" t="n">
        <v>81</v>
      </c>
      <c r="D14734" s="7" t="s">
        <v>801</v>
      </c>
      <c r="E14734" s="7" t="n">
        <v>2</v>
      </c>
      <c r="F14734" s="7" t="n">
        <v>3</v>
      </c>
      <c r="G14734" s="7" t="s">
        <v>802</v>
      </c>
      <c r="H14734" s="7" t="n">
        <v>2</v>
      </c>
      <c r="I14734" s="7" t="n">
        <v>0</v>
      </c>
    </row>
    <row r="14735" spans="1:9">
      <c r="A14735" t="s">
        <v>4</v>
      </c>
      <c r="B14735" s="4" t="s">
        <v>5</v>
      </c>
    </row>
    <row r="14736" spans="1:9">
      <c r="A14736" t="n">
        <v>116323</v>
      </c>
      <c r="B14736" s="29" t="n">
        <v>28</v>
      </c>
    </row>
    <row r="14737" spans="1:9">
      <c r="A14737" t="s">
        <v>4</v>
      </c>
      <c r="B14737" s="4" t="s">
        <v>5</v>
      </c>
      <c r="C14737" s="4" t="s">
        <v>10</v>
      </c>
      <c r="D14737" s="4" t="s">
        <v>16</v>
      </c>
    </row>
    <row r="14738" spans="1:9">
      <c r="A14738" t="n">
        <v>116324</v>
      </c>
      <c r="B14738" s="66" t="n">
        <v>89</v>
      </c>
      <c r="C14738" s="7" t="n">
        <v>65533</v>
      </c>
      <c r="D14738" s="7" t="n">
        <v>1</v>
      </c>
    </row>
    <row r="14739" spans="1:9">
      <c r="A14739" t="s">
        <v>4</v>
      </c>
      <c r="B14739" s="4" t="s">
        <v>5</v>
      </c>
      <c r="C14739" s="4" t="s">
        <v>16</v>
      </c>
      <c r="D14739" s="4" t="s">
        <v>10</v>
      </c>
      <c r="E14739" s="4" t="s">
        <v>30</v>
      </c>
    </row>
    <row r="14740" spans="1:9">
      <c r="A14740" t="n">
        <v>116328</v>
      </c>
      <c r="B14740" s="37" t="n">
        <v>58</v>
      </c>
      <c r="C14740" s="7" t="n">
        <v>101</v>
      </c>
      <c r="D14740" s="7" t="n">
        <v>500</v>
      </c>
      <c r="E14740" s="7" t="n">
        <v>1</v>
      </c>
    </row>
    <row r="14741" spans="1:9">
      <c r="A14741" t="s">
        <v>4</v>
      </c>
      <c r="B14741" s="4" t="s">
        <v>5</v>
      </c>
      <c r="C14741" s="4" t="s">
        <v>16</v>
      </c>
      <c r="D14741" s="4" t="s">
        <v>10</v>
      </c>
    </row>
    <row r="14742" spans="1:9">
      <c r="A14742" t="n">
        <v>116336</v>
      </c>
      <c r="B14742" s="37" t="n">
        <v>58</v>
      </c>
      <c r="C14742" s="7" t="n">
        <v>254</v>
      </c>
      <c r="D14742" s="7" t="n">
        <v>0</v>
      </c>
    </row>
    <row r="14743" spans="1:9">
      <c r="A14743" t="s">
        <v>4</v>
      </c>
      <c r="B14743" s="4" t="s">
        <v>5</v>
      </c>
      <c r="C14743" s="4" t="s">
        <v>16</v>
      </c>
    </row>
    <row r="14744" spans="1:9">
      <c r="A14744" t="n">
        <v>116340</v>
      </c>
      <c r="B14744" s="38" t="n">
        <v>45</v>
      </c>
      <c r="C14744" s="7" t="n">
        <v>0</v>
      </c>
    </row>
    <row r="14745" spans="1:9">
      <c r="A14745" t="s">
        <v>4</v>
      </c>
      <c r="B14745" s="4" t="s">
        <v>5</v>
      </c>
      <c r="C14745" s="4" t="s">
        <v>16</v>
      </c>
      <c r="D14745" s="4" t="s">
        <v>10</v>
      </c>
      <c r="E14745" s="4" t="s">
        <v>30</v>
      </c>
      <c r="F14745" s="4" t="s">
        <v>30</v>
      </c>
      <c r="G14745" s="4" t="s">
        <v>30</v>
      </c>
    </row>
    <row r="14746" spans="1:9">
      <c r="A14746" t="n">
        <v>116342</v>
      </c>
      <c r="B14746" s="38" t="n">
        <v>45</v>
      </c>
      <c r="C14746" s="7" t="n">
        <v>15</v>
      </c>
      <c r="D14746" s="7" t="n">
        <v>0</v>
      </c>
      <c r="E14746" s="7" t="n">
        <v>0</v>
      </c>
      <c r="F14746" s="7" t="n">
        <v>1.29999995231628</v>
      </c>
      <c r="G14746" s="7" t="n">
        <v>0</v>
      </c>
    </row>
    <row r="14747" spans="1:9">
      <c r="A14747" t="s">
        <v>4</v>
      </c>
      <c r="B14747" s="4" t="s">
        <v>5</v>
      </c>
      <c r="C14747" s="4" t="s">
        <v>16</v>
      </c>
      <c r="D14747" s="4" t="s">
        <v>10</v>
      </c>
      <c r="E14747" s="4" t="s">
        <v>6</v>
      </c>
      <c r="F14747" s="4" t="s">
        <v>6</v>
      </c>
      <c r="G14747" s="4" t="s">
        <v>6</v>
      </c>
      <c r="H14747" s="4" t="s">
        <v>6</v>
      </c>
    </row>
    <row r="14748" spans="1:9">
      <c r="A14748" t="n">
        <v>116358</v>
      </c>
      <c r="B14748" s="54" t="n">
        <v>51</v>
      </c>
      <c r="C14748" s="7" t="n">
        <v>3</v>
      </c>
      <c r="D14748" s="7" t="n">
        <v>0</v>
      </c>
      <c r="E14748" s="7" t="s">
        <v>223</v>
      </c>
      <c r="F14748" s="7" t="s">
        <v>226</v>
      </c>
      <c r="G14748" s="7" t="s">
        <v>225</v>
      </c>
      <c r="H14748" s="7" t="s">
        <v>226</v>
      </c>
    </row>
    <row r="14749" spans="1:9">
      <c r="A14749" t="s">
        <v>4</v>
      </c>
      <c r="B14749" s="4" t="s">
        <v>5</v>
      </c>
      <c r="C14749" s="4" t="s">
        <v>16</v>
      </c>
      <c r="D14749" s="4" t="s">
        <v>16</v>
      </c>
      <c r="E14749" s="4" t="s">
        <v>30</v>
      </c>
      <c r="F14749" s="4" t="s">
        <v>30</v>
      </c>
      <c r="G14749" s="4" t="s">
        <v>30</v>
      </c>
      <c r="H14749" s="4" t="s">
        <v>10</v>
      </c>
      <c r="I14749" s="4" t="s">
        <v>16</v>
      </c>
    </row>
    <row r="14750" spans="1:9">
      <c r="A14750" t="n">
        <v>116371</v>
      </c>
      <c r="B14750" s="38" t="n">
        <v>45</v>
      </c>
      <c r="C14750" s="7" t="n">
        <v>4</v>
      </c>
      <c r="D14750" s="7" t="n">
        <v>3</v>
      </c>
      <c r="E14750" s="7" t="n">
        <v>5.42000007629395</v>
      </c>
      <c r="F14750" s="7" t="n">
        <v>85.6800003051758</v>
      </c>
      <c r="G14750" s="7" t="n">
        <v>0</v>
      </c>
      <c r="H14750" s="7" t="n">
        <v>0</v>
      </c>
      <c r="I14750" s="7" t="n">
        <v>0</v>
      </c>
    </row>
    <row r="14751" spans="1:9">
      <c r="A14751" t="s">
        <v>4</v>
      </c>
      <c r="B14751" s="4" t="s">
        <v>5</v>
      </c>
      <c r="C14751" s="4" t="s">
        <v>16</v>
      </c>
      <c r="D14751" s="4" t="s">
        <v>16</v>
      </c>
      <c r="E14751" s="4" t="s">
        <v>30</v>
      </c>
      <c r="F14751" s="4" t="s">
        <v>10</v>
      </c>
    </row>
    <row r="14752" spans="1:9">
      <c r="A14752" t="n">
        <v>116389</v>
      </c>
      <c r="B14752" s="38" t="n">
        <v>45</v>
      </c>
      <c r="C14752" s="7" t="n">
        <v>5</v>
      </c>
      <c r="D14752" s="7" t="n">
        <v>3</v>
      </c>
      <c r="E14752" s="7" t="n">
        <v>1.5</v>
      </c>
      <c r="F14752" s="7" t="n">
        <v>0</v>
      </c>
    </row>
    <row r="14753" spans="1:9">
      <c r="A14753" t="s">
        <v>4</v>
      </c>
      <c r="B14753" s="4" t="s">
        <v>5</v>
      </c>
      <c r="C14753" s="4" t="s">
        <v>16</v>
      </c>
      <c r="D14753" s="4" t="s">
        <v>16</v>
      </c>
      <c r="E14753" s="4" t="s">
        <v>30</v>
      </c>
      <c r="F14753" s="4" t="s">
        <v>10</v>
      </c>
    </row>
    <row r="14754" spans="1:9">
      <c r="A14754" t="n">
        <v>116398</v>
      </c>
      <c r="B14754" s="38" t="n">
        <v>45</v>
      </c>
      <c r="C14754" s="7" t="n">
        <v>11</v>
      </c>
      <c r="D14754" s="7" t="n">
        <v>3</v>
      </c>
      <c r="E14754" s="7" t="n">
        <v>38</v>
      </c>
      <c r="F14754" s="7" t="n">
        <v>0</v>
      </c>
    </row>
    <row r="14755" spans="1:9">
      <c r="A14755" t="s">
        <v>4</v>
      </c>
      <c r="B14755" s="4" t="s">
        <v>5</v>
      </c>
      <c r="C14755" s="4" t="s">
        <v>16</v>
      </c>
      <c r="D14755" s="4" t="s">
        <v>16</v>
      </c>
      <c r="E14755" s="4" t="s">
        <v>30</v>
      </c>
      <c r="F14755" s="4" t="s">
        <v>10</v>
      </c>
    </row>
    <row r="14756" spans="1:9">
      <c r="A14756" t="n">
        <v>116407</v>
      </c>
      <c r="B14756" s="38" t="n">
        <v>45</v>
      </c>
      <c r="C14756" s="7" t="n">
        <v>5</v>
      </c>
      <c r="D14756" s="7" t="n">
        <v>3</v>
      </c>
      <c r="E14756" s="7" t="n">
        <v>1.39999997615814</v>
      </c>
      <c r="F14756" s="7" t="n">
        <v>5000</v>
      </c>
    </row>
    <row r="14757" spans="1:9">
      <c r="A14757" t="s">
        <v>4</v>
      </c>
      <c r="B14757" s="4" t="s">
        <v>5</v>
      </c>
      <c r="C14757" s="4" t="s">
        <v>16</v>
      </c>
      <c r="D14757" s="4" t="s">
        <v>10</v>
      </c>
    </row>
    <row r="14758" spans="1:9">
      <c r="A14758" t="n">
        <v>116416</v>
      </c>
      <c r="B14758" s="37" t="n">
        <v>58</v>
      </c>
      <c r="C14758" s="7" t="n">
        <v>255</v>
      </c>
      <c r="D14758" s="7" t="n">
        <v>0</v>
      </c>
    </row>
    <row r="14759" spans="1:9">
      <c r="A14759" t="s">
        <v>4</v>
      </c>
      <c r="B14759" s="4" t="s">
        <v>5</v>
      </c>
      <c r="C14759" s="4" t="s">
        <v>10</v>
      </c>
    </row>
    <row r="14760" spans="1:9">
      <c r="A14760" t="n">
        <v>116420</v>
      </c>
      <c r="B14760" s="31" t="n">
        <v>16</v>
      </c>
      <c r="C14760" s="7" t="n">
        <v>200</v>
      </c>
    </row>
    <row r="14761" spans="1:9">
      <c r="A14761" t="s">
        <v>4</v>
      </c>
      <c r="B14761" s="4" t="s">
        <v>5</v>
      </c>
      <c r="C14761" s="4" t="s">
        <v>16</v>
      </c>
      <c r="D14761" s="4" t="s">
        <v>10</v>
      </c>
      <c r="E14761" s="4" t="s">
        <v>10</v>
      </c>
      <c r="F14761" s="4" t="s">
        <v>16</v>
      </c>
    </row>
    <row r="14762" spans="1:9">
      <c r="A14762" t="n">
        <v>116423</v>
      </c>
      <c r="B14762" s="27" t="n">
        <v>25</v>
      </c>
      <c r="C14762" s="7" t="n">
        <v>1</v>
      </c>
      <c r="D14762" s="7" t="n">
        <v>65535</v>
      </c>
      <c r="E14762" s="7" t="n">
        <v>500</v>
      </c>
      <c r="F14762" s="7" t="n">
        <v>6</v>
      </c>
    </row>
    <row r="14763" spans="1:9">
      <c r="A14763" t="s">
        <v>4</v>
      </c>
      <c r="B14763" s="4" t="s">
        <v>5</v>
      </c>
      <c r="C14763" s="4" t="s">
        <v>16</v>
      </c>
      <c r="D14763" s="4" t="s">
        <v>10</v>
      </c>
      <c r="E14763" s="4" t="s">
        <v>6</v>
      </c>
    </row>
    <row r="14764" spans="1:9">
      <c r="A14764" t="n">
        <v>116430</v>
      </c>
      <c r="B14764" s="54" t="n">
        <v>51</v>
      </c>
      <c r="C14764" s="7" t="n">
        <v>4</v>
      </c>
      <c r="D14764" s="7" t="n">
        <v>81</v>
      </c>
      <c r="E14764" s="7" t="s">
        <v>312</v>
      </c>
    </row>
    <row r="14765" spans="1:9">
      <c r="A14765" t="s">
        <v>4</v>
      </c>
      <c r="B14765" s="4" t="s">
        <v>5</v>
      </c>
      <c r="C14765" s="4" t="s">
        <v>10</v>
      </c>
    </row>
    <row r="14766" spans="1:9">
      <c r="A14766" t="n">
        <v>116444</v>
      </c>
      <c r="B14766" s="31" t="n">
        <v>16</v>
      </c>
      <c r="C14766" s="7" t="n">
        <v>0</v>
      </c>
    </row>
    <row r="14767" spans="1:9">
      <c r="A14767" t="s">
        <v>4</v>
      </c>
      <c r="B14767" s="4" t="s">
        <v>5</v>
      </c>
      <c r="C14767" s="4" t="s">
        <v>10</v>
      </c>
      <c r="D14767" s="4" t="s">
        <v>69</v>
      </c>
      <c r="E14767" s="4" t="s">
        <v>16</v>
      </c>
      <c r="F14767" s="4" t="s">
        <v>16</v>
      </c>
    </row>
    <row r="14768" spans="1:9">
      <c r="A14768" t="n">
        <v>116447</v>
      </c>
      <c r="B14768" s="55" t="n">
        <v>26</v>
      </c>
      <c r="C14768" s="7" t="n">
        <v>81</v>
      </c>
      <c r="D14768" s="7" t="s">
        <v>803</v>
      </c>
      <c r="E14768" s="7" t="n">
        <v>2</v>
      </c>
      <c r="F14768" s="7" t="n">
        <v>0</v>
      </c>
    </row>
    <row r="14769" spans="1:6">
      <c r="A14769" t="s">
        <v>4</v>
      </c>
      <c r="B14769" s="4" t="s">
        <v>5</v>
      </c>
    </row>
    <row r="14770" spans="1:6">
      <c r="A14770" t="n">
        <v>116574</v>
      </c>
      <c r="B14770" s="29" t="n">
        <v>28</v>
      </c>
    </row>
    <row r="14771" spans="1:6">
      <c r="A14771" t="s">
        <v>4</v>
      </c>
      <c r="B14771" s="4" t="s">
        <v>5</v>
      </c>
      <c r="C14771" s="4" t="s">
        <v>10</v>
      </c>
      <c r="D14771" s="4" t="s">
        <v>16</v>
      </c>
    </row>
    <row r="14772" spans="1:6">
      <c r="A14772" t="n">
        <v>116575</v>
      </c>
      <c r="B14772" s="66" t="n">
        <v>89</v>
      </c>
      <c r="C14772" s="7" t="n">
        <v>65533</v>
      </c>
      <c r="D14772" s="7" t="n">
        <v>1</v>
      </c>
    </row>
    <row r="14773" spans="1:6">
      <c r="A14773" t="s">
        <v>4</v>
      </c>
      <c r="B14773" s="4" t="s">
        <v>5</v>
      </c>
      <c r="C14773" s="4" t="s">
        <v>16</v>
      </c>
      <c r="D14773" s="4" t="s">
        <v>10</v>
      </c>
      <c r="E14773" s="4" t="s">
        <v>10</v>
      </c>
      <c r="F14773" s="4" t="s">
        <v>16</v>
      </c>
    </row>
    <row r="14774" spans="1:6">
      <c r="A14774" t="n">
        <v>116579</v>
      </c>
      <c r="B14774" s="27" t="n">
        <v>25</v>
      </c>
      <c r="C14774" s="7" t="n">
        <v>1</v>
      </c>
      <c r="D14774" s="7" t="n">
        <v>65535</v>
      </c>
      <c r="E14774" s="7" t="n">
        <v>65535</v>
      </c>
      <c r="F14774" s="7" t="n">
        <v>0</v>
      </c>
    </row>
    <row r="14775" spans="1:6">
      <c r="A14775" t="s">
        <v>4</v>
      </c>
      <c r="B14775" s="4" t="s">
        <v>5</v>
      </c>
      <c r="C14775" s="4" t="s">
        <v>10</v>
      </c>
    </row>
    <row r="14776" spans="1:6">
      <c r="A14776" t="n">
        <v>116586</v>
      </c>
      <c r="B14776" s="31" t="n">
        <v>16</v>
      </c>
      <c r="C14776" s="7" t="n">
        <v>500</v>
      </c>
    </row>
    <row r="14777" spans="1:6">
      <c r="A14777" t="s">
        <v>4</v>
      </c>
      <c r="B14777" s="4" t="s">
        <v>5</v>
      </c>
      <c r="C14777" s="4" t="s">
        <v>16</v>
      </c>
      <c r="D14777" s="4" t="s">
        <v>10</v>
      </c>
      <c r="E14777" s="4" t="s">
        <v>30</v>
      </c>
    </row>
    <row r="14778" spans="1:6">
      <c r="A14778" t="n">
        <v>116589</v>
      </c>
      <c r="B14778" s="37" t="n">
        <v>58</v>
      </c>
      <c r="C14778" s="7" t="n">
        <v>101</v>
      </c>
      <c r="D14778" s="7" t="n">
        <v>500</v>
      </c>
      <c r="E14778" s="7" t="n">
        <v>1</v>
      </c>
    </row>
    <row r="14779" spans="1:6">
      <c r="A14779" t="s">
        <v>4</v>
      </c>
      <c r="B14779" s="4" t="s">
        <v>5</v>
      </c>
      <c r="C14779" s="4" t="s">
        <v>16</v>
      </c>
      <c r="D14779" s="4" t="s">
        <v>10</v>
      </c>
    </row>
    <row r="14780" spans="1:6">
      <c r="A14780" t="n">
        <v>116597</v>
      </c>
      <c r="B14780" s="37" t="n">
        <v>58</v>
      </c>
      <c r="C14780" s="7" t="n">
        <v>254</v>
      </c>
      <c r="D14780" s="7" t="n">
        <v>0</v>
      </c>
    </row>
    <row r="14781" spans="1:6">
      <c r="A14781" t="s">
        <v>4</v>
      </c>
      <c r="B14781" s="4" t="s">
        <v>5</v>
      </c>
      <c r="C14781" s="4" t="s">
        <v>16</v>
      </c>
    </row>
    <row r="14782" spans="1:6">
      <c r="A14782" t="n">
        <v>116601</v>
      </c>
      <c r="B14782" s="38" t="n">
        <v>45</v>
      </c>
      <c r="C14782" s="7" t="n">
        <v>0</v>
      </c>
    </row>
    <row r="14783" spans="1:6">
      <c r="A14783" t="s">
        <v>4</v>
      </c>
      <c r="B14783" s="4" t="s">
        <v>5</v>
      </c>
      <c r="C14783" s="4" t="s">
        <v>16</v>
      </c>
      <c r="D14783" s="4" t="s">
        <v>10</v>
      </c>
      <c r="E14783" s="4" t="s">
        <v>30</v>
      </c>
      <c r="F14783" s="4" t="s">
        <v>30</v>
      </c>
      <c r="G14783" s="4" t="s">
        <v>30</v>
      </c>
    </row>
    <row r="14784" spans="1:6">
      <c r="A14784" t="n">
        <v>116603</v>
      </c>
      <c r="B14784" s="38" t="n">
        <v>45</v>
      </c>
      <c r="C14784" s="7" t="n">
        <v>15</v>
      </c>
      <c r="D14784" s="7" t="n">
        <v>30</v>
      </c>
      <c r="E14784" s="7" t="n">
        <v>0</v>
      </c>
      <c r="F14784" s="7" t="n">
        <v>1.29999995231628</v>
      </c>
      <c r="G14784" s="7" t="n">
        <v>0</v>
      </c>
    </row>
    <row r="14785" spans="1:7">
      <c r="A14785" t="s">
        <v>4</v>
      </c>
      <c r="B14785" s="4" t="s">
        <v>5</v>
      </c>
      <c r="C14785" s="4" t="s">
        <v>16</v>
      </c>
      <c r="D14785" s="4" t="s">
        <v>16</v>
      </c>
      <c r="E14785" s="4" t="s">
        <v>30</v>
      </c>
      <c r="F14785" s="4" t="s">
        <v>30</v>
      </c>
      <c r="G14785" s="4" t="s">
        <v>30</v>
      </c>
      <c r="H14785" s="4" t="s">
        <v>10</v>
      </c>
      <c r="I14785" s="4" t="s">
        <v>16</v>
      </c>
    </row>
    <row r="14786" spans="1:7">
      <c r="A14786" t="n">
        <v>116619</v>
      </c>
      <c r="B14786" s="38" t="n">
        <v>45</v>
      </c>
      <c r="C14786" s="7" t="n">
        <v>4</v>
      </c>
      <c r="D14786" s="7" t="n">
        <v>3</v>
      </c>
      <c r="E14786" s="7" t="n">
        <v>352.679992675781</v>
      </c>
      <c r="F14786" s="7" t="n">
        <v>78.379997253418</v>
      </c>
      <c r="G14786" s="7" t="n">
        <v>0</v>
      </c>
      <c r="H14786" s="7" t="n">
        <v>0</v>
      </c>
      <c r="I14786" s="7" t="n">
        <v>0</v>
      </c>
    </row>
    <row r="14787" spans="1:7">
      <c r="A14787" t="s">
        <v>4</v>
      </c>
      <c r="B14787" s="4" t="s">
        <v>5</v>
      </c>
      <c r="C14787" s="4" t="s">
        <v>16</v>
      </c>
      <c r="D14787" s="4" t="s">
        <v>16</v>
      </c>
      <c r="E14787" s="4" t="s">
        <v>30</v>
      </c>
      <c r="F14787" s="4" t="s">
        <v>10</v>
      </c>
    </row>
    <row r="14788" spans="1:7">
      <c r="A14788" t="n">
        <v>116637</v>
      </c>
      <c r="B14788" s="38" t="n">
        <v>45</v>
      </c>
      <c r="C14788" s="7" t="n">
        <v>5</v>
      </c>
      <c r="D14788" s="7" t="n">
        <v>3</v>
      </c>
      <c r="E14788" s="7" t="n">
        <v>1.5</v>
      </c>
      <c r="F14788" s="7" t="n">
        <v>0</v>
      </c>
    </row>
    <row r="14789" spans="1:7">
      <c r="A14789" t="s">
        <v>4</v>
      </c>
      <c r="B14789" s="4" t="s">
        <v>5</v>
      </c>
      <c r="C14789" s="4" t="s">
        <v>16</v>
      </c>
      <c r="D14789" s="4" t="s">
        <v>16</v>
      </c>
      <c r="E14789" s="4" t="s">
        <v>30</v>
      </c>
      <c r="F14789" s="4" t="s">
        <v>10</v>
      </c>
    </row>
    <row r="14790" spans="1:7">
      <c r="A14790" t="n">
        <v>116646</v>
      </c>
      <c r="B14790" s="38" t="n">
        <v>45</v>
      </c>
      <c r="C14790" s="7" t="n">
        <v>11</v>
      </c>
      <c r="D14790" s="7" t="n">
        <v>3</v>
      </c>
      <c r="E14790" s="7" t="n">
        <v>38</v>
      </c>
      <c r="F14790" s="7" t="n">
        <v>0</v>
      </c>
    </row>
    <row r="14791" spans="1:7">
      <c r="A14791" t="s">
        <v>4</v>
      </c>
      <c r="B14791" s="4" t="s">
        <v>5</v>
      </c>
      <c r="C14791" s="4" t="s">
        <v>16</v>
      </c>
      <c r="D14791" s="4" t="s">
        <v>16</v>
      </c>
      <c r="E14791" s="4" t="s">
        <v>30</v>
      </c>
      <c r="F14791" s="4" t="s">
        <v>10</v>
      </c>
    </row>
    <row r="14792" spans="1:7">
      <c r="A14792" t="n">
        <v>116655</v>
      </c>
      <c r="B14792" s="38" t="n">
        <v>45</v>
      </c>
      <c r="C14792" s="7" t="n">
        <v>5</v>
      </c>
      <c r="D14792" s="7" t="n">
        <v>3</v>
      </c>
      <c r="E14792" s="7" t="n">
        <v>1.39999997615814</v>
      </c>
      <c r="F14792" s="7" t="n">
        <v>5000</v>
      </c>
    </row>
    <row r="14793" spans="1:7">
      <c r="A14793" t="s">
        <v>4</v>
      </c>
      <c r="B14793" s="4" t="s">
        <v>5</v>
      </c>
      <c r="C14793" s="4" t="s">
        <v>16</v>
      </c>
      <c r="D14793" s="4" t="s">
        <v>10</v>
      </c>
    </row>
    <row r="14794" spans="1:7">
      <c r="A14794" t="n">
        <v>116664</v>
      </c>
      <c r="B14794" s="37" t="n">
        <v>58</v>
      </c>
      <c r="C14794" s="7" t="n">
        <v>255</v>
      </c>
      <c r="D14794" s="7" t="n">
        <v>0</v>
      </c>
    </row>
    <row r="14795" spans="1:7">
      <c r="A14795" t="s">
        <v>4</v>
      </c>
      <c r="B14795" s="4" t="s">
        <v>5</v>
      </c>
      <c r="C14795" s="4" t="s">
        <v>10</v>
      </c>
    </row>
    <row r="14796" spans="1:7">
      <c r="A14796" t="n">
        <v>116668</v>
      </c>
      <c r="B14796" s="31" t="n">
        <v>16</v>
      </c>
      <c r="C14796" s="7" t="n">
        <v>200</v>
      </c>
    </row>
    <row r="14797" spans="1:7">
      <c r="A14797" t="s">
        <v>4</v>
      </c>
      <c r="B14797" s="4" t="s">
        <v>5</v>
      </c>
      <c r="C14797" s="4" t="s">
        <v>16</v>
      </c>
      <c r="D14797" s="4" t="s">
        <v>10</v>
      </c>
      <c r="E14797" s="4" t="s">
        <v>10</v>
      </c>
      <c r="F14797" s="4" t="s">
        <v>16</v>
      </c>
    </row>
    <row r="14798" spans="1:7">
      <c r="A14798" t="n">
        <v>116671</v>
      </c>
      <c r="B14798" s="27" t="n">
        <v>25</v>
      </c>
      <c r="C14798" s="7" t="n">
        <v>1</v>
      </c>
      <c r="D14798" s="7" t="n">
        <v>65535</v>
      </c>
      <c r="E14798" s="7" t="n">
        <v>500</v>
      </c>
      <c r="F14798" s="7" t="n">
        <v>6</v>
      </c>
    </row>
    <row r="14799" spans="1:7">
      <c r="A14799" t="s">
        <v>4</v>
      </c>
      <c r="B14799" s="4" t="s">
        <v>5</v>
      </c>
      <c r="C14799" s="4" t="s">
        <v>16</v>
      </c>
      <c r="D14799" s="4" t="s">
        <v>10</v>
      </c>
      <c r="E14799" s="4" t="s">
        <v>6</v>
      </c>
    </row>
    <row r="14800" spans="1:7">
      <c r="A14800" t="n">
        <v>116678</v>
      </c>
      <c r="B14800" s="54" t="n">
        <v>51</v>
      </c>
      <c r="C14800" s="7" t="n">
        <v>4</v>
      </c>
      <c r="D14800" s="7" t="n">
        <v>81</v>
      </c>
      <c r="E14800" s="7" t="s">
        <v>804</v>
      </c>
    </row>
    <row r="14801" spans="1:9">
      <c r="A14801" t="s">
        <v>4</v>
      </c>
      <c r="B14801" s="4" t="s">
        <v>5</v>
      </c>
      <c r="C14801" s="4" t="s">
        <v>10</v>
      </c>
    </row>
    <row r="14802" spans="1:9">
      <c r="A14802" t="n">
        <v>116691</v>
      </c>
      <c r="B14802" s="31" t="n">
        <v>16</v>
      </c>
      <c r="C14802" s="7" t="n">
        <v>0</v>
      </c>
    </row>
    <row r="14803" spans="1:9">
      <c r="A14803" t="s">
        <v>4</v>
      </c>
      <c r="B14803" s="4" t="s">
        <v>5</v>
      </c>
      <c r="C14803" s="4" t="s">
        <v>10</v>
      </c>
      <c r="D14803" s="4" t="s">
        <v>69</v>
      </c>
      <c r="E14803" s="4" t="s">
        <v>16</v>
      </c>
      <c r="F14803" s="4" t="s">
        <v>16</v>
      </c>
    </row>
    <row r="14804" spans="1:9">
      <c r="A14804" t="n">
        <v>116694</v>
      </c>
      <c r="B14804" s="55" t="n">
        <v>26</v>
      </c>
      <c r="C14804" s="7" t="n">
        <v>81</v>
      </c>
      <c r="D14804" s="7" t="s">
        <v>805</v>
      </c>
      <c r="E14804" s="7" t="n">
        <v>2</v>
      </c>
      <c r="F14804" s="7" t="n">
        <v>0</v>
      </c>
    </row>
    <row r="14805" spans="1:9">
      <c r="A14805" t="s">
        <v>4</v>
      </c>
      <c r="B14805" s="4" t="s">
        <v>5</v>
      </c>
    </row>
    <row r="14806" spans="1:9">
      <c r="A14806" t="n">
        <v>116764</v>
      </c>
      <c r="B14806" s="29" t="n">
        <v>28</v>
      </c>
    </row>
    <row r="14807" spans="1:9">
      <c r="A14807" t="s">
        <v>4</v>
      </c>
      <c r="B14807" s="4" t="s">
        <v>5</v>
      </c>
      <c r="C14807" s="4" t="s">
        <v>10</v>
      </c>
      <c r="D14807" s="4" t="s">
        <v>16</v>
      </c>
    </row>
    <row r="14808" spans="1:9">
      <c r="A14808" t="n">
        <v>116765</v>
      </c>
      <c r="B14808" s="66" t="n">
        <v>89</v>
      </c>
      <c r="C14808" s="7" t="n">
        <v>65533</v>
      </c>
      <c r="D14808" s="7" t="n">
        <v>1</v>
      </c>
    </row>
    <row r="14809" spans="1:9">
      <c r="A14809" t="s">
        <v>4</v>
      </c>
      <c r="B14809" s="4" t="s">
        <v>5</v>
      </c>
      <c r="C14809" s="4" t="s">
        <v>16</v>
      </c>
      <c r="D14809" s="4" t="s">
        <v>10</v>
      </c>
      <c r="E14809" s="4" t="s">
        <v>10</v>
      </c>
      <c r="F14809" s="4" t="s">
        <v>16</v>
      </c>
    </row>
    <row r="14810" spans="1:9">
      <c r="A14810" t="n">
        <v>116769</v>
      </c>
      <c r="B14810" s="27" t="n">
        <v>25</v>
      </c>
      <c r="C14810" s="7" t="n">
        <v>1</v>
      </c>
      <c r="D14810" s="7" t="n">
        <v>65535</v>
      </c>
      <c r="E14810" s="7" t="n">
        <v>65535</v>
      </c>
      <c r="F14810" s="7" t="n">
        <v>0</v>
      </c>
    </row>
    <row r="14811" spans="1:9">
      <c r="A14811" t="s">
        <v>4</v>
      </c>
      <c r="B14811" s="4" t="s">
        <v>5</v>
      </c>
      <c r="C14811" s="4" t="s">
        <v>10</v>
      </c>
    </row>
    <row r="14812" spans="1:9">
      <c r="A14812" t="n">
        <v>116776</v>
      </c>
      <c r="B14812" s="31" t="n">
        <v>16</v>
      </c>
      <c r="C14812" s="7" t="n">
        <v>500</v>
      </c>
    </row>
    <row r="14813" spans="1:9">
      <c r="A14813" t="s">
        <v>4</v>
      </c>
      <c r="B14813" s="4" t="s">
        <v>5</v>
      </c>
      <c r="C14813" s="4" t="s">
        <v>16</v>
      </c>
      <c r="D14813" s="4" t="s">
        <v>10</v>
      </c>
      <c r="E14813" s="4" t="s">
        <v>30</v>
      </c>
    </row>
    <row r="14814" spans="1:9">
      <c r="A14814" t="n">
        <v>116779</v>
      </c>
      <c r="B14814" s="37" t="n">
        <v>58</v>
      </c>
      <c r="C14814" s="7" t="n">
        <v>101</v>
      </c>
      <c r="D14814" s="7" t="n">
        <v>500</v>
      </c>
      <c r="E14814" s="7" t="n">
        <v>1</v>
      </c>
    </row>
    <row r="14815" spans="1:9">
      <c r="A14815" t="s">
        <v>4</v>
      </c>
      <c r="B14815" s="4" t="s">
        <v>5</v>
      </c>
      <c r="C14815" s="4" t="s">
        <v>16</v>
      </c>
      <c r="D14815" s="4" t="s">
        <v>10</v>
      </c>
    </row>
    <row r="14816" spans="1:9">
      <c r="A14816" t="n">
        <v>116787</v>
      </c>
      <c r="B14816" s="37" t="n">
        <v>58</v>
      </c>
      <c r="C14816" s="7" t="n">
        <v>254</v>
      </c>
      <c r="D14816" s="7" t="n">
        <v>0</v>
      </c>
    </row>
    <row r="14817" spans="1:6">
      <c r="A14817" t="s">
        <v>4</v>
      </c>
      <c r="B14817" s="4" t="s">
        <v>5</v>
      </c>
      <c r="C14817" s="4" t="s">
        <v>16</v>
      </c>
    </row>
    <row r="14818" spans="1:6">
      <c r="A14818" t="n">
        <v>116791</v>
      </c>
      <c r="B14818" s="38" t="n">
        <v>45</v>
      </c>
      <c r="C14818" s="7" t="n">
        <v>0</v>
      </c>
    </row>
    <row r="14819" spans="1:6">
      <c r="A14819" t="s">
        <v>4</v>
      </c>
      <c r="B14819" s="4" t="s">
        <v>5</v>
      </c>
      <c r="C14819" s="4" t="s">
        <v>16</v>
      </c>
      <c r="D14819" s="4" t="s">
        <v>10</v>
      </c>
      <c r="E14819" s="4" t="s">
        <v>30</v>
      </c>
      <c r="F14819" s="4" t="s">
        <v>30</v>
      </c>
      <c r="G14819" s="4" t="s">
        <v>30</v>
      </c>
    </row>
    <row r="14820" spans="1:6">
      <c r="A14820" t="n">
        <v>116793</v>
      </c>
      <c r="B14820" s="38" t="n">
        <v>45</v>
      </c>
      <c r="C14820" s="7" t="n">
        <v>15</v>
      </c>
      <c r="D14820" s="7" t="n">
        <v>13</v>
      </c>
      <c r="E14820" s="7" t="n">
        <v>0</v>
      </c>
      <c r="F14820" s="7" t="n">
        <v>1.14999997615814</v>
      </c>
      <c r="G14820" s="7" t="n">
        <v>0</v>
      </c>
    </row>
    <row r="14821" spans="1:6">
      <c r="A14821" t="s">
        <v>4</v>
      </c>
      <c r="B14821" s="4" t="s">
        <v>5</v>
      </c>
      <c r="C14821" s="4" t="s">
        <v>16</v>
      </c>
      <c r="D14821" s="4" t="s">
        <v>16</v>
      </c>
      <c r="E14821" s="4" t="s">
        <v>30</v>
      </c>
      <c r="F14821" s="4" t="s">
        <v>30</v>
      </c>
      <c r="G14821" s="4" t="s">
        <v>30</v>
      </c>
      <c r="H14821" s="4" t="s">
        <v>10</v>
      </c>
      <c r="I14821" s="4" t="s">
        <v>16</v>
      </c>
    </row>
    <row r="14822" spans="1:6">
      <c r="A14822" t="n">
        <v>116809</v>
      </c>
      <c r="B14822" s="38" t="n">
        <v>45</v>
      </c>
      <c r="C14822" s="7" t="n">
        <v>4</v>
      </c>
      <c r="D14822" s="7" t="n">
        <v>3</v>
      </c>
      <c r="E14822" s="7" t="n">
        <v>1.37000000476837</v>
      </c>
      <c r="F14822" s="7" t="n">
        <v>64.4599990844727</v>
      </c>
      <c r="G14822" s="7" t="n">
        <v>0</v>
      </c>
      <c r="H14822" s="7" t="n">
        <v>0</v>
      </c>
      <c r="I14822" s="7" t="n">
        <v>0</v>
      </c>
    </row>
    <row r="14823" spans="1:6">
      <c r="A14823" t="s">
        <v>4</v>
      </c>
      <c r="B14823" s="4" t="s">
        <v>5</v>
      </c>
      <c r="C14823" s="4" t="s">
        <v>16</v>
      </c>
      <c r="D14823" s="4" t="s">
        <v>16</v>
      </c>
      <c r="E14823" s="4" t="s">
        <v>30</v>
      </c>
      <c r="F14823" s="4" t="s">
        <v>10</v>
      </c>
    </row>
    <row r="14824" spans="1:6">
      <c r="A14824" t="n">
        <v>116827</v>
      </c>
      <c r="B14824" s="38" t="n">
        <v>45</v>
      </c>
      <c r="C14824" s="7" t="n">
        <v>5</v>
      </c>
      <c r="D14824" s="7" t="n">
        <v>3</v>
      </c>
      <c r="E14824" s="7" t="n">
        <v>1.5</v>
      </c>
      <c r="F14824" s="7" t="n">
        <v>0</v>
      </c>
    </row>
    <row r="14825" spans="1:6">
      <c r="A14825" t="s">
        <v>4</v>
      </c>
      <c r="B14825" s="4" t="s">
        <v>5</v>
      </c>
      <c r="C14825" s="4" t="s">
        <v>16</v>
      </c>
      <c r="D14825" s="4" t="s">
        <v>16</v>
      </c>
      <c r="E14825" s="4" t="s">
        <v>30</v>
      </c>
      <c r="F14825" s="4" t="s">
        <v>10</v>
      </c>
    </row>
    <row r="14826" spans="1:6">
      <c r="A14826" t="n">
        <v>116836</v>
      </c>
      <c r="B14826" s="38" t="n">
        <v>45</v>
      </c>
      <c r="C14826" s="7" t="n">
        <v>11</v>
      </c>
      <c r="D14826" s="7" t="n">
        <v>3</v>
      </c>
      <c r="E14826" s="7" t="n">
        <v>38</v>
      </c>
      <c r="F14826" s="7" t="n">
        <v>0</v>
      </c>
    </row>
    <row r="14827" spans="1:6">
      <c r="A14827" t="s">
        <v>4</v>
      </c>
      <c r="B14827" s="4" t="s">
        <v>5</v>
      </c>
      <c r="C14827" s="4" t="s">
        <v>16</v>
      </c>
      <c r="D14827" s="4" t="s">
        <v>16</v>
      </c>
      <c r="E14827" s="4" t="s">
        <v>30</v>
      </c>
      <c r="F14827" s="4" t="s">
        <v>10</v>
      </c>
    </row>
    <row r="14828" spans="1:6">
      <c r="A14828" t="n">
        <v>116845</v>
      </c>
      <c r="B14828" s="38" t="n">
        <v>45</v>
      </c>
      <c r="C14828" s="7" t="n">
        <v>5</v>
      </c>
      <c r="D14828" s="7" t="n">
        <v>3</v>
      </c>
      <c r="E14828" s="7" t="n">
        <v>1.39999997615814</v>
      </c>
      <c r="F14828" s="7" t="n">
        <v>5000</v>
      </c>
    </row>
    <row r="14829" spans="1:6">
      <c r="A14829" t="s">
        <v>4</v>
      </c>
      <c r="B14829" s="4" t="s">
        <v>5</v>
      </c>
      <c r="C14829" s="4" t="s">
        <v>16</v>
      </c>
      <c r="D14829" s="4" t="s">
        <v>10</v>
      </c>
    </row>
    <row r="14830" spans="1:6">
      <c r="A14830" t="n">
        <v>116854</v>
      </c>
      <c r="B14830" s="37" t="n">
        <v>58</v>
      </c>
      <c r="C14830" s="7" t="n">
        <v>255</v>
      </c>
      <c r="D14830" s="7" t="n">
        <v>0</v>
      </c>
    </row>
    <row r="14831" spans="1:6">
      <c r="A14831" t="s">
        <v>4</v>
      </c>
      <c r="B14831" s="4" t="s">
        <v>5</v>
      </c>
      <c r="C14831" s="4" t="s">
        <v>10</v>
      </c>
    </row>
    <row r="14832" spans="1:6">
      <c r="A14832" t="n">
        <v>116858</v>
      </c>
      <c r="B14832" s="31" t="n">
        <v>16</v>
      </c>
      <c r="C14832" s="7" t="n">
        <v>200</v>
      </c>
    </row>
    <row r="14833" spans="1:9">
      <c r="A14833" t="s">
        <v>4</v>
      </c>
      <c r="B14833" s="4" t="s">
        <v>5</v>
      </c>
      <c r="C14833" s="4" t="s">
        <v>16</v>
      </c>
      <c r="D14833" s="4" t="s">
        <v>10</v>
      </c>
      <c r="E14833" s="4" t="s">
        <v>10</v>
      </c>
      <c r="F14833" s="4" t="s">
        <v>16</v>
      </c>
    </row>
    <row r="14834" spans="1:9">
      <c r="A14834" t="n">
        <v>116861</v>
      </c>
      <c r="B14834" s="27" t="n">
        <v>25</v>
      </c>
      <c r="C14834" s="7" t="n">
        <v>1</v>
      </c>
      <c r="D14834" s="7" t="n">
        <v>65535</v>
      </c>
      <c r="E14834" s="7" t="n">
        <v>500</v>
      </c>
      <c r="F14834" s="7" t="n">
        <v>6</v>
      </c>
    </row>
    <row r="14835" spans="1:9">
      <c r="A14835" t="s">
        <v>4</v>
      </c>
      <c r="B14835" s="4" t="s">
        <v>5</v>
      </c>
      <c r="C14835" s="4" t="s">
        <v>16</v>
      </c>
      <c r="D14835" s="4" t="s">
        <v>10</v>
      </c>
      <c r="E14835" s="4" t="s">
        <v>6</v>
      </c>
    </row>
    <row r="14836" spans="1:9">
      <c r="A14836" t="n">
        <v>116868</v>
      </c>
      <c r="B14836" s="54" t="n">
        <v>51</v>
      </c>
      <c r="C14836" s="7" t="n">
        <v>4</v>
      </c>
      <c r="D14836" s="7" t="n">
        <v>81</v>
      </c>
      <c r="E14836" s="7" t="s">
        <v>361</v>
      </c>
    </row>
    <row r="14837" spans="1:9">
      <c r="A14837" t="s">
        <v>4</v>
      </c>
      <c r="B14837" s="4" t="s">
        <v>5</v>
      </c>
      <c r="C14837" s="4" t="s">
        <v>10</v>
      </c>
    </row>
    <row r="14838" spans="1:9">
      <c r="A14838" t="n">
        <v>116882</v>
      </c>
      <c r="B14838" s="31" t="n">
        <v>16</v>
      </c>
      <c r="C14838" s="7" t="n">
        <v>0</v>
      </c>
    </row>
    <row r="14839" spans="1:9">
      <c r="A14839" t="s">
        <v>4</v>
      </c>
      <c r="B14839" s="4" t="s">
        <v>5</v>
      </c>
      <c r="C14839" s="4" t="s">
        <v>10</v>
      </c>
      <c r="D14839" s="4" t="s">
        <v>69</v>
      </c>
      <c r="E14839" s="4" t="s">
        <v>16</v>
      </c>
      <c r="F14839" s="4" t="s">
        <v>16</v>
      </c>
    </row>
    <row r="14840" spans="1:9">
      <c r="A14840" t="n">
        <v>116885</v>
      </c>
      <c r="B14840" s="55" t="n">
        <v>26</v>
      </c>
      <c r="C14840" s="7" t="n">
        <v>81</v>
      </c>
      <c r="D14840" s="7" t="s">
        <v>806</v>
      </c>
      <c r="E14840" s="7" t="n">
        <v>2</v>
      </c>
      <c r="F14840" s="7" t="n">
        <v>0</v>
      </c>
    </row>
    <row r="14841" spans="1:9">
      <c r="A14841" t="s">
        <v>4</v>
      </c>
      <c r="B14841" s="4" t="s">
        <v>5</v>
      </c>
    </row>
    <row r="14842" spans="1:9">
      <c r="A14842" t="n">
        <v>117003</v>
      </c>
      <c r="B14842" s="29" t="n">
        <v>28</v>
      </c>
    </row>
    <row r="14843" spans="1:9">
      <c r="A14843" t="s">
        <v>4</v>
      </c>
      <c r="B14843" s="4" t="s">
        <v>5</v>
      </c>
      <c r="C14843" s="4" t="s">
        <v>10</v>
      </c>
      <c r="D14843" s="4" t="s">
        <v>16</v>
      </c>
    </row>
    <row r="14844" spans="1:9">
      <c r="A14844" t="n">
        <v>117004</v>
      </c>
      <c r="B14844" s="66" t="n">
        <v>89</v>
      </c>
      <c r="C14844" s="7" t="n">
        <v>65533</v>
      </c>
      <c r="D14844" s="7" t="n">
        <v>1</v>
      </c>
    </row>
    <row r="14845" spans="1:9">
      <c r="A14845" t="s">
        <v>4</v>
      </c>
      <c r="B14845" s="4" t="s">
        <v>5</v>
      </c>
      <c r="C14845" s="4" t="s">
        <v>16</v>
      </c>
      <c r="D14845" s="4" t="s">
        <v>10</v>
      </c>
      <c r="E14845" s="4" t="s">
        <v>10</v>
      </c>
      <c r="F14845" s="4" t="s">
        <v>16</v>
      </c>
    </row>
    <row r="14846" spans="1:9">
      <c r="A14846" t="n">
        <v>117008</v>
      </c>
      <c r="B14846" s="27" t="n">
        <v>25</v>
      </c>
      <c r="C14846" s="7" t="n">
        <v>1</v>
      </c>
      <c r="D14846" s="7" t="n">
        <v>65535</v>
      </c>
      <c r="E14846" s="7" t="n">
        <v>65535</v>
      </c>
      <c r="F14846" s="7" t="n">
        <v>0</v>
      </c>
    </row>
    <row r="14847" spans="1:9">
      <c r="A14847" t="s">
        <v>4</v>
      </c>
      <c r="B14847" s="4" t="s">
        <v>5</v>
      </c>
      <c r="C14847" s="4" t="s">
        <v>10</v>
      </c>
    </row>
    <row r="14848" spans="1:9">
      <c r="A14848" t="n">
        <v>117015</v>
      </c>
      <c r="B14848" s="31" t="n">
        <v>16</v>
      </c>
      <c r="C14848" s="7" t="n">
        <v>500</v>
      </c>
    </row>
    <row r="14849" spans="1:6">
      <c r="A14849" t="s">
        <v>4</v>
      </c>
      <c r="B14849" s="4" t="s">
        <v>5</v>
      </c>
      <c r="C14849" s="4" t="s">
        <v>16</v>
      </c>
      <c r="D14849" s="4" t="s">
        <v>10</v>
      </c>
      <c r="E14849" s="4" t="s">
        <v>30</v>
      </c>
    </row>
    <row r="14850" spans="1:6">
      <c r="A14850" t="n">
        <v>117018</v>
      </c>
      <c r="B14850" s="37" t="n">
        <v>58</v>
      </c>
      <c r="C14850" s="7" t="n">
        <v>101</v>
      </c>
      <c r="D14850" s="7" t="n">
        <v>500</v>
      </c>
      <c r="E14850" s="7" t="n">
        <v>1</v>
      </c>
    </row>
    <row r="14851" spans="1:6">
      <c r="A14851" t="s">
        <v>4</v>
      </c>
      <c r="B14851" s="4" t="s">
        <v>5</v>
      </c>
      <c r="C14851" s="4" t="s">
        <v>16</v>
      </c>
      <c r="D14851" s="4" t="s">
        <v>10</v>
      </c>
    </row>
    <row r="14852" spans="1:6">
      <c r="A14852" t="n">
        <v>117026</v>
      </c>
      <c r="B14852" s="37" t="n">
        <v>58</v>
      </c>
      <c r="C14852" s="7" t="n">
        <v>254</v>
      </c>
      <c r="D14852" s="7" t="n">
        <v>0</v>
      </c>
    </row>
    <row r="14853" spans="1:6">
      <c r="A14853" t="s">
        <v>4</v>
      </c>
      <c r="B14853" s="4" t="s">
        <v>5</v>
      </c>
      <c r="C14853" s="4" t="s">
        <v>16</v>
      </c>
    </row>
    <row r="14854" spans="1:6">
      <c r="A14854" t="n">
        <v>117030</v>
      </c>
      <c r="B14854" s="38" t="n">
        <v>45</v>
      </c>
      <c r="C14854" s="7" t="n">
        <v>0</v>
      </c>
    </row>
    <row r="14855" spans="1:6">
      <c r="A14855" t="s">
        <v>4</v>
      </c>
      <c r="B14855" s="4" t="s">
        <v>5</v>
      </c>
      <c r="C14855" s="4" t="s">
        <v>16</v>
      </c>
      <c r="D14855" s="4" t="s">
        <v>10</v>
      </c>
      <c r="E14855" s="4" t="s">
        <v>30</v>
      </c>
      <c r="F14855" s="4" t="s">
        <v>30</v>
      </c>
      <c r="G14855" s="4" t="s">
        <v>30</v>
      </c>
    </row>
    <row r="14856" spans="1:6">
      <c r="A14856" t="n">
        <v>117032</v>
      </c>
      <c r="B14856" s="38" t="n">
        <v>45</v>
      </c>
      <c r="C14856" s="7" t="n">
        <v>15</v>
      </c>
      <c r="D14856" s="7" t="n">
        <v>12</v>
      </c>
      <c r="E14856" s="7" t="n">
        <v>0</v>
      </c>
      <c r="F14856" s="7" t="n">
        <v>1.29999995231628</v>
      </c>
      <c r="G14856" s="7" t="n">
        <v>0</v>
      </c>
    </row>
    <row r="14857" spans="1:6">
      <c r="A14857" t="s">
        <v>4</v>
      </c>
      <c r="B14857" s="4" t="s">
        <v>5</v>
      </c>
      <c r="C14857" s="4" t="s">
        <v>16</v>
      </c>
      <c r="D14857" s="4" t="s">
        <v>16</v>
      </c>
      <c r="E14857" s="4" t="s">
        <v>30</v>
      </c>
      <c r="F14857" s="4" t="s">
        <v>30</v>
      </c>
      <c r="G14857" s="4" t="s">
        <v>30</v>
      </c>
      <c r="H14857" s="4" t="s">
        <v>10</v>
      </c>
      <c r="I14857" s="4" t="s">
        <v>16</v>
      </c>
    </row>
    <row r="14858" spans="1:6">
      <c r="A14858" t="n">
        <v>117048</v>
      </c>
      <c r="B14858" s="38" t="n">
        <v>45</v>
      </c>
      <c r="C14858" s="7" t="n">
        <v>4</v>
      </c>
      <c r="D14858" s="7" t="n">
        <v>3</v>
      </c>
      <c r="E14858" s="7" t="n">
        <v>356.859985351563</v>
      </c>
      <c r="F14858" s="7" t="n">
        <v>107.629997253418</v>
      </c>
      <c r="G14858" s="7" t="n">
        <v>0</v>
      </c>
      <c r="H14858" s="7" t="n">
        <v>0</v>
      </c>
      <c r="I14858" s="7" t="n">
        <v>0</v>
      </c>
    </row>
    <row r="14859" spans="1:6">
      <c r="A14859" t="s">
        <v>4</v>
      </c>
      <c r="B14859" s="4" t="s">
        <v>5</v>
      </c>
      <c r="C14859" s="4" t="s">
        <v>16</v>
      </c>
      <c r="D14859" s="4" t="s">
        <v>16</v>
      </c>
      <c r="E14859" s="4" t="s">
        <v>30</v>
      </c>
      <c r="F14859" s="4" t="s">
        <v>10</v>
      </c>
    </row>
    <row r="14860" spans="1:6">
      <c r="A14860" t="n">
        <v>117066</v>
      </c>
      <c r="B14860" s="38" t="n">
        <v>45</v>
      </c>
      <c r="C14860" s="7" t="n">
        <v>5</v>
      </c>
      <c r="D14860" s="7" t="n">
        <v>3</v>
      </c>
      <c r="E14860" s="7" t="n">
        <v>1.5</v>
      </c>
      <c r="F14860" s="7" t="n">
        <v>0</v>
      </c>
    </row>
    <row r="14861" spans="1:6">
      <c r="A14861" t="s">
        <v>4</v>
      </c>
      <c r="B14861" s="4" t="s">
        <v>5</v>
      </c>
      <c r="C14861" s="4" t="s">
        <v>16</v>
      </c>
      <c r="D14861" s="4" t="s">
        <v>16</v>
      </c>
      <c r="E14861" s="4" t="s">
        <v>30</v>
      </c>
      <c r="F14861" s="4" t="s">
        <v>10</v>
      </c>
    </row>
    <row r="14862" spans="1:6">
      <c r="A14862" t="n">
        <v>117075</v>
      </c>
      <c r="B14862" s="38" t="n">
        <v>45</v>
      </c>
      <c r="C14862" s="7" t="n">
        <v>11</v>
      </c>
      <c r="D14862" s="7" t="n">
        <v>3</v>
      </c>
      <c r="E14862" s="7" t="n">
        <v>38</v>
      </c>
      <c r="F14862" s="7" t="n">
        <v>0</v>
      </c>
    </row>
    <row r="14863" spans="1:6">
      <c r="A14863" t="s">
        <v>4</v>
      </c>
      <c r="B14863" s="4" t="s">
        <v>5</v>
      </c>
      <c r="C14863" s="4" t="s">
        <v>16</v>
      </c>
      <c r="D14863" s="4" t="s">
        <v>16</v>
      </c>
      <c r="E14863" s="4" t="s">
        <v>30</v>
      </c>
      <c r="F14863" s="4" t="s">
        <v>10</v>
      </c>
    </row>
    <row r="14864" spans="1:6">
      <c r="A14864" t="n">
        <v>117084</v>
      </c>
      <c r="B14864" s="38" t="n">
        <v>45</v>
      </c>
      <c r="C14864" s="7" t="n">
        <v>5</v>
      </c>
      <c r="D14864" s="7" t="n">
        <v>3</v>
      </c>
      <c r="E14864" s="7" t="n">
        <v>1.39999997615814</v>
      </c>
      <c r="F14864" s="7" t="n">
        <v>5000</v>
      </c>
    </row>
    <row r="14865" spans="1:9">
      <c r="A14865" t="s">
        <v>4</v>
      </c>
      <c r="B14865" s="4" t="s">
        <v>5</v>
      </c>
      <c r="C14865" s="4" t="s">
        <v>16</v>
      </c>
      <c r="D14865" s="4" t="s">
        <v>10</v>
      </c>
    </row>
    <row r="14866" spans="1:9">
      <c r="A14866" t="n">
        <v>117093</v>
      </c>
      <c r="B14866" s="37" t="n">
        <v>58</v>
      </c>
      <c r="C14866" s="7" t="n">
        <v>255</v>
      </c>
      <c r="D14866" s="7" t="n">
        <v>0</v>
      </c>
    </row>
    <row r="14867" spans="1:9">
      <c r="A14867" t="s">
        <v>4</v>
      </c>
      <c r="B14867" s="4" t="s">
        <v>5</v>
      </c>
      <c r="C14867" s="4" t="s">
        <v>10</v>
      </c>
    </row>
    <row r="14868" spans="1:9">
      <c r="A14868" t="n">
        <v>117097</v>
      </c>
      <c r="B14868" s="31" t="n">
        <v>16</v>
      </c>
      <c r="C14868" s="7" t="n">
        <v>200</v>
      </c>
    </row>
    <row r="14869" spans="1:9">
      <c r="A14869" t="s">
        <v>4</v>
      </c>
      <c r="B14869" s="4" t="s">
        <v>5</v>
      </c>
      <c r="C14869" s="4" t="s">
        <v>16</v>
      </c>
      <c r="D14869" s="4" t="s">
        <v>10</v>
      </c>
      <c r="E14869" s="4" t="s">
        <v>10</v>
      </c>
      <c r="F14869" s="4" t="s">
        <v>16</v>
      </c>
    </row>
    <row r="14870" spans="1:9">
      <c r="A14870" t="n">
        <v>117100</v>
      </c>
      <c r="B14870" s="27" t="n">
        <v>25</v>
      </c>
      <c r="C14870" s="7" t="n">
        <v>1</v>
      </c>
      <c r="D14870" s="7" t="n">
        <v>65535</v>
      </c>
      <c r="E14870" s="7" t="n">
        <v>500</v>
      </c>
      <c r="F14870" s="7" t="n">
        <v>5</v>
      </c>
    </row>
    <row r="14871" spans="1:9">
      <c r="A14871" t="s">
        <v>4</v>
      </c>
      <c r="B14871" s="4" t="s">
        <v>5</v>
      </c>
      <c r="C14871" s="4" t="s">
        <v>16</v>
      </c>
      <c r="D14871" s="4" t="s">
        <v>10</v>
      </c>
      <c r="E14871" s="4" t="s">
        <v>6</v>
      </c>
    </row>
    <row r="14872" spans="1:9">
      <c r="A14872" t="n">
        <v>117107</v>
      </c>
      <c r="B14872" s="54" t="n">
        <v>51</v>
      </c>
      <c r="C14872" s="7" t="n">
        <v>4</v>
      </c>
      <c r="D14872" s="7" t="n">
        <v>81</v>
      </c>
      <c r="E14872" s="7" t="s">
        <v>361</v>
      </c>
    </row>
    <row r="14873" spans="1:9">
      <c r="A14873" t="s">
        <v>4</v>
      </c>
      <c r="B14873" s="4" t="s">
        <v>5</v>
      </c>
      <c r="C14873" s="4" t="s">
        <v>10</v>
      </c>
    </row>
    <row r="14874" spans="1:9">
      <c r="A14874" t="n">
        <v>117121</v>
      </c>
      <c r="B14874" s="31" t="n">
        <v>16</v>
      </c>
      <c r="C14874" s="7" t="n">
        <v>0</v>
      </c>
    </row>
    <row r="14875" spans="1:9">
      <c r="A14875" t="s">
        <v>4</v>
      </c>
      <c r="B14875" s="4" t="s">
        <v>5</v>
      </c>
      <c r="C14875" s="4" t="s">
        <v>10</v>
      </c>
      <c r="D14875" s="4" t="s">
        <v>69</v>
      </c>
      <c r="E14875" s="4" t="s">
        <v>16</v>
      </c>
      <c r="F14875" s="4" t="s">
        <v>16</v>
      </c>
    </row>
    <row r="14876" spans="1:9">
      <c r="A14876" t="n">
        <v>117124</v>
      </c>
      <c r="B14876" s="55" t="n">
        <v>26</v>
      </c>
      <c r="C14876" s="7" t="n">
        <v>81</v>
      </c>
      <c r="D14876" s="7" t="s">
        <v>807</v>
      </c>
      <c r="E14876" s="7" t="n">
        <v>2</v>
      </c>
      <c r="F14876" s="7" t="n">
        <v>0</v>
      </c>
    </row>
    <row r="14877" spans="1:9">
      <c r="A14877" t="s">
        <v>4</v>
      </c>
      <c r="B14877" s="4" t="s">
        <v>5</v>
      </c>
    </row>
    <row r="14878" spans="1:9">
      <c r="A14878" t="n">
        <v>117254</v>
      </c>
      <c r="B14878" s="29" t="n">
        <v>28</v>
      </c>
    </row>
    <row r="14879" spans="1:9">
      <c r="A14879" t="s">
        <v>4</v>
      </c>
      <c r="B14879" s="4" t="s">
        <v>5</v>
      </c>
      <c r="C14879" s="4" t="s">
        <v>10</v>
      </c>
      <c r="D14879" s="4" t="s">
        <v>16</v>
      </c>
    </row>
    <row r="14880" spans="1:9">
      <c r="A14880" t="n">
        <v>117255</v>
      </c>
      <c r="B14880" s="66" t="n">
        <v>89</v>
      </c>
      <c r="C14880" s="7" t="n">
        <v>65533</v>
      </c>
      <c r="D14880" s="7" t="n">
        <v>1</v>
      </c>
    </row>
    <row r="14881" spans="1:6">
      <c r="A14881" t="s">
        <v>4</v>
      </c>
      <c r="B14881" s="4" t="s">
        <v>5</v>
      </c>
      <c r="C14881" s="4" t="s">
        <v>16</v>
      </c>
      <c r="D14881" s="4" t="s">
        <v>10</v>
      </c>
      <c r="E14881" s="4" t="s">
        <v>10</v>
      </c>
      <c r="F14881" s="4" t="s">
        <v>16</v>
      </c>
    </row>
    <row r="14882" spans="1:6">
      <c r="A14882" t="n">
        <v>117259</v>
      </c>
      <c r="B14882" s="27" t="n">
        <v>25</v>
      </c>
      <c r="C14882" s="7" t="n">
        <v>1</v>
      </c>
      <c r="D14882" s="7" t="n">
        <v>65535</v>
      </c>
      <c r="E14882" s="7" t="n">
        <v>65535</v>
      </c>
      <c r="F14882" s="7" t="n">
        <v>0</v>
      </c>
    </row>
    <row r="14883" spans="1:6">
      <c r="A14883" t="s">
        <v>4</v>
      </c>
      <c r="B14883" s="4" t="s">
        <v>5</v>
      </c>
      <c r="C14883" s="4" t="s">
        <v>10</v>
      </c>
    </row>
    <row r="14884" spans="1:6">
      <c r="A14884" t="n">
        <v>117266</v>
      </c>
      <c r="B14884" s="31" t="n">
        <v>16</v>
      </c>
      <c r="C14884" s="7" t="n">
        <v>500</v>
      </c>
    </row>
    <row r="14885" spans="1:6">
      <c r="A14885" t="s">
        <v>4</v>
      </c>
      <c r="B14885" s="4" t="s">
        <v>5</v>
      </c>
      <c r="C14885" s="4" t="s">
        <v>16</v>
      </c>
      <c r="D14885" s="4" t="s">
        <v>10</v>
      </c>
      <c r="E14885" s="4" t="s">
        <v>30</v>
      </c>
    </row>
    <row r="14886" spans="1:6">
      <c r="A14886" t="n">
        <v>117269</v>
      </c>
      <c r="B14886" s="37" t="n">
        <v>58</v>
      </c>
      <c r="C14886" s="7" t="n">
        <v>101</v>
      </c>
      <c r="D14886" s="7" t="n">
        <v>500</v>
      </c>
      <c r="E14886" s="7" t="n">
        <v>1</v>
      </c>
    </row>
    <row r="14887" spans="1:6">
      <c r="A14887" t="s">
        <v>4</v>
      </c>
      <c r="B14887" s="4" t="s">
        <v>5</v>
      </c>
      <c r="C14887" s="4" t="s">
        <v>16</v>
      </c>
      <c r="D14887" s="4" t="s">
        <v>10</v>
      </c>
    </row>
    <row r="14888" spans="1:6">
      <c r="A14888" t="n">
        <v>117277</v>
      </c>
      <c r="B14888" s="37" t="n">
        <v>58</v>
      </c>
      <c r="C14888" s="7" t="n">
        <v>254</v>
      </c>
      <c r="D14888" s="7" t="n">
        <v>0</v>
      </c>
    </row>
    <row r="14889" spans="1:6">
      <c r="A14889" t="s">
        <v>4</v>
      </c>
      <c r="B14889" s="4" t="s">
        <v>5</v>
      </c>
      <c r="C14889" s="4" t="s">
        <v>16</v>
      </c>
    </row>
    <row r="14890" spans="1:6">
      <c r="A14890" t="n">
        <v>117281</v>
      </c>
      <c r="B14890" s="38" t="n">
        <v>45</v>
      </c>
      <c r="C14890" s="7" t="n">
        <v>0</v>
      </c>
    </row>
    <row r="14891" spans="1:6">
      <c r="A14891" t="s">
        <v>4</v>
      </c>
      <c r="B14891" s="4" t="s">
        <v>5</v>
      </c>
      <c r="C14891" s="4" t="s">
        <v>16</v>
      </c>
      <c r="D14891" s="4" t="s">
        <v>10</v>
      </c>
      <c r="E14891" s="4" t="s">
        <v>30</v>
      </c>
      <c r="F14891" s="4" t="s">
        <v>30</v>
      </c>
      <c r="G14891" s="4" t="s">
        <v>30</v>
      </c>
    </row>
    <row r="14892" spans="1:6">
      <c r="A14892" t="n">
        <v>117283</v>
      </c>
      <c r="B14892" s="38" t="n">
        <v>45</v>
      </c>
      <c r="C14892" s="7" t="n">
        <v>15</v>
      </c>
      <c r="D14892" s="7" t="n">
        <v>11</v>
      </c>
      <c r="E14892" s="7" t="n">
        <v>0</v>
      </c>
      <c r="F14892" s="7" t="n">
        <v>1.29999995231628</v>
      </c>
      <c r="G14892" s="7" t="n">
        <v>0</v>
      </c>
    </row>
    <row r="14893" spans="1:6">
      <c r="A14893" t="s">
        <v>4</v>
      </c>
      <c r="B14893" s="4" t="s">
        <v>5</v>
      </c>
      <c r="C14893" s="4" t="s">
        <v>16</v>
      </c>
      <c r="D14893" s="4" t="s">
        <v>16</v>
      </c>
      <c r="E14893" s="4" t="s">
        <v>30</v>
      </c>
      <c r="F14893" s="4" t="s">
        <v>30</v>
      </c>
      <c r="G14893" s="4" t="s">
        <v>30</v>
      </c>
      <c r="H14893" s="4" t="s">
        <v>10</v>
      </c>
      <c r="I14893" s="4" t="s">
        <v>16</v>
      </c>
    </row>
    <row r="14894" spans="1:6">
      <c r="A14894" t="n">
        <v>117299</v>
      </c>
      <c r="B14894" s="38" t="n">
        <v>45</v>
      </c>
      <c r="C14894" s="7" t="n">
        <v>4</v>
      </c>
      <c r="D14894" s="7" t="n">
        <v>3</v>
      </c>
      <c r="E14894" s="7" t="n">
        <v>356.190002441406</v>
      </c>
      <c r="F14894" s="7" t="n">
        <v>57.2400016784668</v>
      </c>
      <c r="G14894" s="7" t="n">
        <v>0</v>
      </c>
      <c r="H14894" s="7" t="n">
        <v>0</v>
      </c>
      <c r="I14894" s="7" t="n">
        <v>0</v>
      </c>
    </row>
    <row r="14895" spans="1:6">
      <c r="A14895" t="s">
        <v>4</v>
      </c>
      <c r="B14895" s="4" t="s">
        <v>5</v>
      </c>
      <c r="C14895" s="4" t="s">
        <v>16</v>
      </c>
      <c r="D14895" s="4" t="s">
        <v>16</v>
      </c>
      <c r="E14895" s="4" t="s">
        <v>30</v>
      </c>
      <c r="F14895" s="4" t="s">
        <v>10</v>
      </c>
    </row>
    <row r="14896" spans="1:6">
      <c r="A14896" t="n">
        <v>117317</v>
      </c>
      <c r="B14896" s="38" t="n">
        <v>45</v>
      </c>
      <c r="C14896" s="7" t="n">
        <v>5</v>
      </c>
      <c r="D14896" s="7" t="n">
        <v>3</v>
      </c>
      <c r="E14896" s="7" t="n">
        <v>1.5</v>
      </c>
      <c r="F14896" s="7" t="n">
        <v>0</v>
      </c>
    </row>
    <row r="14897" spans="1:9">
      <c r="A14897" t="s">
        <v>4</v>
      </c>
      <c r="B14897" s="4" t="s">
        <v>5</v>
      </c>
      <c r="C14897" s="4" t="s">
        <v>16</v>
      </c>
      <c r="D14897" s="4" t="s">
        <v>16</v>
      </c>
      <c r="E14897" s="4" t="s">
        <v>30</v>
      </c>
      <c r="F14897" s="4" t="s">
        <v>10</v>
      </c>
    </row>
    <row r="14898" spans="1:9">
      <c r="A14898" t="n">
        <v>117326</v>
      </c>
      <c r="B14898" s="38" t="n">
        <v>45</v>
      </c>
      <c r="C14898" s="7" t="n">
        <v>11</v>
      </c>
      <c r="D14898" s="7" t="n">
        <v>3</v>
      </c>
      <c r="E14898" s="7" t="n">
        <v>38</v>
      </c>
      <c r="F14898" s="7" t="n">
        <v>0</v>
      </c>
    </row>
    <row r="14899" spans="1:9">
      <c r="A14899" t="s">
        <v>4</v>
      </c>
      <c r="B14899" s="4" t="s">
        <v>5</v>
      </c>
      <c r="C14899" s="4" t="s">
        <v>16</v>
      </c>
      <c r="D14899" s="4" t="s">
        <v>16</v>
      </c>
      <c r="E14899" s="4" t="s">
        <v>30</v>
      </c>
      <c r="F14899" s="4" t="s">
        <v>10</v>
      </c>
    </row>
    <row r="14900" spans="1:9">
      <c r="A14900" t="n">
        <v>117335</v>
      </c>
      <c r="B14900" s="38" t="n">
        <v>45</v>
      </c>
      <c r="C14900" s="7" t="n">
        <v>5</v>
      </c>
      <c r="D14900" s="7" t="n">
        <v>3</v>
      </c>
      <c r="E14900" s="7" t="n">
        <v>1.39999997615814</v>
      </c>
      <c r="F14900" s="7" t="n">
        <v>5000</v>
      </c>
    </row>
    <row r="14901" spans="1:9">
      <c r="A14901" t="s">
        <v>4</v>
      </c>
      <c r="B14901" s="4" t="s">
        <v>5</v>
      </c>
      <c r="C14901" s="4" t="s">
        <v>16</v>
      </c>
      <c r="D14901" s="4" t="s">
        <v>10</v>
      </c>
    </row>
    <row r="14902" spans="1:9">
      <c r="A14902" t="n">
        <v>117344</v>
      </c>
      <c r="B14902" s="37" t="n">
        <v>58</v>
      </c>
      <c r="C14902" s="7" t="n">
        <v>255</v>
      </c>
      <c r="D14902" s="7" t="n">
        <v>0</v>
      </c>
    </row>
    <row r="14903" spans="1:9">
      <c r="A14903" t="s">
        <v>4</v>
      </c>
      <c r="B14903" s="4" t="s">
        <v>5</v>
      </c>
      <c r="C14903" s="4" t="s">
        <v>10</v>
      </c>
    </row>
    <row r="14904" spans="1:9">
      <c r="A14904" t="n">
        <v>117348</v>
      </c>
      <c r="B14904" s="31" t="n">
        <v>16</v>
      </c>
      <c r="C14904" s="7" t="n">
        <v>200</v>
      </c>
    </row>
    <row r="14905" spans="1:9">
      <c r="A14905" t="s">
        <v>4</v>
      </c>
      <c r="B14905" s="4" t="s">
        <v>5</v>
      </c>
      <c r="C14905" s="4" t="s">
        <v>16</v>
      </c>
      <c r="D14905" s="4" t="s">
        <v>10</v>
      </c>
      <c r="E14905" s="4" t="s">
        <v>10</v>
      </c>
      <c r="F14905" s="4" t="s">
        <v>16</v>
      </c>
    </row>
    <row r="14906" spans="1:9">
      <c r="A14906" t="n">
        <v>117351</v>
      </c>
      <c r="B14906" s="27" t="n">
        <v>25</v>
      </c>
      <c r="C14906" s="7" t="n">
        <v>1</v>
      </c>
      <c r="D14906" s="7" t="n">
        <v>260</v>
      </c>
      <c r="E14906" s="7" t="n">
        <v>640</v>
      </c>
      <c r="F14906" s="7" t="n">
        <v>2</v>
      </c>
    </row>
    <row r="14907" spans="1:9">
      <c r="A14907" t="s">
        <v>4</v>
      </c>
      <c r="B14907" s="4" t="s">
        <v>5</v>
      </c>
      <c r="C14907" s="4" t="s">
        <v>16</v>
      </c>
      <c r="D14907" s="4" t="s">
        <v>10</v>
      </c>
      <c r="E14907" s="4" t="s">
        <v>6</v>
      </c>
    </row>
    <row r="14908" spans="1:9">
      <c r="A14908" t="n">
        <v>117358</v>
      </c>
      <c r="B14908" s="54" t="n">
        <v>51</v>
      </c>
      <c r="C14908" s="7" t="n">
        <v>4</v>
      </c>
      <c r="D14908" s="7" t="n">
        <v>81</v>
      </c>
      <c r="E14908" s="7" t="s">
        <v>342</v>
      </c>
    </row>
    <row r="14909" spans="1:9">
      <c r="A14909" t="s">
        <v>4</v>
      </c>
      <c r="B14909" s="4" t="s">
        <v>5</v>
      </c>
      <c r="C14909" s="4" t="s">
        <v>10</v>
      </c>
    </row>
    <row r="14910" spans="1:9">
      <c r="A14910" t="n">
        <v>117371</v>
      </c>
      <c r="B14910" s="31" t="n">
        <v>16</v>
      </c>
      <c r="C14910" s="7" t="n">
        <v>0</v>
      </c>
    </row>
    <row r="14911" spans="1:9">
      <c r="A14911" t="s">
        <v>4</v>
      </c>
      <c r="B14911" s="4" t="s">
        <v>5</v>
      </c>
      <c r="C14911" s="4" t="s">
        <v>10</v>
      </c>
      <c r="D14911" s="4" t="s">
        <v>69</v>
      </c>
      <c r="E14911" s="4" t="s">
        <v>16</v>
      </c>
      <c r="F14911" s="4" t="s">
        <v>16</v>
      </c>
    </row>
    <row r="14912" spans="1:9">
      <c r="A14912" t="n">
        <v>117374</v>
      </c>
      <c r="B14912" s="55" t="n">
        <v>26</v>
      </c>
      <c r="C14912" s="7" t="n">
        <v>81</v>
      </c>
      <c r="D14912" s="7" t="s">
        <v>808</v>
      </c>
      <c r="E14912" s="7" t="n">
        <v>2</v>
      </c>
      <c r="F14912" s="7" t="n">
        <v>0</v>
      </c>
    </row>
    <row r="14913" spans="1:6">
      <c r="A14913" t="s">
        <v>4</v>
      </c>
      <c r="B14913" s="4" t="s">
        <v>5</v>
      </c>
    </row>
    <row r="14914" spans="1:6">
      <c r="A14914" t="n">
        <v>117470</v>
      </c>
      <c r="B14914" s="29" t="n">
        <v>28</v>
      </c>
    </row>
    <row r="14915" spans="1:6">
      <c r="A14915" t="s">
        <v>4</v>
      </c>
      <c r="B14915" s="4" t="s">
        <v>5</v>
      </c>
      <c r="C14915" s="4" t="s">
        <v>10</v>
      </c>
      <c r="D14915" s="4" t="s">
        <v>16</v>
      </c>
    </row>
    <row r="14916" spans="1:6">
      <c r="A14916" t="n">
        <v>117471</v>
      </c>
      <c r="B14916" s="66" t="n">
        <v>89</v>
      </c>
      <c r="C14916" s="7" t="n">
        <v>65533</v>
      </c>
      <c r="D14916" s="7" t="n">
        <v>1</v>
      </c>
    </row>
    <row r="14917" spans="1:6">
      <c r="A14917" t="s">
        <v>4</v>
      </c>
      <c r="B14917" s="4" t="s">
        <v>5</v>
      </c>
      <c r="C14917" s="4" t="s">
        <v>16</v>
      </c>
      <c r="D14917" s="4" t="s">
        <v>10</v>
      </c>
      <c r="E14917" s="4" t="s">
        <v>10</v>
      </c>
      <c r="F14917" s="4" t="s">
        <v>16</v>
      </c>
    </row>
    <row r="14918" spans="1:6">
      <c r="A14918" t="n">
        <v>117475</v>
      </c>
      <c r="B14918" s="27" t="n">
        <v>25</v>
      </c>
      <c r="C14918" s="7" t="n">
        <v>1</v>
      </c>
      <c r="D14918" s="7" t="n">
        <v>65535</v>
      </c>
      <c r="E14918" s="7" t="n">
        <v>65535</v>
      </c>
      <c r="F14918" s="7" t="n">
        <v>0</v>
      </c>
    </row>
    <row r="14919" spans="1:6">
      <c r="A14919" t="s">
        <v>4</v>
      </c>
      <c r="B14919" s="4" t="s">
        <v>5</v>
      </c>
      <c r="C14919" s="4" t="s">
        <v>10</v>
      </c>
    </row>
    <row r="14920" spans="1:6">
      <c r="A14920" t="n">
        <v>117482</v>
      </c>
      <c r="B14920" s="31" t="n">
        <v>16</v>
      </c>
      <c r="C14920" s="7" t="n">
        <v>500</v>
      </c>
    </row>
    <row r="14921" spans="1:6">
      <c r="A14921" t="s">
        <v>4</v>
      </c>
      <c r="B14921" s="4" t="s">
        <v>5</v>
      </c>
      <c r="C14921" s="4" t="s">
        <v>16</v>
      </c>
      <c r="D14921" s="4" t="s">
        <v>10</v>
      </c>
      <c r="E14921" s="4" t="s">
        <v>30</v>
      </c>
    </row>
    <row r="14922" spans="1:6">
      <c r="A14922" t="n">
        <v>117485</v>
      </c>
      <c r="B14922" s="37" t="n">
        <v>58</v>
      </c>
      <c r="C14922" s="7" t="n">
        <v>101</v>
      </c>
      <c r="D14922" s="7" t="n">
        <v>500</v>
      </c>
      <c r="E14922" s="7" t="n">
        <v>1</v>
      </c>
    </row>
    <row r="14923" spans="1:6">
      <c r="A14923" t="s">
        <v>4</v>
      </c>
      <c r="B14923" s="4" t="s">
        <v>5</v>
      </c>
      <c r="C14923" s="4" t="s">
        <v>16</v>
      </c>
      <c r="D14923" s="4" t="s">
        <v>10</v>
      </c>
    </row>
    <row r="14924" spans="1:6">
      <c r="A14924" t="n">
        <v>117493</v>
      </c>
      <c r="B14924" s="37" t="n">
        <v>58</v>
      </c>
      <c r="C14924" s="7" t="n">
        <v>254</v>
      </c>
      <c r="D14924" s="7" t="n">
        <v>0</v>
      </c>
    </row>
    <row r="14925" spans="1:6">
      <c r="A14925" t="s">
        <v>4</v>
      </c>
      <c r="B14925" s="4" t="s">
        <v>5</v>
      </c>
      <c r="C14925" s="4" t="s">
        <v>16</v>
      </c>
    </row>
    <row r="14926" spans="1:6">
      <c r="A14926" t="n">
        <v>117497</v>
      </c>
      <c r="B14926" s="38" t="n">
        <v>45</v>
      </c>
      <c r="C14926" s="7" t="n">
        <v>16</v>
      </c>
    </row>
    <row r="14927" spans="1:6">
      <c r="A14927" t="s">
        <v>4</v>
      </c>
      <c r="B14927" s="4" t="s">
        <v>5</v>
      </c>
      <c r="C14927" s="4" t="s">
        <v>16</v>
      </c>
    </row>
    <row r="14928" spans="1:6">
      <c r="A14928" t="n">
        <v>117499</v>
      </c>
      <c r="B14928" s="38" t="n">
        <v>45</v>
      </c>
      <c r="C14928" s="7" t="n">
        <v>0</v>
      </c>
    </row>
    <row r="14929" spans="1:6">
      <c r="A14929" t="s">
        <v>4</v>
      </c>
      <c r="B14929" s="4" t="s">
        <v>5</v>
      </c>
      <c r="C14929" s="4" t="s">
        <v>16</v>
      </c>
      <c r="D14929" s="4" t="s">
        <v>16</v>
      </c>
      <c r="E14929" s="4" t="s">
        <v>30</v>
      </c>
      <c r="F14929" s="4" t="s">
        <v>30</v>
      </c>
      <c r="G14929" s="4" t="s">
        <v>30</v>
      </c>
      <c r="H14929" s="4" t="s">
        <v>10</v>
      </c>
    </row>
    <row r="14930" spans="1:6">
      <c r="A14930" t="n">
        <v>117501</v>
      </c>
      <c r="B14930" s="38" t="n">
        <v>45</v>
      </c>
      <c r="C14930" s="7" t="n">
        <v>2</v>
      </c>
      <c r="D14930" s="7" t="n">
        <v>3</v>
      </c>
      <c r="E14930" s="7" t="n">
        <v>-74.9300003051758</v>
      </c>
      <c r="F14930" s="7" t="n">
        <v>-1.42999994754791</v>
      </c>
      <c r="G14930" s="7" t="n">
        <v>-57.5099983215332</v>
      </c>
      <c r="H14930" s="7" t="n">
        <v>0</v>
      </c>
    </row>
    <row r="14931" spans="1:6">
      <c r="A14931" t="s">
        <v>4</v>
      </c>
      <c r="B14931" s="4" t="s">
        <v>5</v>
      </c>
      <c r="C14931" s="4" t="s">
        <v>16</v>
      </c>
      <c r="D14931" s="4" t="s">
        <v>16</v>
      </c>
      <c r="E14931" s="4" t="s">
        <v>30</v>
      </c>
      <c r="F14931" s="4" t="s">
        <v>30</v>
      </c>
      <c r="G14931" s="4" t="s">
        <v>30</v>
      </c>
      <c r="H14931" s="4" t="s">
        <v>10</v>
      </c>
      <c r="I14931" s="4" t="s">
        <v>16</v>
      </c>
    </row>
    <row r="14932" spans="1:6">
      <c r="A14932" t="n">
        <v>117518</v>
      </c>
      <c r="B14932" s="38" t="n">
        <v>45</v>
      </c>
      <c r="C14932" s="7" t="n">
        <v>4</v>
      </c>
      <c r="D14932" s="7" t="n">
        <v>3</v>
      </c>
      <c r="E14932" s="7" t="n">
        <v>358.619995117188</v>
      </c>
      <c r="F14932" s="7" t="n">
        <v>289.950012207031</v>
      </c>
      <c r="G14932" s="7" t="n">
        <v>0</v>
      </c>
      <c r="H14932" s="7" t="n">
        <v>0</v>
      </c>
      <c r="I14932" s="7" t="n">
        <v>0</v>
      </c>
    </row>
    <row r="14933" spans="1:6">
      <c r="A14933" t="s">
        <v>4</v>
      </c>
      <c r="B14933" s="4" t="s">
        <v>5</v>
      </c>
      <c r="C14933" s="4" t="s">
        <v>16</v>
      </c>
      <c r="D14933" s="4" t="s">
        <v>16</v>
      </c>
      <c r="E14933" s="4" t="s">
        <v>30</v>
      </c>
      <c r="F14933" s="4" t="s">
        <v>10</v>
      </c>
    </row>
    <row r="14934" spans="1:6">
      <c r="A14934" t="n">
        <v>117536</v>
      </c>
      <c r="B14934" s="38" t="n">
        <v>45</v>
      </c>
      <c r="C14934" s="7" t="n">
        <v>5</v>
      </c>
      <c r="D14934" s="7" t="n">
        <v>3</v>
      </c>
      <c r="E14934" s="7" t="n">
        <v>1.39999997615814</v>
      </c>
      <c r="F14934" s="7" t="n">
        <v>0</v>
      </c>
    </row>
    <row r="14935" spans="1:6">
      <c r="A14935" t="s">
        <v>4</v>
      </c>
      <c r="B14935" s="4" t="s">
        <v>5</v>
      </c>
      <c r="C14935" s="4" t="s">
        <v>16</v>
      </c>
      <c r="D14935" s="4" t="s">
        <v>16</v>
      </c>
      <c r="E14935" s="4" t="s">
        <v>30</v>
      </c>
      <c r="F14935" s="4" t="s">
        <v>10</v>
      </c>
    </row>
    <row r="14936" spans="1:6">
      <c r="A14936" t="n">
        <v>117545</v>
      </c>
      <c r="B14936" s="38" t="n">
        <v>45</v>
      </c>
      <c r="C14936" s="7" t="n">
        <v>11</v>
      </c>
      <c r="D14936" s="7" t="n">
        <v>3</v>
      </c>
      <c r="E14936" s="7" t="n">
        <v>38</v>
      </c>
      <c r="F14936" s="7" t="n">
        <v>0</v>
      </c>
    </row>
    <row r="14937" spans="1:6">
      <c r="A14937" t="s">
        <v>4</v>
      </c>
      <c r="B14937" s="4" t="s">
        <v>5</v>
      </c>
      <c r="C14937" s="4" t="s">
        <v>16</v>
      </c>
      <c r="D14937" s="4" t="s">
        <v>10</v>
      </c>
      <c r="E14937" s="4" t="s">
        <v>6</v>
      </c>
      <c r="F14937" s="4" t="s">
        <v>6</v>
      </c>
      <c r="G14937" s="4" t="s">
        <v>6</v>
      </c>
      <c r="H14937" s="4" t="s">
        <v>6</v>
      </c>
    </row>
    <row r="14938" spans="1:6">
      <c r="A14938" t="n">
        <v>117554</v>
      </c>
      <c r="B14938" s="54" t="n">
        <v>51</v>
      </c>
      <c r="C14938" s="7" t="n">
        <v>3</v>
      </c>
      <c r="D14938" s="7" t="n">
        <v>81</v>
      </c>
      <c r="E14938" s="7" t="s">
        <v>226</v>
      </c>
      <c r="F14938" s="7" t="s">
        <v>226</v>
      </c>
      <c r="G14938" s="7" t="s">
        <v>225</v>
      </c>
      <c r="H14938" s="7" t="s">
        <v>226</v>
      </c>
    </row>
    <row r="14939" spans="1:6">
      <c r="A14939" t="s">
        <v>4</v>
      </c>
      <c r="B14939" s="4" t="s">
        <v>5</v>
      </c>
      <c r="C14939" s="4" t="s">
        <v>10</v>
      </c>
      <c r="D14939" s="4" t="s">
        <v>16</v>
      </c>
      <c r="E14939" s="4" t="s">
        <v>6</v>
      </c>
      <c r="F14939" s="4" t="s">
        <v>30</v>
      </c>
      <c r="G14939" s="4" t="s">
        <v>30</v>
      </c>
      <c r="H14939" s="4" t="s">
        <v>30</v>
      </c>
    </row>
    <row r="14940" spans="1:6">
      <c r="A14940" t="n">
        <v>117567</v>
      </c>
      <c r="B14940" s="45" t="n">
        <v>48</v>
      </c>
      <c r="C14940" s="7" t="n">
        <v>81</v>
      </c>
      <c r="D14940" s="7" t="n">
        <v>0</v>
      </c>
      <c r="E14940" s="7" t="s">
        <v>113</v>
      </c>
      <c r="F14940" s="7" t="n">
        <v>-1</v>
      </c>
      <c r="G14940" s="7" t="n">
        <v>1</v>
      </c>
      <c r="H14940" s="7" t="n">
        <v>0</v>
      </c>
    </row>
    <row r="14941" spans="1:6">
      <c r="A14941" t="s">
        <v>4</v>
      </c>
      <c r="B14941" s="4" t="s">
        <v>5</v>
      </c>
      <c r="C14941" s="4" t="s">
        <v>16</v>
      </c>
      <c r="D14941" s="4" t="s">
        <v>10</v>
      </c>
    </row>
    <row r="14942" spans="1:6">
      <c r="A14942" t="n">
        <v>117596</v>
      </c>
      <c r="B14942" s="37" t="n">
        <v>58</v>
      </c>
      <c r="C14942" s="7" t="n">
        <v>255</v>
      </c>
      <c r="D14942" s="7" t="n">
        <v>0</v>
      </c>
    </row>
    <row r="14943" spans="1:6">
      <c r="A14943" t="s">
        <v>4</v>
      </c>
      <c r="B14943" s="4" t="s">
        <v>5</v>
      </c>
      <c r="C14943" s="4" t="s">
        <v>10</v>
      </c>
    </row>
    <row r="14944" spans="1:6">
      <c r="A14944" t="n">
        <v>117600</v>
      </c>
      <c r="B14944" s="31" t="n">
        <v>16</v>
      </c>
      <c r="C14944" s="7" t="n">
        <v>1000</v>
      </c>
    </row>
    <row r="14945" spans="1:9">
      <c r="A14945" t="s">
        <v>4</v>
      </c>
      <c r="B14945" s="4" t="s">
        <v>5</v>
      </c>
      <c r="C14945" s="4" t="s">
        <v>16</v>
      </c>
      <c r="D14945" s="4" t="s">
        <v>10</v>
      </c>
      <c r="E14945" s="4" t="s">
        <v>6</v>
      </c>
    </row>
    <row r="14946" spans="1:9">
      <c r="A14946" t="n">
        <v>117603</v>
      </c>
      <c r="B14946" s="54" t="n">
        <v>51</v>
      </c>
      <c r="C14946" s="7" t="n">
        <v>4</v>
      </c>
      <c r="D14946" s="7" t="n">
        <v>81</v>
      </c>
      <c r="E14946" s="7" t="s">
        <v>278</v>
      </c>
    </row>
    <row r="14947" spans="1:9">
      <c r="A14947" t="s">
        <v>4</v>
      </c>
      <c r="B14947" s="4" t="s">
        <v>5</v>
      </c>
      <c r="C14947" s="4" t="s">
        <v>10</v>
      </c>
    </row>
    <row r="14948" spans="1:9">
      <c r="A14948" t="n">
        <v>117617</v>
      </c>
      <c r="B14948" s="31" t="n">
        <v>16</v>
      </c>
      <c r="C14948" s="7" t="n">
        <v>0</v>
      </c>
    </row>
    <row r="14949" spans="1:9">
      <c r="A14949" t="s">
        <v>4</v>
      </c>
      <c r="B14949" s="4" t="s">
        <v>5</v>
      </c>
      <c r="C14949" s="4" t="s">
        <v>10</v>
      </c>
      <c r="D14949" s="4" t="s">
        <v>69</v>
      </c>
      <c r="E14949" s="4" t="s">
        <v>16</v>
      </c>
      <c r="F14949" s="4" t="s">
        <v>16</v>
      </c>
      <c r="G14949" s="4" t="s">
        <v>69</v>
      </c>
      <c r="H14949" s="4" t="s">
        <v>16</v>
      </c>
      <c r="I14949" s="4" t="s">
        <v>16</v>
      </c>
    </row>
    <row r="14950" spans="1:9">
      <c r="A14950" t="n">
        <v>117620</v>
      </c>
      <c r="B14950" s="55" t="n">
        <v>26</v>
      </c>
      <c r="C14950" s="7" t="n">
        <v>81</v>
      </c>
      <c r="D14950" s="7" t="s">
        <v>809</v>
      </c>
      <c r="E14950" s="7" t="n">
        <v>2</v>
      </c>
      <c r="F14950" s="7" t="n">
        <v>3</v>
      </c>
      <c r="G14950" s="7" t="s">
        <v>810</v>
      </c>
      <c r="H14950" s="7" t="n">
        <v>2</v>
      </c>
      <c r="I14950" s="7" t="n">
        <v>0</v>
      </c>
    </row>
    <row r="14951" spans="1:9">
      <c r="A14951" t="s">
        <v>4</v>
      </c>
      <c r="B14951" s="4" t="s">
        <v>5</v>
      </c>
    </row>
    <row r="14952" spans="1:9">
      <c r="A14952" t="n">
        <v>117786</v>
      </c>
      <c r="B14952" s="29" t="n">
        <v>28</v>
      </c>
    </row>
    <row r="14953" spans="1:9">
      <c r="A14953" t="s">
        <v>4</v>
      </c>
      <c r="B14953" s="4" t="s">
        <v>5</v>
      </c>
      <c r="C14953" s="4" t="s">
        <v>10</v>
      </c>
      <c r="D14953" s="4" t="s">
        <v>16</v>
      </c>
    </row>
    <row r="14954" spans="1:9">
      <c r="A14954" t="n">
        <v>117787</v>
      </c>
      <c r="B14954" s="66" t="n">
        <v>89</v>
      </c>
      <c r="C14954" s="7" t="n">
        <v>65533</v>
      </c>
      <c r="D14954" s="7" t="n">
        <v>1</v>
      </c>
    </row>
    <row r="14955" spans="1:9">
      <c r="A14955" t="s">
        <v>4</v>
      </c>
      <c r="B14955" s="4" t="s">
        <v>5</v>
      </c>
      <c r="C14955" s="4" t="s">
        <v>16</v>
      </c>
      <c r="D14955" s="4" t="s">
        <v>10</v>
      </c>
      <c r="E14955" s="4" t="s">
        <v>30</v>
      </c>
    </row>
    <row r="14956" spans="1:9">
      <c r="A14956" t="n">
        <v>117791</v>
      </c>
      <c r="B14956" s="37" t="n">
        <v>58</v>
      </c>
      <c r="C14956" s="7" t="n">
        <v>101</v>
      </c>
      <c r="D14956" s="7" t="n">
        <v>500</v>
      </c>
      <c r="E14956" s="7" t="n">
        <v>1</v>
      </c>
    </row>
    <row r="14957" spans="1:9">
      <c r="A14957" t="s">
        <v>4</v>
      </c>
      <c r="B14957" s="4" t="s">
        <v>5</v>
      </c>
      <c r="C14957" s="4" t="s">
        <v>16</v>
      </c>
      <c r="D14957" s="4" t="s">
        <v>10</v>
      </c>
    </row>
    <row r="14958" spans="1:9">
      <c r="A14958" t="n">
        <v>117799</v>
      </c>
      <c r="B14958" s="37" t="n">
        <v>58</v>
      </c>
      <c r="C14958" s="7" t="n">
        <v>254</v>
      </c>
      <c r="D14958" s="7" t="n">
        <v>0</v>
      </c>
    </row>
    <row r="14959" spans="1:9">
      <c r="A14959" t="s">
        <v>4</v>
      </c>
      <c r="B14959" s="4" t="s">
        <v>5</v>
      </c>
      <c r="C14959" s="4" t="s">
        <v>16</v>
      </c>
      <c r="D14959" s="4" t="s">
        <v>16</v>
      </c>
      <c r="E14959" s="4" t="s">
        <v>30</v>
      </c>
      <c r="F14959" s="4" t="s">
        <v>30</v>
      </c>
      <c r="G14959" s="4" t="s">
        <v>30</v>
      </c>
      <c r="H14959" s="4" t="s">
        <v>10</v>
      </c>
    </row>
    <row r="14960" spans="1:9">
      <c r="A14960" t="n">
        <v>117803</v>
      </c>
      <c r="B14960" s="38" t="n">
        <v>45</v>
      </c>
      <c r="C14960" s="7" t="n">
        <v>2</v>
      </c>
      <c r="D14960" s="7" t="n">
        <v>3</v>
      </c>
      <c r="E14960" s="7" t="n">
        <v>-74.8099975585938</v>
      </c>
      <c r="F14960" s="7" t="n">
        <v>-1.75</v>
      </c>
      <c r="G14960" s="7" t="n">
        <v>-58.6599998474121</v>
      </c>
      <c r="H14960" s="7" t="n">
        <v>0</v>
      </c>
    </row>
    <row r="14961" spans="1:9">
      <c r="A14961" t="s">
        <v>4</v>
      </c>
      <c r="B14961" s="4" t="s">
        <v>5</v>
      </c>
      <c r="C14961" s="4" t="s">
        <v>16</v>
      </c>
      <c r="D14961" s="4" t="s">
        <v>16</v>
      </c>
      <c r="E14961" s="4" t="s">
        <v>30</v>
      </c>
      <c r="F14961" s="4" t="s">
        <v>30</v>
      </c>
      <c r="G14961" s="4" t="s">
        <v>30</v>
      </c>
      <c r="H14961" s="4" t="s">
        <v>10</v>
      </c>
      <c r="I14961" s="4" t="s">
        <v>16</v>
      </c>
    </row>
    <row r="14962" spans="1:9">
      <c r="A14962" t="n">
        <v>117820</v>
      </c>
      <c r="B14962" s="38" t="n">
        <v>45</v>
      </c>
      <c r="C14962" s="7" t="n">
        <v>4</v>
      </c>
      <c r="D14962" s="7" t="n">
        <v>3</v>
      </c>
      <c r="E14962" s="7" t="n">
        <v>0.230000004172325</v>
      </c>
      <c r="F14962" s="7" t="n">
        <v>262.609985351563</v>
      </c>
      <c r="G14962" s="7" t="n">
        <v>0</v>
      </c>
      <c r="H14962" s="7" t="n">
        <v>0</v>
      </c>
      <c r="I14962" s="7" t="n">
        <v>0</v>
      </c>
    </row>
    <row r="14963" spans="1:9">
      <c r="A14963" t="s">
        <v>4</v>
      </c>
      <c r="B14963" s="4" t="s">
        <v>5</v>
      </c>
      <c r="C14963" s="4" t="s">
        <v>16</v>
      </c>
      <c r="D14963" s="4" t="s">
        <v>16</v>
      </c>
      <c r="E14963" s="4" t="s">
        <v>30</v>
      </c>
      <c r="F14963" s="4" t="s">
        <v>10</v>
      </c>
    </row>
    <row r="14964" spans="1:9">
      <c r="A14964" t="n">
        <v>117838</v>
      </c>
      <c r="B14964" s="38" t="n">
        <v>45</v>
      </c>
      <c r="C14964" s="7" t="n">
        <v>5</v>
      </c>
      <c r="D14964" s="7" t="n">
        <v>3</v>
      </c>
      <c r="E14964" s="7" t="n">
        <v>1.20000004768372</v>
      </c>
      <c r="F14964" s="7" t="n">
        <v>0</v>
      </c>
    </row>
    <row r="14965" spans="1:9">
      <c r="A14965" t="s">
        <v>4</v>
      </c>
      <c r="B14965" s="4" t="s">
        <v>5</v>
      </c>
      <c r="C14965" s="4" t="s">
        <v>16</v>
      </c>
      <c r="D14965" s="4" t="s">
        <v>16</v>
      </c>
      <c r="E14965" s="4" t="s">
        <v>30</v>
      </c>
      <c r="F14965" s="4" t="s">
        <v>10</v>
      </c>
    </row>
    <row r="14966" spans="1:9">
      <c r="A14966" t="n">
        <v>117847</v>
      </c>
      <c r="B14966" s="38" t="n">
        <v>45</v>
      </c>
      <c r="C14966" s="7" t="n">
        <v>11</v>
      </c>
      <c r="D14966" s="7" t="n">
        <v>3</v>
      </c>
      <c r="E14966" s="7" t="n">
        <v>38</v>
      </c>
      <c r="F14966" s="7" t="n">
        <v>0</v>
      </c>
    </row>
    <row r="14967" spans="1:9">
      <c r="A14967" t="s">
        <v>4</v>
      </c>
      <c r="B14967" s="4" t="s">
        <v>5</v>
      </c>
      <c r="C14967" s="4" t="s">
        <v>16</v>
      </c>
      <c r="D14967" s="4" t="s">
        <v>16</v>
      </c>
      <c r="E14967" s="4" t="s">
        <v>30</v>
      </c>
      <c r="F14967" s="4" t="s">
        <v>10</v>
      </c>
    </row>
    <row r="14968" spans="1:9">
      <c r="A14968" t="n">
        <v>117856</v>
      </c>
      <c r="B14968" s="38" t="n">
        <v>45</v>
      </c>
      <c r="C14968" s="7" t="n">
        <v>5</v>
      </c>
      <c r="D14968" s="7" t="n">
        <v>3</v>
      </c>
      <c r="E14968" s="7" t="n">
        <v>1.5</v>
      </c>
      <c r="F14968" s="7" t="n">
        <v>20000</v>
      </c>
    </row>
    <row r="14969" spans="1:9">
      <c r="A14969" t="s">
        <v>4</v>
      </c>
      <c r="B14969" s="4" t="s">
        <v>5</v>
      </c>
      <c r="C14969" s="4" t="s">
        <v>16</v>
      </c>
      <c r="D14969" s="4" t="s">
        <v>10</v>
      </c>
    </row>
    <row r="14970" spans="1:9">
      <c r="A14970" t="n">
        <v>117865</v>
      </c>
      <c r="B14970" s="37" t="n">
        <v>58</v>
      </c>
      <c r="C14970" s="7" t="n">
        <v>255</v>
      </c>
      <c r="D14970" s="7" t="n">
        <v>0</v>
      </c>
    </row>
    <row r="14971" spans="1:9">
      <c r="A14971" t="s">
        <v>4</v>
      </c>
      <c r="B14971" s="4" t="s">
        <v>5</v>
      </c>
      <c r="C14971" s="4" t="s">
        <v>16</v>
      </c>
      <c r="D14971" s="4" t="s">
        <v>10</v>
      </c>
      <c r="E14971" s="4" t="s">
        <v>6</v>
      </c>
    </row>
    <row r="14972" spans="1:9">
      <c r="A14972" t="n">
        <v>117869</v>
      </c>
      <c r="B14972" s="54" t="n">
        <v>51</v>
      </c>
      <c r="C14972" s="7" t="n">
        <v>4</v>
      </c>
      <c r="D14972" s="7" t="n">
        <v>18</v>
      </c>
      <c r="E14972" s="7" t="s">
        <v>337</v>
      </c>
    </row>
    <row r="14973" spans="1:9">
      <c r="A14973" t="s">
        <v>4</v>
      </c>
      <c r="B14973" s="4" t="s">
        <v>5</v>
      </c>
      <c r="C14973" s="4" t="s">
        <v>10</v>
      </c>
    </row>
    <row r="14974" spans="1:9">
      <c r="A14974" t="n">
        <v>117883</v>
      </c>
      <c r="B14974" s="31" t="n">
        <v>16</v>
      </c>
      <c r="C14974" s="7" t="n">
        <v>0</v>
      </c>
    </row>
    <row r="14975" spans="1:9">
      <c r="A14975" t="s">
        <v>4</v>
      </c>
      <c r="B14975" s="4" t="s">
        <v>5</v>
      </c>
      <c r="C14975" s="4" t="s">
        <v>10</v>
      </c>
      <c r="D14975" s="4" t="s">
        <v>16</v>
      </c>
      <c r="E14975" s="4" t="s">
        <v>9</v>
      </c>
      <c r="F14975" s="4" t="s">
        <v>69</v>
      </c>
      <c r="G14975" s="4" t="s">
        <v>16</v>
      </c>
      <c r="H14975" s="4" t="s">
        <v>16</v>
      </c>
    </row>
    <row r="14976" spans="1:9">
      <c r="A14976" t="n">
        <v>117886</v>
      </c>
      <c r="B14976" s="55" t="n">
        <v>26</v>
      </c>
      <c r="C14976" s="7" t="n">
        <v>18</v>
      </c>
      <c r="D14976" s="7" t="n">
        <v>17</v>
      </c>
      <c r="E14976" s="7" t="n">
        <v>17476</v>
      </c>
      <c r="F14976" s="7" t="s">
        <v>811</v>
      </c>
      <c r="G14976" s="7" t="n">
        <v>2</v>
      </c>
      <c r="H14976" s="7" t="n">
        <v>0</v>
      </c>
    </row>
    <row r="14977" spans="1:9">
      <c r="A14977" t="s">
        <v>4</v>
      </c>
      <c r="B14977" s="4" t="s">
        <v>5</v>
      </c>
    </row>
    <row r="14978" spans="1:9">
      <c r="A14978" t="n">
        <v>117951</v>
      </c>
      <c r="B14978" s="29" t="n">
        <v>28</v>
      </c>
    </row>
    <row r="14979" spans="1:9">
      <c r="A14979" t="s">
        <v>4</v>
      </c>
      <c r="B14979" s="4" t="s">
        <v>5</v>
      </c>
      <c r="C14979" s="4" t="s">
        <v>10</v>
      </c>
      <c r="D14979" s="4" t="s">
        <v>16</v>
      </c>
      <c r="E14979" s="4" t="s">
        <v>6</v>
      </c>
      <c r="F14979" s="4" t="s">
        <v>30</v>
      </c>
      <c r="G14979" s="4" t="s">
        <v>30</v>
      </c>
      <c r="H14979" s="4" t="s">
        <v>30</v>
      </c>
    </row>
    <row r="14980" spans="1:9">
      <c r="A14980" t="n">
        <v>117952</v>
      </c>
      <c r="B14980" s="45" t="n">
        <v>48</v>
      </c>
      <c r="C14980" s="7" t="n">
        <v>18</v>
      </c>
      <c r="D14980" s="7" t="n">
        <v>0</v>
      </c>
      <c r="E14980" s="7" t="s">
        <v>791</v>
      </c>
      <c r="F14980" s="7" t="n">
        <v>-1</v>
      </c>
      <c r="G14980" s="7" t="n">
        <v>1</v>
      </c>
      <c r="H14980" s="7" t="n">
        <v>0</v>
      </c>
    </row>
    <row r="14981" spans="1:9">
      <c r="A14981" t="s">
        <v>4</v>
      </c>
      <c r="B14981" s="4" t="s">
        <v>5</v>
      </c>
      <c r="C14981" s="4" t="s">
        <v>10</v>
      </c>
    </row>
    <row r="14982" spans="1:9">
      <c r="A14982" t="n">
        <v>117979</v>
      </c>
      <c r="B14982" s="31" t="n">
        <v>16</v>
      </c>
      <c r="C14982" s="7" t="n">
        <v>800</v>
      </c>
    </row>
    <row r="14983" spans="1:9">
      <c r="A14983" t="s">
        <v>4</v>
      </c>
      <c r="B14983" s="4" t="s">
        <v>5</v>
      </c>
      <c r="C14983" s="4" t="s">
        <v>16</v>
      </c>
      <c r="D14983" s="4" t="s">
        <v>30</v>
      </c>
      <c r="E14983" s="4" t="s">
        <v>30</v>
      </c>
      <c r="F14983" s="4" t="s">
        <v>30</v>
      </c>
    </row>
    <row r="14984" spans="1:9">
      <c r="A14984" t="n">
        <v>117982</v>
      </c>
      <c r="B14984" s="38" t="n">
        <v>45</v>
      </c>
      <c r="C14984" s="7" t="n">
        <v>9</v>
      </c>
      <c r="D14984" s="7" t="n">
        <v>0.0500000007450581</v>
      </c>
      <c r="E14984" s="7" t="n">
        <v>0.0500000007450581</v>
      </c>
      <c r="F14984" s="7" t="n">
        <v>0.200000002980232</v>
      </c>
    </row>
    <row r="14985" spans="1:9">
      <c r="A14985" t="s">
        <v>4</v>
      </c>
      <c r="B14985" s="4" t="s">
        <v>5</v>
      </c>
      <c r="C14985" s="4" t="s">
        <v>16</v>
      </c>
      <c r="D14985" s="4" t="s">
        <v>10</v>
      </c>
      <c r="E14985" s="4" t="s">
        <v>6</v>
      </c>
    </row>
    <row r="14986" spans="1:9">
      <c r="A14986" t="n">
        <v>117996</v>
      </c>
      <c r="B14986" s="54" t="n">
        <v>51</v>
      </c>
      <c r="C14986" s="7" t="n">
        <v>4</v>
      </c>
      <c r="D14986" s="7" t="n">
        <v>18</v>
      </c>
      <c r="E14986" s="7" t="s">
        <v>586</v>
      </c>
    </row>
    <row r="14987" spans="1:9">
      <c r="A14987" t="s">
        <v>4</v>
      </c>
      <c r="B14987" s="4" t="s">
        <v>5</v>
      </c>
      <c r="C14987" s="4" t="s">
        <v>10</v>
      </c>
    </row>
    <row r="14988" spans="1:9">
      <c r="A14988" t="n">
        <v>118010</v>
      </c>
      <c r="B14988" s="31" t="n">
        <v>16</v>
      </c>
      <c r="C14988" s="7" t="n">
        <v>0</v>
      </c>
    </row>
    <row r="14989" spans="1:9">
      <c r="A14989" t="s">
        <v>4</v>
      </c>
      <c r="B14989" s="4" t="s">
        <v>5</v>
      </c>
      <c r="C14989" s="4" t="s">
        <v>10</v>
      </c>
      <c r="D14989" s="4" t="s">
        <v>16</v>
      </c>
      <c r="E14989" s="4" t="s">
        <v>9</v>
      </c>
      <c r="F14989" s="4" t="s">
        <v>69</v>
      </c>
      <c r="G14989" s="4" t="s">
        <v>16</v>
      </c>
      <c r="H14989" s="4" t="s">
        <v>16</v>
      </c>
    </row>
    <row r="14990" spans="1:9">
      <c r="A14990" t="n">
        <v>118013</v>
      </c>
      <c r="B14990" s="55" t="n">
        <v>26</v>
      </c>
      <c r="C14990" s="7" t="n">
        <v>18</v>
      </c>
      <c r="D14990" s="7" t="n">
        <v>17</v>
      </c>
      <c r="E14990" s="7" t="n">
        <v>17477</v>
      </c>
      <c r="F14990" s="7" t="s">
        <v>812</v>
      </c>
      <c r="G14990" s="7" t="n">
        <v>2</v>
      </c>
      <c r="H14990" s="7" t="n">
        <v>0</v>
      </c>
    </row>
    <row r="14991" spans="1:9">
      <c r="A14991" t="s">
        <v>4</v>
      </c>
      <c r="B14991" s="4" t="s">
        <v>5</v>
      </c>
    </row>
    <row r="14992" spans="1:9">
      <c r="A14992" t="n">
        <v>118068</v>
      </c>
      <c r="B14992" s="29" t="n">
        <v>28</v>
      </c>
    </row>
    <row r="14993" spans="1:8">
      <c r="A14993" t="s">
        <v>4</v>
      </c>
      <c r="B14993" s="4" t="s">
        <v>5</v>
      </c>
      <c r="C14993" s="4" t="s">
        <v>16</v>
      </c>
      <c r="D14993" s="4" t="s">
        <v>16</v>
      </c>
      <c r="E14993" s="4" t="s">
        <v>30</v>
      </c>
      <c r="F14993" s="4" t="s">
        <v>30</v>
      </c>
      <c r="G14993" s="4" t="s">
        <v>30</v>
      </c>
      <c r="H14993" s="4" t="s">
        <v>10</v>
      </c>
    </row>
    <row r="14994" spans="1:8">
      <c r="A14994" t="n">
        <v>118069</v>
      </c>
      <c r="B14994" s="38" t="n">
        <v>45</v>
      </c>
      <c r="C14994" s="7" t="n">
        <v>2</v>
      </c>
      <c r="D14994" s="7" t="n">
        <v>3</v>
      </c>
      <c r="E14994" s="7" t="n">
        <v>-74.8099975585938</v>
      </c>
      <c r="F14994" s="7" t="n">
        <v>-1.75</v>
      </c>
      <c r="G14994" s="7" t="n">
        <v>-58.6599998474121</v>
      </c>
      <c r="H14994" s="7" t="n">
        <v>3000</v>
      </c>
    </row>
    <row r="14995" spans="1:8">
      <c r="A14995" t="s">
        <v>4</v>
      </c>
      <c r="B14995" s="4" t="s">
        <v>5</v>
      </c>
      <c r="C14995" s="4" t="s">
        <v>16</v>
      </c>
      <c r="D14995" s="4" t="s">
        <v>16</v>
      </c>
      <c r="E14995" s="4" t="s">
        <v>30</v>
      </c>
      <c r="F14995" s="4" t="s">
        <v>30</v>
      </c>
      <c r="G14995" s="4" t="s">
        <v>30</v>
      </c>
      <c r="H14995" s="4" t="s">
        <v>10</v>
      </c>
      <c r="I14995" s="4" t="s">
        <v>16</v>
      </c>
    </row>
    <row r="14996" spans="1:8">
      <c r="A14996" t="n">
        <v>118086</v>
      </c>
      <c r="B14996" s="38" t="n">
        <v>45</v>
      </c>
      <c r="C14996" s="7" t="n">
        <v>4</v>
      </c>
      <c r="D14996" s="7" t="n">
        <v>3</v>
      </c>
      <c r="E14996" s="7" t="n">
        <v>358.119995117188</v>
      </c>
      <c r="F14996" s="7" t="n">
        <v>262.609985351563</v>
      </c>
      <c r="G14996" s="7" t="n">
        <v>0</v>
      </c>
      <c r="H14996" s="7" t="n">
        <v>3000</v>
      </c>
      <c r="I14996" s="7" t="n">
        <v>1</v>
      </c>
    </row>
    <row r="14997" spans="1:8">
      <c r="A14997" t="s">
        <v>4</v>
      </c>
      <c r="B14997" s="4" t="s">
        <v>5</v>
      </c>
      <c r="C14997" s="4" t="s">
        <v>16</v>
      </c>
      <c r="D14997" s="4" t="s">
        <v>16</v>
      </c>
      <c r="E14997" s="4" t="s">
        <v>30</v>
      </c>
      <c r="F14997" s="4" t="s">
        <v>10</v>
      </c>
    </row>
    <row r="14998" spans="1:8">
      <c r="A14998" t="n">
        <v>118104</v>
      </c>
      <c r="B14998" s="38" t="n">
        <v>45</v>
      </c>
      <c r="C14998" s="7" t="n">
        <v>5</v>
      </c>
      <c r="D14998" s="7" t="n">
        <v>3</v>
      </c>
      <c r="E14998" s="7" t="n">
        <v>1.5</v>
      </c>
      <c r="F14998" s="7" t="n">
        <v>3000</v>
      </c>
    </row>
    <row r="14999" spans="1:8">
      <c r="A14999" t="s">
        <v>4</v>
      </c>
      <c r="B14999" s="4" t="s">
        <v>5</v>
      </c>
      <c r="C14999" s="4" t="s">
        <v>16</v>
      </c>
      <c r="D14999" s="4" t="s">
        <v>16</v>
      </c>
      <c r="E14999" s="4" t="s">
        <v>30</v>
      </c>
      <c r="F14999" s="4" t="s">
        <v>10</v>
      </c>
    </row>
    <row r="15000" spans="1:8">
      <c r="A15000" t="n">
        <v>118113</v>
      </c>
      <c r="B15000" s="38" t="n">
        <v>45</v>
      </c>
      <c r="C15000" s="7" t="n">
        <v>11</v>
      </c>
      <c r="D15000" s="7" t="n">
        <v>3</v>
      </c>
      <c r="E15000" s="7" t="n">
        <v>38</v>
      </c>
      <c r="F15000" s="7" t="n">
        <v>3000</v>
      </c>
    </row>
    <row r="15001" spans="1:8">
      <c r="A15001" t="s">
        <v>4</v>
      </c>
      <c r="B15001" s="4" t="s">
        <v>5</v>
      </c>
      <c r="C15001" s="4" t="s">
        <v>16</v>
      </c>
      <c r="D15001" s="4" t="s">
        <v>30</v>
      </c>
      <c r="E15001" s="4" t="s">
        <v>30</v>
      </c>
      <c r="F15001" s="4" t="s">
        <v>30</v>
      </c>
    </row>
    <row r="15002" spans="1:8">
      <c r="A15002" t="n">
        <v>118122</v>
      </c>
      <c r="B15002" s="38" t="n">
        <v>45</v>
      </c>
      <c r="C15002" s="7" t="n">
        <v>9</v>
      </c>
      <c r="D15002" s="7" t="n">
        <v>0.0199999995529652</v>
      </c>
      <c r="E15002" s="7" t="n">
        <v>0.00999999977648258</v>
      </c>
      <c r="F15002" s="7" t="n">
        <v>2.5</v>
      </c>
    </row>
    <row r="15003" spans="1:8">
      <c r="A15003" t="s">
        <v>4</v>
      </c>
      <c r="B15003" s="4" t="s">
        <v>5</v>
      </c>
      <c r="C15003" s="4" t="s">
        <v>16</v>
      </c>
      <c r="D15003" s="4" t="s">
        <v>10</v>
      </c>
      <c r="E15003" s="4" t="s">
        <v>30</v>
      </c>
      <c r="F15003" s="4" t="s">
        <v>10</v>
      </c>
      <c r="G15003" s="4" t="s">
        <v>9</v>
      </c>
      <c r="H15003" s="4" t="s">
        <v>9</v>
      </c>
      <c r="I15003" s="4" t="s">
        <v>10</v>
      </c>
      <c r="J15003" s="4" t="s">
        <v>10</v>
      </c>
      <c r="K15003" s="4" t="s">
        <v>9</v>
      </c>
      <c r="L15003" s="4" t="s">
        <v>9</v>
      </c>
      <c r="M15003" s="4" t="s">
        <v>9</v>
      </c>
      <c r="N15003" s="4" t="s">
        <v>9</v>
      </c>
      <c r="O15003" s="4" t="s">
        <v>6</v>
      </c>
    </row>
    <row r="15004" spans="1:8">
      <c r="A15004" t="n">
        <v>118136</v>
      </c>
      <c r="B15004" s="18" t="n">
        <v>50</v>
      </c>
      <c r="C15004" s="7" t="n">
        <v>0</v>
      </c>
      <c r="D15004" s="7" t="n">
        <v>10200</v>
      </c>
      <c r="E15004" s="7" t="n">
        <v>1</v>
      </c>
      <c r="F15004" s="7" t="n">
        <v>500</v>
      </c>
      <c r="G15004" s="7" t="n">
        <v>0</v>
      </c>
      <c r="H15004" s="7" t="n">
        <v>-1073741824</v>
      </c>
      <c r="I15004" s="7" t="n">
        <v>0</v>
      </c>
      <c r="J15004" s="7" t="n">
        <v>65533</v>
      </c>
      <c r="K15004" s="7" t="n">
        <v>0</v>
      </c>
      <c r="L15004" s="7" t="n">
        <v>0</v>
      </c>
      <c r="M15004" s="7" t="n">
        <v>0</v>
      </c>
      <c r="N15004" s="7" t="n">
        <v>0</v>
      </c>
      <c r="O15004" s="7" t="s">
        <v>15</v>
      </c>
    </row>
    <row r="15005" spans="1:8">
      <c r="A15005" t="s">
        <v>4</v>
      </c>
      <c r="B15005" s="4" t="s">
        <v>5</v>
      </c>
      <c r="C15005" s="4" t="s">
        <v>16</v>
      </c>
      <c r="D15005" s="4" t="s">
        <v>10</v>
      </c>
      <c r="E15005" s="4" t="s">
        <v>30</v>
      </c>
      <c r="F15005" s="4" t="s">
        <v>10</v>
      </c>
      <c r="G15005" s="4" t="s">
        <v>9</v>
      </c>
      <c r="H15005" s="4" t="s">
        <v>9</v>
      </c>
      <c r="I15005" s="4" t="s">
        <v>10</v>
      </c>
      <c r="J15005" s="4" t="s">
        <v>10</v>
      </c>
      <c r="K15005" s="4" t="s">
        <v>9</v>
      </c>
      <c r="L15005" s="4" t="s">
        <v>9</v>
      </c>
      <c r="M15005" s="4" t="s">
        <v>9</v>
      </c>
      <c r="N15005" s="4" t="s">
        <v>9</v>
      </c>
      <c r="O15005" s="4" t="s">
        <v>6</v>
      </c>
    </row>
    <row r="15006" spans="1:8">
      <c r="A15006" t="n">
        <v>118175</v>
      </c>
      <c r="B15006" s="18" t="n">
        <v>50</v>
      </c>
      <c r="C15006" s="7" t="n">
        <v>0</v>
      </c>
      <c r="D15006" s="7" t="n">
        <v>2107</v>
      </c>
      <c r="E15006" s="7" t="n">
        <v>0.400000005960464</v>
      </c>
      <c r="F15006" s="7" t="n">
        <v>500</v>
      </c>
      <c r="G15006" s="7" t="n">
        <v>0</v>
      </c>
      <c r="H15006" s="7" t="n">
        <v>-1082130432</v>
      </c>
      <c r="I15006" s="7" t="n">
        <v>0</v>
      </c>
      <c r="J15006" s="7" t="n">
        <v>65533</v>
      </c>
      <c r="K15006" s="7" t="n">
        <v>0</v>
      </c>
      <c r="L15006" s="7" t="n">
        <v>0</v>
      </c>
      <c r="M15006" s="7" t="n">
        <v>0</v>
      </c>
      <c r="N15006" s="7" t="n">
        <v>0</v>
      </c>
      <c r="O15006" s="7" t="s">
        <v>15</v>
      </c>
    </row>
    <row r="15007" spans="1:8">
      <c r="A15007" t="s">
        <v>4</v>
      </c>
      <c r="B15007" s="4" t="s">
        <v>5</v>
      </c>
      <c r="C15007" s="4" t="s">
        <v>10</v>
      </c>
    </row>
    <row r="15008" spans="1:8">
      <c r="A15008" t="n">
        <v>118214</v>
      </c>
      <c r="B15008" s="31" t="n">
        <v>16</v>
      </c>
      <c r="C15008" s="7" t="n">
        <v>2000</v>
      </c>
    </row>
    <row r="15009" spans="1:15">
      <c r="A15009" t="s">
        <v>4</v>
      </c>
      <c r="B15009" s="4" t="s">
        <v>5</v>
      </c>
      <c r="C15009" s="4" t="s">
        <v>16</v>
      </c>
      <c r="D15009" s="4" t="s">
        <v>10</v>
      </c>
      <c r="E15009" s="4" t="s">
        <v>30</v>
      </c>
    </row>
    <row r="15010" spans="1:15">
      <c r="A15010" t="n">
        <v>118217</v>
      </c>
      <c r="B15010" s="37" t="n">
        <v>58</v>
      </c>
      <c r="C15010" s="7" t="n">
        <v>0</v>
      </c>
      <c r="D15010" s="7" t="n">
        <v>1000</v>
      </c>
      <c r="E15010" s="7" t="n">
        <v>1</v>
      </c>
    </row>
    <row r="15011" spans="1:15">
      <c r="A15011" t="s">
        <v>4</v>
      </c>
      <c r="B15011" s="4" t="s">
        <v>5</v>
      </c>
      <c r="C15011" s="4" t="s">
        <v>16</v>
      </c>
      <c r="D15011" s="4" t="s">
        <v>10</v>
      </c>
    </row>
    <row r="15012" spans="1:15">
      <c r="A15012" t="n">
        <v>118225</v>
      </c>
      <c r="B15012" s="37" t="n">
        <v>58</v>
      </c>
      <c r="C15012" s="7" t="n">
        <v>255</v>
      </c>
      <c r="D15012" s="7" t="n">
        <v>0</v>
      </c>
    </row>
    <row r="15013" spans="1:15">
      <c r="A15013" t="s">
        <v>4</v>
      </c>
      <c r="B15013" s="4" t="s">
        <v>5</v>
      </c>
      <c r="C15013" s="4" t="s">
        <v>16</v>
      </c>
      <c r="D15013" s="4" t="s">
        <v>10</v>
      </c>
    </row>
    <row r="15014" spans="1:15">
      <c r="A15014" t="n">
        <v>118229</v>
      </c>
      <c r="B15014" s="38" t="n">
        <v>45</v>
      </c>
      <c r="C15014" s="7" t="n">
        <v>7</v>
      </c>
      <c r="D15014" s="7" t="n">
        <v>255</v>
      </c>
    </row>
    <row r="15015" spans="1:15">
      <c r="A15015" t="s">
        <v>4</v>
      </c>
      <c r="B15015" s="4" t="s">
        <v>5</v>
      </c>
      <c r="C15015" s="4" t="s">
        <v>16</v>
      </c>
      <c r="D15015" s="4" t="s">
        <v>30</v>
      </c>
      <c r="E15015" s="4" t="s">
        <v>30</v>
      </c>
      <c r="F15015" s="4" t="s">
        <v>30</v>
      </c>
    </row>
    <row r="15016" spans="1:15">
      <c r="A15016" t="n">
        <v>118233</v>
      </c>
      <c r="B15016" s="38" t="n">
        <v>45</v>
      </c>
      <c r="C15016" s="7" t="n">
        <v>9</v>
      </c>
      <c r="D15016" s="7" t="n">
        <v>0</v>
      </c>
      <c r="E15016" s="7" t="n">
        <v>0</v>
      </c>
      <c r="F15016" s="7" t="n">
        <v>0</v>
      </c>
    </row>
    <row r="15017" spans="1:15">
      <c r="A15017" t="s">
        <v>4</v>
      </c>
      <c r="B15017" s="4" t="s">
        <v>5</v>
      </c>
      <c r="C15017" s="4" t="s">
        <v>16</v>
      </c>
      <c r="D15017" s="4" t="s">
        <v>16</v>
      </c>
      <c r="E15017" s="4" t="s">
        <v>30</v>
      </c>
      <c r="F15017" s="4" t="s">
        <v>30</v>
      </c>
      <c r="G15017" s="4" t="s">
        <v>30</v>
      </c>
      <c r="H15017" s="4" t="s">
        <v>10</v>
      </c>
    </row>
    <row r="15018" spans="1:15">
      <c r="A15018" t="n">
        <v>118247</v>
      </c>
      <c r="B15018" s="38" t="n">
        <v>45</v>
      </c>
      <c r="C15018" s="7" t="n">
        <v>2</v>
      </c>
      <c r="D15018" s="7" t="n">
        <v>3</v>
      </c>
      <c r="E15018" s="7" t="n">
        <v>-77.4400024414063</v>
      </c>
      <c r="F15018" s="7" t="n">
        <v>-2.04999995231628</v>
      </c>
      <c r="G15018" s="7" t="n">
        <v>-57.7400016784668</v>
      </c>
      <c r="H15018" s="7" t="n">
        <v>0</v>
      </c>
    </row>
    <row r="15019" spans="1:15">
      <c r="A15019" t="s">
        <v>4</v>
      </c>
      <c r="B15019" s="4" t="s">
        <v>5</v>
      </c>
      <c r="C15019" s="4" t="s">
        <v>16</v>
      </c>
      <c r="D15019" s="4" t="s">
        <v>16</v>
      </c>
      <c r="E15019" s="4" t="s">
        <v>30</v>
      </c>
      <c r="F15019" s="4" t="s">
        <v>30</v>
      </c>
      <c r="G15019" s="4" t="s">
        <v>30</v>
      </c>
      <c r="H15019" s="4" t="s">
        <v>10</v>
      </c>
      <c r="I15019" s="4" t="s">
        <v>16</v>
      </c>
    </row>
    <row r="15020" spans="1:15">
      <c r="A15020" t="n">
        <v>118264</v>
      </c>
      <c r="B15020" s="38" t="n">
        <v>45</v>
      </c>
      <c r="C15020" s="7" t="n">
        <v>4</v>
      </c>
      <c r="D15020" s="7" t="n">
        <v>3</v>
      </c>
      <c r="E15020" s="7" t="n">
        <v>2.17000007629395</v>
      </c>
      <c r="F15020" s="7" t="n">
        <v>253.320007324219</v>
      </c>
      <c r="G15020" s="7" t="n">
        <v>0</v>
      </c>
      <c r="H15020" s="7" t="n">
        <v>0</v>
      </c>
      <c r="I15020" s="7" t="n">
        <v>0</v>
      </c>
    </row>
    <row r="15021" spans="1:15">
      <c r="A15021" t="s">
        <v>4</v>
      </c>
      <c r="B15021" s="4" t="s">
        <v>5</v>
      </c>
      <c r="C15021" s="4" t="s">
        <v>16</v>
      </c>
      <c r="D15021" s="4" t="s">
        <v>16</v>
      </c>
      <c r="E15021" s="4" t="s">
        <v>30</v>
      </c>
      <c r="F15021" s="4" t="s">
        <v>10</v>
      </c>
    </row>
    <row r="15022" spans="1:15">
      <c r="A15022" t="n">
        <v>118282</v>
      </c>
      <c r="B15022" s="38" t="n">
        <v>45</v>
      </c>
      <c r="C15022" s="7" t="n">
        <v>5</v>
      </c>
      <c r="D15022" s="7" t="n">
        <v>3</v>
      </c>
      <c r="E15022" s="7" t="n">
        <v>1.70000004768372</v>
      </c>
      <c r="F15022" s="7" t="n">
        <v>0</v>
      </c>
    </row>
    <row r="15023" spans="1:15">
      <c r="A15023" t="s">
        <v>4</v>
      </c>
      <c r="B15023" s="4" t="s">
        <v>5</v>
      </c>
      <c r="C15023" s="4" t="s">
        <v>16</v>
      </c>
      <c r="D15023" s="4" t="s">
        <v>16</v>
      </c>
      <c r="E15023" s="4" t="s">
        <v>30</v>
      </c>
      <c r="F15023" s="4" t="s">
        <v>10</v>
      </c>
    </row>
    <row r="15024" spans="1:15">
      <c r="A15024" t="n">
        <v>118291</v>
      </c>
      <c r="B15024" s="38" t="n">
        <v>45</v>
      </c>
      <c r="C15024" s="7" t="n">
        <v>11</v>
      </c>
      <c r="D15024" s="7" t="n">
        <v>3</v>
      </c>
      <c r="E15024" s="7" t="n">
        <v>38</v>
      </c>
      <c r="F15024" s="7" t="n">
        <v>0</v>
      </c>
    </row>
    <row r="15025" spans="1:9">
      <c r="A15025" t="s">
        <v>4</v>
      </c>
      <c r="B15025" s="4" t="s">
        <v>5</v>
      </c>
      <c r="C15025" s="4" t="s">
        <v>10</v>
      </c>
      <c r="D15025" s="4" t="s">
        <v>30</v>
      </c>
      <c r="E15025" s="4" t="s">
        <v>30</v>
      </c>
      <c r="F15025" s="4" t="s">
        <v>30</v>
      </c>
      <c r="G15025" s="4" t="s">
        <v>30</v>
      </c>
    </row>
    <row r="15026" spans="1:9">
      <c r="A15026" t="n">
        <v>118300</v>
      </c>
      <c r="B15026" s="43" t="n">
        <v>46</v>
      </c>
      <c r="C15026" s="7" t="n">
        <v>81</v>
      </c>
      <c r="D15026" s="7" t="n">
        <v>-74.8300018310547</v>
      </c>
      <c r="E15026" s="7" t="n">
        <v>-3</v>
      </c>
      <c r="F15026" s="7" t="n">
        <v>-56.5299987792969</v>
      </c>
      <c r="G15026" s="7" t="n">
        <v>270</v>
      </c>
    </row>
    <row r="15027" spans="1:9">
      <c r="A15027" t="s">
        <v>4</v>
      </c>
      <c r="B15027" s="4" t="s">
        <v>5</v>
      </c>
      <c r="C15027" s="4" t="s">
        <v>10</v>
      </c>
      <c r="D15027" s="4" t="s">
        <v>30</v>
      </c>
      <c r="E15027" s="4" t="s">
        <v>30</v>
      </c>
      <c r="F15027" s="4" t="s">
        <v>30</v>
      </c>
      <c r="G15027" s="4" t="s">
        <v>30</v>
      </c>
    </row>
    <row r="15028" spans="1:9">
      <c r="A15028" t="n">
        <v>118319</v>
      </c>
      <c r="B15028" s="43" t="n">
        <v>46</v>
      </c>
      <c r="C15028" s="7" t="n">
        <v>18</v>
      </c>
      <c r="D15028" s="7" t="n">
        <v>-74.6900024414063</v>
      </c>
      <c r="E15028" s="7" t="n">
        <v>-3</v>
      </c>
      <c r="F15028" s="7" t="n">
        <v>-58.1199989318848</v>
      </c>
      <c r="G15028" s="7" t="n">
        <v>270</v>
      </c>
    </row>
    <row r="15029" spans="1:9">
      <c r="A15029" t="s">
        <v>4</v>
      </c>
      <c r="B15029" s="4" t="s">
        <v>5</v>
      </c>
      <c r="C15029" s="4" t="s">
        <v>10</v>
      </c>
      <c r="D15029" s="4" t="s">
        <v>30</v>
      </c>
      <c r="E15029" s="4" t="s">
        <v>30</v>
      </c>
      <c r="F15029" s="4" t="s">
        <v>30</v>
      </c>
      <c r="G15029" s="4" t="s">
        <v>30</v>
      </c>
    </row>
    <row r="15030" spans="1:9">
      <c r="A15030" t="n">
        <v>118338</v>
      </c>
      <c r="B15030" s="43" t="n">
        <v>46</v>
      </c>
      <c r="C15030" s="7" t="n">
        <v>6466</v>
      </c>
      <c r="D15030" s="7" t="n">
        <v>-72.9000015258789</v>
      </c>
      <c r="E15030" s="7" t="n">
        <v>-3</v>
      </c>
      <c r="F15030" s="7" t="n">
        <v>-53.9799995422363</v>
      </c>
      <c r="G15030" s="7" t="n">
        <v>270</v>
      </c>
    </row>
    <row r="15031" spans="1:9">
      <c r="A15031" t="s">
        <v>4</v>
      </c>
      <c r="B15031" s="4" t="s">
        <v>5</v>
      </c>
      <c r="C15031" s="4" t="s">
        <v>10</v>
      </c>
      <c r="D15031" s="4" t="s">
        <v>10</v>
      </c>
      <c r="E15031" s="4" t="s">
        <v>30</v>
      </c>
      <c r="F15031" s="4" t="s">
        <v>30</v>
      </c>
      <c r="G15031" s="4" t="s">
        <v>30</v>
      </c>
      <c r="H15031" s="4" t="s">
        <v>30</v>
      </c>
      <c r="I15031" s="4" t="s">
        <v>16</v>
      </c>
      <c r="J15031" s="4" t="s">
        <v>10</v>
      </c>
    </row>
    <row r="15032" spans="1:9">
      <c r="A15032" t="n">
        <v>118357</v>
      </c>
      <c r="B15032" s="64" t="n">
        <v>55</v>
      </c>
      <c r="C15032" s="7" t="n">
        <v>13</v>
      </c>
      <c r="D15032" s="7" t="n">
        <v>65533</v>
      </c>
      <c r="E15032" s="7" t="n">
        <v>-77.3899993896484</v>
      </c>
      <c r="F15032" s="7" t="n">
        <v>-3</v>
      </c>
      <c r="G15032" s="7" t="n">
        <v>-57.4900016784668</v>
      </c>
      <c r="H15032" s="7" t="n">
        <v>1.20000004768372</v>
      </c>
      <c r="I15032" s="7" t="n">
        <v>1</v>
      </c>
      <c r="J15032" s="7" t="n">
        <v>0</v>
      </c>
    </row>
    <row r="15033" spans="1:9">
      <c r="A15033" t="s">
        <v>4</v>
      </c>
      <c r="B15033" s="4" t="s">
        <v>5</v>
      </c>
      <c r="C15033" s="4" t="s">
        <v>16</v>
      </c>
      <c r="D15033" s="4" t="s">
        <v>16</v>
      </c>
      <c r="E15033" s="4" t="s">
        <v>30</v>
      </c>
      <c r="F15033" s="4" t="s">
        <v>30</v>
      </c>
      <c r="G15033" s="4" t="s">
        <v>30</v>
      </c>
      <c r="H15033" s="4" t="s">
        <v>10</v>
      </c>
    </row>
    <row r="15034" spans="1:9">
      <c r="A15034" t="n">
        <v>118381</v>
      </c>
      <c r="B15034" s="38" t="n">
        <v>45</v>
      </c>
      <c r="C15034" s="7" t="n">
        <v>2</v>
      </c>
      <c r="D15034" s="7" t="n">
        <v>3</v>
      </c>
      <c r="E15034" s="7" t="n">
        <v>-77.2799987792969</v>
      </c>
      <c r="F15034" s="7" t="n">
        <v>-1.83000004291534</v>
      </c>
      <c r="G15034" s="7" t="n">
        <v>-57.439998626709</v>
      </c>
      <c r="H15034" s="7" t="n">
        <v>3000</v>
      </c>
    </row>
    <row r="15035" spans="1:9">
      <c r="A15035" t="s">
        <v>4</v>
      </c>
      <c r="B15035" s="4" t="s">
        <v>5</v>
      </c>
      <c r="C15035" s="4" t="s">
        <v>16</v>
      </c>
      <c r="D15035" s="4" t="s">
        <v>16</v>
      </c>
      <c r="E15035" s="4" t="s">
        <v>30</v>
      </c>
      <c r="F15035" s="4" t="s">
        <v>30</v>
      </c>
      <c r="G15035" s="4" t="s">
        <v>30</v>
      </c>
      <c r="H15035" s="4" t="s">
        <v>10</v>
      </c>
      <c r="I15035" s="4" t="s">
        <v>16</v>
      </c>
    </row>
    <row r="15036" spans="1:9">
      <c r="A15036" t="n">
        <v>118398</v>
      </c>
      <c r="B15036" s="38" t="n">
        <v>45</v>
      </c>
      <c r="C15036" s="7" t="n">
        <v>4</v>
      </c>
      <c r="D15036" s="7" t="n">
        <v>3</v>
      </c>
      <c r="E15036" s="7" t="n">
        <v>6.82999992370605</v>
      </c>
      <c r="F15036" s="7" t="n">
        <v>263.149993896484</v>
      </c>
      <c r="G15036" s="7" t="n">
        <v>0</v>
      </c>
      <c r="H15036" s="7" t="n">
        <v>3000</v>
      </c>
      <c r="I15036" s="7" t="n">
        <v>0</v>
      </c>
    </row>
    <row r="15037" spans="1:9">
      <c r="A15037" t="s">
        <v>4</v>
      </c>
      <c r="B15037" s="4" t="s">
        <v>5</v>
      </c>
      <c r="C15037" s="4" t="s">
        <v>16</v>
      </c>
      <c r="D15037" s="4" t="s">
        <v>16</v>
      </c>
      <c r="E15037" s="4" t="s">
        <v>30</v>
      </c>
      <c r="F15037" s="4" t="s">
        <v>10</v>
      </c>
    </row>
    <row r="15038" spans="1:9">
      <c r="A15038" t="n">
        <v>118416</v>
      </c>
      <c r="B15038" s="38" t="n">
        <v>45</v>
      </c>
      <c r="C15038" s="7" t="n">
        <v>5</v>
      </c>
      <c r="D15038" s="7" t="n">
        <v>3</v>
      </c>
      <c r="E15038" s="7" t="n">
        <v>1.70000004768372</v>
      </c>
      <c r="F15038" s="7" t="n">
        <v>3000</v>
      </c>
    </row>
    <row r="15039" spans="1:9">
      <c r="A15039" t="s">
        <v>4</v>
      </c>
      <c r="B15039" s="4" t="s">
        <v>5</v>
      </c>
      <c r="C15039" s="4" t="s">
        <v>16</v>
      </c>
      <c r="D15039" s="4" t="s">
        <v>10</v>
      </c>
      <c r="E15039" s="4" t="s">
        <v>30</v>
      </c>
    </row>
    <row r="15040" spans="1:9">
      <c r="A15040" t="n">
        <v>118425</v>
      </c>
      <c r="B15040" s="37" t="n">
        <v>58</v>
      </c>
      <c r="C15040" s="7" t="n">
        <v>100</v>
      </c>
      <c r="D15040" s="7" t="n">
        <v>1000</v>
      </c>
      <c r="E15040" s="7" t="n">
        <v>1</v>
      </c>
    </row>
    <row r="15041" spans="1:10">
      <c r="A15041" t="s">
        <v>4</v>
      </c>
      <c r="B15041" s="4" t="s">
        <v>5</v>
      </c>
      <c r="C15041" s="4" t="s">
        <v>16</v>
      </c>
      <c r="D15041" s="4" t="s">
        <v>10</v>
      </c>
    </row>
    <row r="15042" spans="1:10">
      <c r="A15042" t="n">
        <v>118433</v>
      </c>
      <c r="B15042" s="37" t="n">
        <v>58</v>
      </c>
      <c r="C15042" s="7" t="n">
        <v>255</v>
      </c>
      <c r="D15042" s="7" t="n">
        <v>0</v>
      </c>
    </row>
    <row r="15043" spans="1:10">
      <c r="A15043" t="s">
        <v>4</v>
      </c>
      <c r="B15043" s="4" t="s">
        <v>5</v>
      </c>
      <c r="C15043" s="4" t="s">
        <v>10</v>
      </c>
      <c r="D15043" s="4" t="s">
        <v>16</v>
      </c>
    </row>
    <row r="15044" spans="1:10">
      <c r="A15044" t="n">
        <v>118437</v>
      </c>
      <c r="B15044" s="50" t="n">
        <v>56</v>
      </c>
      <c r="C15044" s="7" t="n">
        <v>13</v>
      </c>
      <c r="D15044" s="7" t="n">
        <v>0</v>
      </c>
    </row>
    <row r="15045" spans="1:10">
      <c r="A15045" t="s">
        <v>4</v>
      </c>
      <c r="B15045" s="4" t="s">
        <v>5</v>
      </c>
      <c r="C15045" s="4" t="s">
        <v>16</v>
      </c>
      <c r="D15045" s="4" t="s">
        <v>10</v>
      </c>
      <c r="E15045" s="4" t="s">
        <v>6</v>
      </c>
      <c r="F15045" s="4" t="s">
        <v>6</v>
      </c>
      <c r="G15045" s="4" t="s">
        <v>6</v>
      </c>
      <c r="H15045" s="4" t="s">
        <v>6</v>
      </c>
    </row>
    <row r="15046" spans="1:10">
      <c r="A15046" t="n">
        <v>118441</v>
      </c>
      <c r="B15046" s="54" t="n">
        <v>51</v>
      </c>
      <c r="C15046" s="7" t="n">
        <v>3</v>
      </c>
      <c r="D15046" s="7" t="n">
        <v>13</v>
      </c>
      <c r="E15046" s="7" t="s">
        <v>223</v>
      </c>
      <c r="F15046" s="7" t="s">
        <v>227</v>
      </c>
      <c r="G15046" s="7" t="s">
        <v>225</v>
      </c>
      <c r="H15046" s="7" t="s">
        <v>226</v>
      </c>
    </row>
    <row r="15047" spans="1:10">
      <c r="A15047" t="s">
        <v>4</v>
      </c>
      <c r="B15047" s="4" t="s">
        <v>5</v>
      </c>
      <c r="C15047" s="4" t="s">
        <v>10</v>
      </c>
      <c r="D15047" s="4" t="s">
        <v>30</v>
      </c>
      <c r="E15047" s="4" t="s">
        <v>30</v>
      </c>
      <c r="F15047" s="4" t="s">
        <v>16</v>
      </c>
    </row>
    <row r="15048" spans="1:10">
      <c r="A15048" t="n">
        <v>118454</v>
      </c>
      <c r="B15048" s="75" t="n">
        <v>52</v>
      </c>
      <c r="C15048" s="7" t="n">
        <v>13</v>
      </c>
      <c r="D15048" s="7" t="n">
        <v>270</v>
      </c>
      <c r="E15048" s="7" t="n">
        <v>5</v>
      </c>
      <c r="F15048" s="7" t="n">
        <v>0</v>
      </c>
    </row>
    <row r="15049" spans="1:10">
      <c r="A15049" t="s">
        <v>4</v>
      </c>
      <c r="B15049" s="4" t="s">
        <v>5</v>
      </c>
      <c r="C15049" s="4" t="s">
        <v>10</v>
      </c>
    </row>
    <row r="15050" spans="1:10">
      <c r="A15050" t="n">
        <v>118466</v>
      </c>
      <c r="B15050" s="36" t="n">
        <v>54</v>
      </c>
      <c r="C15050" s="7" t="n">
        <v>13</v>
      </c>
    </row>
    <row r="15051" spans="1:10">
      <c r="A15051" t="s">
        <v>4</v>
      </c>
      <c r="B15051" s="4" t="s">
        <v>5</v>
      </c>
      <c r="C15051" s="4" t="s">
        <v>16</v>
      </c>
      <c r="D15051" s="4" t="s">
        <v>10</v>
      </c>
    </row>
    <row r="15052" spans="1:10">
      <c r="A15052" t="n">
        <v>118469</v>
      </c>
      <c r="B15052" s="38" t="n">
        <v>45</v>
      </c>
      <c r="C15052" s="7" t="n">
        <v>7</v>
      </c>
      <c r="D15052" s="7" t="n">
        <v>255</v>
      </c>
    </row>
    <row r="15053" spans="1:10">
      <c r="A15053" t="s">
        <v>4</v>
      </c>
      <c r="B15053" s="4" t="s">
        <v>5</v>
      </c>
      <c r="C15053" s="4" t="s">
        <v>10</v>
      </c>
      <c r="D15053" s="4" t="s">
        <v>16</v>
      </c>
      <c r="E15053" s="4" t="s">
        <v>6</v>
      </c>
      <c r="F15053" s="4" t="s">
        <v>30</v>
      </c>
      <c r="G15053" s="4" t="s">
        <v>30</v>
      </c>
      <c r="H15053" s="4" t="s">
        <v>30</v>
      </c>
    </row>
    <row r="15054" spans="1:10">
      <c r="A15054" t="n">
        <v>118473</v>
      </c>
      <c r="B15054" s="45" t="n">
        <v>48</v>
      </c>
      <c r="C15054" s="7" t="n">
        <v>13</v>
      </c>
      <c r="D15054" s="7" t="n">
        <v>0</v>
      </c>
      <c r="E15054" s="7" t="s">
        <v>213</v>
      </c>
      <c r="F15054" s="7" t="n">
        <v>-1</v>
      </c>
      <c r="G15054" s="7" t="n">
        <v>1</v>
      </c>
      <c r="H15054" s="7" t="n">
        <v>0</v>
      </c>
    </row>
    <row r="15055" spans="1:10">
      <c r="A15055" t="s">
        <v>4</v>
      </c>
      <c r="B15055" s="4" t="s">
        <v>5</v>
      </c>
      <c r="C15055" s="4" t="s">
        <v>10</v>
      </c>
    </row>
    <row r="15056" spans="1:10">
      <c r="A15056" t="n">
        <v>118501</v>
      </c>
      <c r="B15056" s="31" t="n">
        <v>16</v>
      </c>
      <c r="C15056" s="7" t="n">
        <v>500</v>
      </c>
    </row>
    <row r="15057" spans="1:8">
      <c r="A15057" t="s">
        <v>4</v>
      </c>
      <c r="B15057" s="4" t="s">
        <v>5</v>
      </c>
      <c r="C15057" s="4" t="s">
        <v>16</v>
      </c>
      <c r="D15057" s="4" t="s">
        <v>10</v>
      </c>
      <c r="E15057" s="4" t="s">
        <v>6</v>
      </c>
    </row>
    <row r="15058" spans="1:8">
      <c r="A15058" t="n">
        <v>118504</v>
      </c>
      <c r="B15058" s="54" t="n">
        <v>51</v>
      </c>
      <c r="C15058" s="7" t="n">
        <v>4</v>
      </c>
      <c r="D15058" s="7" t="n">
        <v>13</v>
      </c>
      <c r="E15058" s="7" t="s">
        <v>337</v>
      </c>
    </row>
    <row r="15059" spans="1:8">
      <c r="A15059" t="s">
        <v>4</v>
      </c>
      <c r="B15059" s="4" t="s">
        <v>5</v>
      </c>
      <c r="C15059" s="4" t="s">
        <v>10</v>
      </c>
    </row>
    <row r="15060" spans="1:8">
      <c r="A15060" t="n">
        <v>118518</v>
      </c>
      <c r="B15060" s="31" t="n">
        <v>16</v>
      </c>
      <c r="C15060" s="7" t="n">
        <v>0</v>
      </c>
    </row>
    <row r="15061" spans="1:8">
      <c r="A15061" t="s">
        <v>4</v>
      </c>
      <c r="B15061" s="4" t="s">
        <v>5</v>
      </c>
      <c r="C15061" s="4" t="s">
        <v>10</v>
      </c>
      <c r="D15061" s="4" t="s">
        <v>16</v>
      </c>
      <c r="E15061" s="4" t="s">
        <v>9</v>
      </c>
      <c r="F15061" s="4" t="s">
        <v>69</v>
      </c>
      <c r="G15061" s="4" t="s">
        <v>16</v>
      </c>
      <c r="H15061" s="4" t="s">
        <v>16</v>
      </c>
    </row>
    <row r="15062" spans="1:8">
      <c r="A15062" t="n">
        <v>118521</v>
      </c>
      <c r="B15062" s="55" t="n">
        <v>26</v>
      </c>
      <c r="C15062" s="7" t="n">
        <v>13</v>
      </c>
      <c r="D15062" s="7" t="n">
        <v>17</v>
      </c>
      <c r="E15062" s="7" t="n">
        <v>11372</v>
      </c>
      <c r="F15062" s="7" t="s">
        <v>813</v>
      </c>
      <c r="G15062" s="7" t="n">
        <v>2</v>
      </c>
      <c r="H15062" s="7" t="n">
        <v>0</v>
      </c>
    </row>
    <row r="15063" spans="1:8">
      <c r="A15063" t="s">
        <v>4</v>
      </c>
      <c r="B15063" s="4" t="s">
        <v>5</v>
      </c>
    </row>
    <row r="15064" spans="1:8">
      <c r="A15064" t="n">
        <v>118627</v>
      </c>
      <c r="B15064" s="29" t="n">
        <v>28</v>
      </c>
    </row>
    <row r="15065" spans="1:8">
      <c r="A15065" t="s">
        <v>4</v>
      </c>
      <c r="B15065" s="4" t="s">
        <v>5</v>
      </c>
      <c r="C15065" s="4" t="s">
        <v>10</v>
      </c>
      <c r="D15065" s="4" t="s">
        <v>16</v>
      </c>
      <c r="E15065" s="4" t="s">
        <v>6</v>
      </c>
      <c r="F15065" s="4" t="s">
        <v>30</v>
      </c>
      <c r="G15065" s="4" t="s">
        <v>30</v>
      </c>
      <c r="H15065" s="4" t="s">
        <v>30</v>
      </c>
    </row>
    <row r="15066" spans="1:8">
      <c r="A15066" t="n">
        <v>118628</v>
      </c>
      <c r="B15066" s="45" t="n">
        <v>48</v>
      </c>
      <c r="C15066" s="7" t="n">
        <v>13</v>
      </c>
      <c r="D15066" s="7" t="n">
        <v>0</v>
      </c>
      <c r="E15066" s="7" t="s">
        <v>789</v>
      </c>
      <c r="F15066" s="7" t="n">
        <v>-1</v>
      </c>
      <c r="G15066" s="7" t="n">
        <v>1</v>
      </c>
      <c r="H15066" s="7" t="n">
        <v>0</v>
      </c>
    </row>
    <row r="15067" spans="1:8">
      <c r="A15067" t="s">
        <v>4</v>
      </c>
      <c r="B15067" s="4" t="s">
        <v>5</v>
      </c>
      <c r="C15067" s="4" t="s">
        <v>10</v>
      </c>
    </row>
    <row r="15068" spans="1:8">
      <c r="A15068" t="n">
        <v>118654</v>
      </c>
      <c r="B15068" s="31" t="n">
        <v>16</v>
      </c>
      <c r="C15068" s="7" t="n">
        <v>800</v>
      </c>
    </row>
    <row r="15069" spans="1:8">
      <c r="A15069" t="s">
        <v>4</v>
      </c>
      <c r="B15069" s="4" t="s">
        <v>5</v>
      </c>
      <c r="C15069" s="4" t="s">
        <v>16</v>
      </c>
      <c r="D15069" s="4" t="s">
        <v>10</v>
      </c>
      <c r="E15069" s="4" t="s">
        <v>30</v>
      </c>
      <c r="F15069" s="4" t="s">
        <v>10</v>
      </c>
      <c r="G15069" s="4" t="s">
        <v>9</v>
      </c>
      <c r="H15069" s="4" t="s">
        <v>9</v>
      </c>
      <c r="I15069" s="4" t="s">
        <v>10</v>
      </c>
      <c r="J15069" s="4" t="s">
        <v>10</v>
      </c>
      <c r="K15069" s="4" t="s">
        <v>9</v>
      </c>
      <c r="L15069" s="4" t="s">
        <v>9</v>
      </c>
      <c r="M15069" s="4" t="s">
        <v>9</v>
      </c>
      <c r="N15069" s="4" t="s">
        <v>9</v>
      </c>
      <c r="O15069" s="4" t="s">
        <v>6</v>
      </c>
    </row>
    <row r="15070" spans="1:8">
      <c r="A15070" t="n">
        <v>118657</v>
      </c>
      <c r="B15070" s="18" t="n">
        <v>50</v>
      </c>
      <c r="C15070" s="7" t="n">
        <v>0</v>
      </c>
      <c r="D15070" s="7" t="n">
        <v>2003</v>
      </c>
      <c r="E15070" s="7" t="n">
        <v>0.699999988079071</v>
      </c>
      <c r="F15070" s="7" t="n">
        <v>0</v>
      </c>
      <c r="G15070" s="7" t="n">
        <v>0</v>
      </c>
      <c r="H15070" s="7" t="n">
        <v>0</v>
      </c>
      <c r="I15070" s="7" t="n">
        <v>0</v>
      </c>
      <c r="J15070" s="7" t="n">
        <v>65533</v>
      </c>
      <c r="K15070" s="7" t="n">
        <v>0</v>
      </c>
      <c r="L15070" s="7" t="n">
        <v>0</v>
      </c>
      <c r="M15070" s="7" t="n">
        <v>0</v>
      </c>
      <c r="N15070" s="7" t="n">
        <v>0</v>
      </c>
      <c r="O15070" s="7" t="s">
        <v>15</v>
      </c>
    </row>
    <row r="15071" spans="1:8">
      <c r="A15071" t="s">
        <v>4</v>
      </c>
      <c r="B15071" s="4" t="s">
        <v>5</v>
      </c>
      <c r="C15071" s="4" t="s">
        <v>16</v>
      </c>
      <c r="D15071" s="4" t="s">
        <v>30</v>
      </c>
      <c r="E15071" s="4" t="s">
        <v>30</v>
      </c>
      <c r="F15071" s="4" t="s">
        <v>30</v>
      </c>
    </row>
    <row r="15072" spans="1:8">
      <c r="A15072" t="n">
        <v>118696</v>
      </c>
      <c r="B15072" s="38" t="n">
        <v>45</v>
      </c>
      <c r="C15072" s="7" t="n">
        <v>9</v>
      </c>
      <c r="D15072" s="7" t="n">
        <v>0.0500000007450581</v>
      </c>
      <c r="E15072" s="7" t="n">
        <v>0.0500000007450581</v>
      </c>
      <c r="F15072" s="7" t="n">
        <v>0.200000002980232</v>
      </c>
    </row>
    <row r="15073" spans="1:15">
      <c r="A15073" t="s">
        <v>4</v>
      </c>
      <c r="B15073" s="4" t="s">
        <v>5</v>
      </c>
      <c r="C15073" s="4" t="s">
        <v>16</v>
      </c>
      <c r="D15073" s="4" t="s">
        <v>10</v>
      </c>
      <c r="E15073" s="4" t="s">
        <v>6</v>
      </c>
    </row>
    <row r="15074" spans="1:15">
      <c r="A15074" t="n">
        <v>118710</v>
      </c>
      <c r="B15074" s="54" t="n">
        <v>51</v>
      </c>
      <c r="C15074" s="7" t="n">
        <v>4</v>
      </c>
      <c r="D15074" s="7" t="n">
        <v>13</v>
      </c>
      <c r="E15074" s="7" t="s">
        <v>342</v>
      </c>
    </row>
    <row r="15075" spans="1:15">
      <c r="A15075" t="s">
        <v>4</v>
      </c>
      <c r="B15075" s="4" t="s">
        <v>5</v>
      </c>
      <c r="C15075" s="4" t="s">
        <v>10</v>
      </c>
    </row>
    <row r="15076" spans="1:15">
      <c r="A15076" t="n">
        <v>118723</v>
      </c>
      <c r="B15076" s="31" t="n">
        <v>16</v>
      </c>
      <c r="C15076" s="7" t="n">
        <v>0</v>
      </c>
    </row>
    <row r="15077" spans="1:15">
      <c r="A15077" t="s">
        <v>4</v>
      </c>
      <c r="B15077" s="4" t="s">
        <v>5</v>
      </c>
      <c r="C15077" s="4" t="s">
        <v>10</v>
      </c>
      <c r="D15077" s="4" t="s">
        <v>16</v>
      </c>
      <c r="E15077" s="4" t="s">
        <v>9</v>
      </c>
      <c r="F15077" s="4" t="s">
        <v>69</v>
      </c>
      <c r="G15077" s="4" t="s">
        <v>16</v>
      </c>
      <c r="H15077" s="4" t="s">
        <v>16</v>
      </c>
    </row>
    <row r="15078" spans="1:15">
      <c r="A15078" t="n">
        <v>118726</v>
      </c>
      <c r="B15078" s="55" t="n">
        <v>26</v>
      </c>
      <c r="C15078" s="7" t="n">
        <v>13</v>
      </c>
      <c r="D15078" s="7" t="n">
        <v>17</v>
      </c>
      <c r="E15078" s="7" t="n">
        <v>11373</v>
      </c>
      <c r="F15078" s="7" t="s">
        <v>814</v>
      </c>
      <c r="G15078" s="7" t="n">
        <v>2</v>
      </c>
      <c r="H15078" s="7" t="n">
        <v>0</v>
      </c>
    </row>
    <row r="15079" spans="1:15">
      <c r="A15079" t="s">
        <v>4</v>
      </c>
      <c r="B15079" s="4" t="s">
        <v>5</v>
      </c>
    </row>
    <row r="15080" spans="1:15">
      <c r="A15080" t="n">
        <v>118755</v>
      </c>
      <c r="B15080" s="29" t="n">
        <v>28</v>
      </c>
    </row>
    <row r="15081" spans="1:15">
      <c r="A15081" t="s">
        <v>4</v>
      </c>
      <c r="B15081" s="4" t="s">
        <v>5</v>
      </c>
      <c r="C15081" s="4" t="s">
        <v>10</v>
      </c>
      <c r="D15081" s="4" t="s">
        <v>16</v>
      </c>
    </row>
    <row r="15082" spans="1:15">
      <c r="A15082" t="n">
        <v>118756</v>
      </c>
      <c r="B15082" s="66" t="n">
        <v>89</v>
      </c>
      <c r="C15082" s="7" t="n">
        <v>65533</v>
      </c>
      <c r="D15082" s="7" t="n">
        <v>1</v>
      </c>
    </row>
    <row r="15083" spans="1:15">
      <c r="A15083" t="s">
        <v>4</v>
      </c>
      <c r="B15083" s="4" t="s">
        <v>5</v>
      </c>
      <c r="C15083" s="4" t="s">
        <v>16</v>
      </c>
      <c r="D15083" s="4" t="s">
        <v>10</v>
      </c>
      <c r="E15083" s="4" t="s">
        <v>30</v>
      </c>
      <c r="F15083" s="4" t="s">
        <v>10</v>
      </c>
      <c r="G15083" s="4" t="s">
        <v>9</v>
      </c>
      <c r="H15083" s="4" t="s">
        <v>9</v>
      </c>
      <c r="I15083" s="4" t="s">
        <v>10</v>
      </c>
      <c r="J15083" s="4" t="s">
        <v>10</v>
      </c>
      <c r="K15083" s="4" t="s">
        <v>9</v>
      </c>
      <c r="L15083" s="4" t="s">
        <v>9</v>
      </c>
      <c r="M15083" s="4" t="s">
        <v>9</v>
      </c>
      <c r="N15083" s="4" t="s">
        <v>9</v>
      </c>
      <c r="O15083" s="4" t="s">
        <v>6</v>
      </c>
    </row>
    <row r="15084" spans="1:15">
      <c r="A15084" t="n">
        <v>118760</v>
      </c>
      <c r="B15084" s="18" t="n">
        <v>50</v>
      </c>
      <c r="C15084" s="7" t="n">
        <v>0</v>
      </c>
      <c r="D15084" s="7" t="n">
        <v>2107</v>
      </c>
      <c r="E15084" s="7" t="n">
        <v>1</v>
      </c>
      <c r="F15084" s="7" t="n">
        <v>0</v>
      </c>
      <c r="G15084" s="7" t="n">
        <v>0</v>
      </c>
      <c r="H15084" s="7" t="n">
        <v>0</v>
      </c>
      <c r="I15084" s="7" t="n">
        <v>0</v>
      </c>
      <c r="J15084" s="7" t="n">
        <v>65533</v>
      </c>
      <c r="K15084" s="7" t="n">
        <v>0</v>
      </c>
      <c r="L15084" s="7" t="n">
        <v>0</v>
      </c>
      <c r="M15084" s="7" t="n">
        <v>0</v>
      </c>
      <c r="N15084" s="7" t="n">
        <v>0</v>
      </c>
      <c r="O15084" s="7" t="s">
        <v>15</v>
      </c>
    </row>
    <row r="15085" spans="1:15">
      <c r="A15085" t="s">
        <v>4</v>
      </c>
      <c r="B15085" s="4" t="s">
        <v>5</v>
      </c>
      <c r="C15085" s="4" t="s">
        <v>16</v>
      </c>
      <c r="D15085" s="4" t="s">
        <v>10</v>
      </c>
      <c r="E15085" s="4" t="s">
        <v>30</v>
      </c>
      <c r="F15085" s="4" t="s">
        <v>10</v>
      </c>
      <c r="G15085" s="4" t="s">
        <v>9</v>
      </c>
      <c r="H15085" s="4" t="s">
        <v>9</v>
      </c>
      <c r="I15085" s="4" t="s">
        <v>10</v>
      </c>
      <c r="J15085" s="4" t="s">
        <v>10</v>
      </c>
      <c r="K15085" s="4" t="s">
        <v>9</v>
      </c>
      <c r="L15085" s="4" t="s">
        <v>9</v>
      </c>
      <c r="M15085" s="4" t="s">
        <v>9</v>
      </c>
      <c r="N15085" s="4" t="s">
        <v>9</v>
      </c>
      <c r="O15085" s="4" t="s">
        <v>6</v>
      </c>
    </row>
    <row r="15086" spans="1:15">
      <c r="A15086" t="n">
        <v>118799</v>
      </c>
      <c r="B15086" s="18" t="n">
        <v>50</v>
      </c>
      <c r="C15086" s="7" t="n">
        <v>50</v>
      </c>
      <c r="D15086" s="7" t="n">
        <v>1952</v>
      </c>
      <c r="E15086" s="7" t="n">
        <v>0.400000005960464</v>
      </c>
      <c r="F15086" s="7" t="n">
        <v>0</v>
      </c>
      <c r="G15086" s="7" t="n">
        <v>0</v>
      </c>
      <c r="H15086" s="7" t="n">
        <v>0</v>
      </c>
      <c r="I15086" s="7" t="n">
        <v>0</v>
      </c>
      <c r="J15086" s="7" t="n">
        <v>1</v>
      </c>
      <c r="K15086" s="7" t="n">
        <v>0</v>
      </c>
      <c r="L15086" s="7" t="n">
        <v>0</v>
      </c>
      <c r="M15086" s="7" t="n">
        <v>0</v>
      </c>
      <c r="N15086" s="7" t="n">
        <v>0</v>
      </c>
      <c r="O15086" s="7" t="s">
        <v>15</v>
      </c>
    </row>
    <row r="15087" spans="1:15">
      <c r="A15087" t="s">
        <v>4</v>
      </c>
      <c r="B15087" s="4" t="s">
        <v>5</v>
      </c>
      <c r="C15087" s="4" t="s">
        <v>16</v>
      </c>
      <c r="D15087" s="4" t="s">
        <v>10</v>
      </c>
      <c r="E15087" s="4" t="s">
        <v>30</v>
      </c>
      <c r="F15087" s="4" t="s">
        <v>10</v>
      </c>
      <c r="G15087" s="4" t="s">
        <v>9</v>
      </c>
      <c r="H15087" s="4" t="s">
        <v>9</v>
      </c>
      <c r="I15087" s="4" t="s">
        <v>10</v>
      </c>
      <c r="J15087" s="4" t="s">
        <v>10</v>
      </c>
      <c r="K15087" s="4" t="s">
        <v>9</v>
      </c>
      <c r="L15087" s="4" t="s">
        <v>9</v>
      </c>
      <c r="M15087" s="4" t="s">
        <v>9</v>
      </c>
      <c r="N15087" s="4" t="s">
        <v>9</v>
      </c>
      <c r="O15087" s="4" t="s">
        <v>6</v>
      </c>
    </row>
    <row r="15088" spans="1:15">
      <c r="A15088" t="n">
        <v>118838</v>
      </c>
      <c r="B15088" s="18" t="n">
        <v>50</v>
      </c>
      <c r="C15088" s="7" t="n">
        <v>50</v>
      </c>
      <c r="D15088" s="7" t="n">
        <v>8963</v>
      </c>
      <c r="E15088" s="7" t="n">
        <v>0.5</v>
      </c>
      <c r="F15088" s="7" t="n">
        <v>0</v>
      </c>
      <c r="G15088" s="7" t="n">
        <v>1056964608</v>
      </c>
      <c r="H15088" s="7" t="n">
        <v>0</v>
      </c>
      <c r="I15088" s="7" t="n">
        <v>0</v>
      </c>
      <c r="J15088" s="7" t="n">
        <v>6</v>
      </c>
      <c r="K15088" s="7" t="n">
        <v>0</v>
      </c>
      <c r="L15088" s="7" t="n">
        <v>0</v>
      </c>
      <c r="M15088" s="7" t="n">
        <v>0</v>
      </c>
      <c r="N15088" s="7" t="n">
        <v>0</v>
      </c>
      <c r="O15088" s="7" t="s">
        <v>15</v>
      </c>
    </row>
    <row r="15089" spans="1:15">
      <c r="A15089" t="s">
        <v>4</v>
      </c>
      <c r="B15089" s="4" t="s">
        <v>5</v>
      </c>
      <c r="C15089" s="4" t="s">
        <v>16</v>
      </c>
      <c r="D15089" s="4" t="s">
        <v>10</v>
      </c>
      <c r="E15089" s="4" t="s">
        <v>30</v>
      </c>
      <c r="F15089" s="4" t="s">
        <v>10</v>
      </c>
      <c r="G15089" s="4" t="s">
        <v>9</v>
      </c>
      <c r="H15089" s="4" t="s">
        <v>9</v>
      </c>
      <c r="I15089" s="4" t="s">
        <v>10</v>
      </c>
      <c r="J15089" s="4" t="s">
        <v>10</v>
      </c>
      <c r="K15089" s="4" t="s">
        <v>9</v>
      </c>
      <c r="L15089" s="4" t="s">
        <v>9</v>
      </c>
      <c r="M15089" s="4" t="s">
        <v>9</v>
      </c>
      <c r="N15089" s="4" t="s">
        <v>9</v>
      </c>
      <c r="O15089" s="4" t="s">
        <v>6</v>
      </c>
    </row>
    <row r="15090" spans="1:15">
      <c r="A15090" t="n">
        <v>118877</v>
      </c>
      <c r="B15090" s="18" t="n">
        <v>50</v>
      </c>
      <c r="C15090" s="7" t="n">
        <v>50</v>
      </c>
      <c r="D15090" s="7" t="n">
        <v>3958</v>
      </c>
      <c r="E15090" s="7" t="n">
        <v>0.400000005960464</v>
      </c>
      <c r="F15090" s="7" t="n">
        <v>0</v>
      </c>
      <c r="G15090" s="7" t="n">
        <v>0</v>
      </c>
      <c r="H15090" s="7" t="n">
        <v>0</v>
      </c>
      <c r="I15090" s="7" t="n">
        <v>0</v>
      </c>
      <c r="J15090" s="7" t="n">
        <v>5</v>
      </c>
      <c r="K15090" s="7" t="n">
        <v>0</v>
      </c>
      <c r="L15090" s="7" t="n">
        <v>0</v>
      </c>
      <c r="M15090" s="7" t="n">
        <v>0</v>
      </c>
      <c r="N15090" s="7" t="n">
        <v>0</v>
      </c>
      <c r="O15090" s="7" t="s">
        <v>15</v>
      </c>
    </row>
    <row r="15091" spans="1:15">
      <c r="A15091" t="s">
        <v>4</v>
      </c>
      <c r="B15091" s="4" t="s">
        <v>5</v>
      </c>
      <c r="C15091" s="4" t="s">
        <v>10</v>
      </c>
    </row>
    <row r="15092" spans="1:15">
      <c r="A15092" t="n">
        <v>118916</v>
      </c>
      <c r="B15092" s="31" t="n">
        <v>16</v>
      </c>
      <c r="C15092" s="7" t="n">
        <v>20</v>
      </c>
    </row>
    <row r="15093" spans="1:15">
      <c r="A15093" t="s">
        <v>4</v>
      </c>
      <c r="B15093" s="4" t="s">
        <v>5</v>
      </c>
      <c r="C15093" s="4" t="s">
        <v>16</v>
      </c>
      <c r="D15093" s="4" t="s">
        <v>10</v>
      </c>
      <c r="E15093" s="4" t="s">
        <v>30</v>
      </c>
      <c r="F15093" s="4" t="s">
        <v>10</v>
      </c>
      <c r="G15093" s="4" t="s">
        <v>9</v>
      </c>
      <c r="H15093" s="4" t="s">
        <v>9</v>
      </c>
      <c r="I15093" s="4" t="s">
        <v>10</v>
      </c>
      <c r="J15093" s="4" t="s">
        <v>10</v>
      </c>
      <c r="K15093" s="4" t="s">
        <v>9</v>
      </c>
      <c r="L15093" s="4" t="s">
        <v>9</v>
      </c>
      <c r="M15093" s="4" t="s">
        <v>9</v>
      </c>
      <c r="N15093" s="4" t="s">
        <v>9</v>
      </c>
      <c r="O15093" s="4" t="s">
        <v>6</v>
      </c>
    </row>
    <row r="15094" spans="1:15">
      <c r="A15094" t="n">
        <v>118919</v>
      </c>
      <c r="B15094" s="18" t="n">
        <v>50</v>
      </c>
      <c r="C15094" s="7" t="n">
        <v>50</v>
      </c>
      <c r="D15094" s="7" t="n">
        <v>4950</v>
      </c>
      <c r="E15094" s="7" t="n">
        <v>0.400000005960464</v>
      </c>
      <c r="F15094" s="7" t="n">
        <v>0</v>
      </c>
      <c r="G15094" s="7" t="n">
        <v>0</v>
      </c>
      <c r="H15094" s="7" t="n">
        <v>0</v>
      </c>
      <c r="I15094" s="7" t="n">
        <v>0</v>
      </c>
      <c r="J15094" s="7" t="n">
        <v>7</v>
      </c>
      <c r="K15094" s="7" t="n">
        <v>0</v>
      </c>
      <c r="L15094" s="7" t="n">
        <v>0</v>
      </c>
      <c r="M15094" s="7" t="n">
        <v>0</v>
      </c>
      <c r="N15094" s="7" t="n">
        <v>0</v>
      </c>
      <c r="O15094" s="7" t="s">
        <v>15</v>
      </c>
    </row>
    <row r="15095" spans="1:15">
      <c r="A15095" t="s">
        <v>4</v>
      </c>
      <c r="B15095" s="4" t="s">
        <v>5</v>
      </c>
      <c r="C15095" s="4" t="s">
        <v>16</v>
      </c>
      <c r="D15095" s="4" t="s">
        <v>10</v>
      </c>
      <c r="E15095" s="4" t="s">
        <v>30</v>
      </c>
      <c r="F15095" s="4" t="s">
        <v>10</v>
      </c>
      <c r="G15095" s="4" t="s">
        <v>9</v>
      </c>
      <c r="H15095" s="4" t="s">
        <v>9</v>
      </c>
      <c r="I15095" s="4" t="s">
        <v>10</v>
      </c>
      <c r="J15095" s="4" t="s">
        <v>10</v>
      </c>
      <c r="K15095" s="4" t="s">
        <v>9</v>
      </c>
      <c r="L15095" s="4" t="s">
        <v>9</v>
      </c>
      <c r="M15095" s="4" t="s">
        <v>9</v>
      </c>
      <c r="N15095" s="4" t="s">
        <v>9</v>
      </c>
      <c r="O15095" s="4" t="s">
        <v>6</v>
      </c>
    </row>
    <row r="15096" spans="1:15">
      <c r="A15096" t="n">
        <v>118958</v>
      </c>
      <c r="B15096" s="18" t="n">
        <v>50</v>
      </c>
      <c r="C15096" s="7" t="n">
        <v>50</v>
      </c>
      <c r="D15096" s="7" t="n">
        <v>5958</v>
      </c>
      <c r="E15096" s="7" t="n">
        <v>0.100000001490116</v>
      </c>
      <c r="F15096" s="7" t="n">
        <v>0</v>
      </c>
      <c r="G15096" s="7" t="n">
        <v>0</v>
      </c>
      <c r="H15096" s="7" t="n">
        <v>0</v>
      </c>
      <c r="I15096" s="7" t="n">
        <v>0</v>
      </c>
      <c r="J15096" s="7" t="n">
        <v>9</v>
      </c>
      <c r="K15096" s="7" t="n">
        <v>0</v>
      </c>
      <c r="L15096" s="7" t="n">
        <v>0</v>
      </c>
      <c r="M15096" s="7" t="n">
        <v>0</v>
      </c>
      <c r="N15096" s="7" t="n">
        <v>0</v>
      </c>
      <c r="O15096" s="7" t="s">
        <v>15</v>
      </c>
    </row>
    <row r="15097" spans="1:15">
      <c r="A15097" t="s">
        <v>4</v>
      </c>
      <c r="B15097" s="4" t="s">
        <v>5</v>
      </c>
      <c r="C15097" s="4" t="s">
        <v>16</v>
      </c>
      <c r="D15097" s="4" t="s">
        <v>10</v>
      </c>
      <c r="E15097" s="4" t="s">
        <v>30</v>
      </c>
      <c r="F15097" s="4" t="s">
        <v>10</v>
      </c>
      <c r="G15097" s="4" t="s">
        <v>9</v>
      </c>
      <c r="H15097" s="4" t="s">
        <v>9</v>
      </c>
      <c r="I15097" s="4" t="s">
        <v>10</v>
      </c>
      <c r="J15097" s="4" t="s">
        <v>10</v>
      </c>
      <c r="K15097" s="4" t="s">
        <v>9</v>
      </c>
      <c r="L15097" s="4" t="s">
        <v>9</v>
      </c>
      <c r="M15097" s="4" t="s">
        <v>9</v>
      </c>
      <c r="N15097" s="4" t="s">
        <v>9</v>
      </c>
      <c r="O15097" s="4" t="s">
        <v>6</v>
      </c>
    </row>
    <row r="15098" spans="1:15">
      <c r="A15098" t="n">
        <v>118997</v>
      </c>
      <c r="B15098" s="18" t="n">
        <v>50</v>
      </c>
      <c r="C15098" s="7" t="n">
        <v>50</v>
      </c>
      <c r="D15098" s="7" t="n">
        <v>6958</v>
      </c>
      <c r="E15098" s="7" t="n">
        <v>0.5</v>
      </c>
      <c r="F15098" s="7" t="n">
        <v>0</v>
      </c>
      <c r="G15098" s="7" t="n">
        <v>0</v>
      </c>
      <c r="H15098" s="7" t="n">
        <v>0</v>
      </c>
      <c r="I15098" s="7" t="n">
        <v>0</v>
      </c>
      <c r="J15098" s="7" t="n">
        <v>2</v>
      </c>
      <c r="K15098" s="7" t="n">
        <v>0</v>
      </c>
      <c r="L15098" s="7" t="n">
        <v>0</v>
      </c>
      <c r="M15098" s="7" t="n">
        <v>0</v>
      </c>
      <c r="N15098" s="7" t="n">
        <v>0</v>
      </c>
      <c r="O15098" s="7" t="s">
        <v>15</v>
      </c>
    </row>
    <row r="15099" spans="1:15">
      <c r="A15099" t="s">
        <v>4</v>
      </c>
      <c r="B15099" s="4" t="s">
        <v>5</v>
      </c>
      <c r="C15099" s="4" t="s">
        <v>10</v>
      </c>
    </row>
    <row r="15100" spans="1:15">
      <c r="A15100" t="n">
        <v>119036</v>
      </c>
      <c r="B15100" s="31" t="n">
        <v>16</v>
      </c>
      <c r="C15100" s="7" t="n">
        <v>20</v>
      </c>
    </row>
    <row r="15101" spans="1:15">
      <c r="A15101" t="s">
        <v>4</v>
      </c>
      <c r="B15101" s="4" t="s">
        <v>5</v>
      </c>
      <c r="C15101" s="4" t="s">
        <v>16</v>
      </c>
      <c r="D15101" s="4" t="s">
        <v>10</v>
      </c>
      <c r="E15101" s="4" t="s">
        <v>30</v>
      </c>
      <c r="F15101" s="4" t="s">
        <v>10</v>
      </c>
      <c r="G15101" s="4" t="s">
        <v>9</v>
      </c>
      <c r="H15101" s="4" t="s">
        <v>9</v>
      </c>
      <c r="I15101" s="4" t="s">
        <v>10</v>
      </c>
      <c r="J15101" s="4" t="s">
        <v>10</v>
      </c>
      <c r="K15101" s="4" t="s">
        <v>9</v>
      </c>
      <c r="L15101" s="4" t="s">
        <v>9</v>
      </c>
      <c r="M15101" s="4" t="s">
        <v>9</v>
      </c>
      <c r="N15101" s="4" t="s">
        <v>9</v>
      </c>
      <c r="O15101" s="4" t="s">
        <v>6</v>
      </c>
    </row>
    <row r="15102" spans="1:15">
      <c r="A15102" t="n">
        <v>119039</v>
      </c>
      <c r="B15102" s="18" t="n">
        <v>50</v>
      </c>
      <c r="C15102" s="7" t="n">
        <v>50</v>
      </c>
      <c r="D15102" s="7" t="n">
        <v>7959</v>
      </c>
      <c r="E15102" s="7" t="n">
        <v>0.5</v>
      </c>
      <c r="F15102" s="7" t="n">
        <v>0</v>
      </c>
      <c r="G15102" s="7" t="n">
        <v>0</v>
      </c>
      <c r="H15102" s="7" t="n">
        <v>0</v>
      </c>
      <c r="I15102" s="7" t="n">
        <v>0</v>
      </c>
      <c r="J15102" s="7" t="n">
        <v>4</v>
      </c>
      <c r="K15102" s="7" t="n">
        <v>0</v>
      </c>
      <c r="L15102" s="7" t="n">
        <v>0</v>
      </c>
      <c r="M15102" s="7" t="n">
        <v>0</v>
      </c>
      <c r="N15102" s="7" t="n">
        <v>0</v>
      </c>
      <c r="O15102" s="7" t="s">
        <v>15</v>
      </c>
    </row>
    <row r="15103" spans="1:15">
      <c r="A15103" t="s">
        <v>4</v>
      </c>
      <c r="B15103" s="4" t="s">
        <v>5</v>
      </c>
      <c r="C15103" s="4" t="s">
        <v>16</v>
      </c>
      <c r="D15103" s="4" t="s">
        <v>10</v>
      </c>
      <c r="E15103" s="4" t="s">
        <v>30</v>
      </c>
      <c r="F15103" s="4" t="s">
        <v>10</v>
      </c>
      <c r="G15103" s="4" t="s">
        <v>9</v>
      </c>
      <c r="H15103" s="4" t="s">
        <v>9</v>
      </c>
      <c r="I15103" s="4" t="s">
        <v>10</v>
      </c>
      <c r="J15103" s="4" t="s">
        <v>10</v>
      </c>
      <c r="K15103" s="4" t="s">
        <v>9</v>
      </c>
      <c r="L15103" s="4" t="s">
        <v>9</v>
      </c>
      <c r="M15103" s="4" t="s">
        <v>9</v>
      </c>
      <c r="N15103" s="4" t="s">
        <v>9</v>
      </c>
      <c r="O15103" s="4" t="s">
        <v>6</v>
      </c>
    </row>
    <row r="15104" spans="1:15">
      <c r="A15104" t="n">
        <v>119078</v>
      </c>
      <c r="B15104" s="18" t="n">
        <v>50</v>
      </c>
      <c r="C15104" s="7" t="n">
        <v>50</v>
      </c>
      <c r="D15104" s="7" t="n">
        <v>9951</v>
      </c>
      <c r="E15104" s="7" t="n">
        <v>0.5</v>
      </c>
      <c r="F15104" s="7" t="n">
        <v>0</v>
      </c>
      <c r="G15104" s="7" t="n">
        <v>-1090519040</v>
      </c>
      <c r="H15104" s="7" t="n">
        <v>0</v>
      </c>
      <c r="I15104" s="7" t="n">
        <v>0</v>
      </c>
      <c r="J15104" s="7" t="n">
        <v>8</v>
      </c>
      <c r="K15104" s="7" t="n">
        <v>0</v>
      </c>
      <c r="L15104" s="7" t="n">
        <v>0</v>
      </c>
      <c r="M15104" s="7" t="n">
        <v>0</v>
      </c>
      <c r="N15104" s="7" t="n">
        <v>0</v>
      </c>
      <c r="O15104" s="7" t="s">
        <v>15</v>
      </c>
    </row>
    <row r="15105" spans="1:15">
      <c r="A15105" t="s">
        <v>4</v>
      </c>
      <c r="B15105" s="4" t="s">
        <v>5</v>
      </c>
      <c r="C15105" s="4" t="s">
        <v>16</v>
      </c>
      <c r="D15105" s="4" t="s">
        <v>10</v>
      </c>
      <c r="E15105" s="4" t="s">
        <v>30</v>
      </c>
      <c r="F15105" s="4" t="s">
        <v>10</v>
      </c>
      <c r="G15105" s="4" t="s">
        <v>9</v>
      </c>
      <c r="H15105" s="4" t="s">
        <v>9</v>
      </c>
      <c r="I15105" s="4" t="s">
        <v>10</v>
      </c>
      <c r="J15105" s="4" t="s">
        <v>10</v>
      </c>
      <c r="K15105" s="4" t="s">
        <v>9</v>
      </c>
      <c r="L15105" s="4" t="s">
        <v>9</v>
      </c>
      <c r="M15105" s="4" t="s">
        <v>9</v>
      </c>
      <c r="N15105" s="4" t="s">
        <v>9</v>
      </c>
      <c r="O15105" s="4" t="s">
        <v>6</v>
      </c>
    </row>
    <row r="15106" spans="1:15">
      <c r="A15106" t="n">
        <v>119117</v>
      </c>
      <c r="B15106" s="18" t="n">
        <v>50</v>
      </c>
      <c r="C15106" s="7" t="n">
        <v>50</v>
      </c>
      <c r="D15106" s="7" t="n">
        <v>2959</v>
      </c>
      <c r="E15106" s="7" t="n">
        <v>0.300000011920929</v>
      </c>
      <c r="F15106" s="7" t="n">
        <v>0</v>
      </c>
      <c r="G15106" s="7" t="n">
        <v>0</v>
      </c>
      <c r="H15106" s="7" t="n">
        <v>0</v>
      </c>
      <c r="I15106" s="7" t="n">
        <v>0</v>
      </c>
      <c r="J15106" s="7" t="n">
        <v>3</v>
      </c>
      <c r="K15106" s="7" t="n">
        <v>0</v>
      </c>
      <c r="L15106" s="7" t="n">
        <v>0</v>
      </c>
      <c r="M15106" s="7" t="n">
        <v>0</v>
      </c>
      <c r="N15106" s="7" t="n">
        <v>0</v>
      </c>
      <c r="O15106" s="7" t="s">
        <v>15</v>
      </c>
    </row>
    <row r="15107" spans="1:15">
      <c r="A15107" t="s">
        <v>4</v>
      </c>
      <c r="B15107" s="4" t="s">
        <v>5</v>
      </c>
      <c r="C15107" s="4" t="s">
        <v>10</v>
      </c>
    </row>
    <row r="15108" spans="1:15">
      <c r="A15108" t="n">
        <v>119156</v>
      </c>
      <c r="B15108" s="31" t="n">
        <v>16</v>
      </c>
      <c r="C15108" s="7" t="n">
        <v>20</v>
      </c>
    </row>
    <row r="15109" spans="1:15">
      <c r="A15109" t="s">
        <v>4</v>
      </c>
      <c r="B15109" s="4" t="s">
        <v>5</v>
      </c>
      <c r="C15109" s="4" t="s">
        <v>16</v>
      </c>
      <c r="D15109" s="4" t="s">
        <v>10</v>
      </c>
      <c r="E15109" s="4" t="s">
        <v>10</v>
      </c>
      <c r="F15109" s="4" t="s">
        <v>16</v>
      </c>
    </row>
    <row r="15110" spans="1:15">
      <c r="A15110" t="n">
        <v>119159</v>
      </c>
      <c r="B15110" s="27" t="n">
        <v>25</v>
      </c>
      <c r="C15110" s="7" t="n">
        <v>1</v>
      </c>
      <c r="D15110" s="7" t="n">
        <v>630</v>
      </c>
      <c r="E15110" s="7" t="n">
        <v>300</v>
      </c>
      <c r="F15110" s="7" t="n">
        <v>0</v>
      </c>
    </row>
    <row r="15111" spans="1:15">
      <c r="A15111" t="s">
        <v>4</v>
      </c>
      <c r="B15111" s="4" t="s">
        <v>5</v>
      </c>
      <c r="C15111" s="4" t="s">
        <v>6</v>
      </c>
      <c r="D15111" s="4" t="s">
        <v>10</v>
      </c>
    </row>
    <row r="15112" spans="1:15">
      <c r="A15112" t="n">
        <v>119166</v>
      </c>
      <c r="B15112" s="65" t="n">
        <v>29</v>
      </c>
      <c r="C15112" s="7" t="s">
        <v>815</v>
      </c>
      <c r="D15112" s="7" t="n">
        <v>65533</v>
      </c>
    </row>
    <row r="15113" spans="1:15">
      <c r="A15113" t="s">
        <v>4</v>
      </c>
      <c r="B15113" s="4" t="s">
        <v>5</v>
      </c>
      <c r="C15113" s="4" t="s">
        <v>16</v>
      </c>
      <c r="D15113" s="4" t="s">
        <v>30</v>
      </c>
      <c r="E15113" s="4" t="s">
        <v>30</v>
      </c>
      <c r="F15113" s="4" t="s">
        <v>30</v>
      </c>
    </row>
    <row r="15114" spans="1:15">
      <c r="A15114" t="n">
        <v>119178</v>
      </c>
      <c r="B15114" s="38" t="n">
        <v>45</v>
      </c>
      <c r="C15114" s="7" t="n">
        <v>9</v>
      </c>
      <c r="D15114" s="7" t="n">
        <v>0.0500000007450581</v>
      </c>
      <c r="E15114" s="7" t="n">
        <v>0.0500000007450581</v>
      </c>
      <c r="F15114" s="7" t="n">
        <v>0.5</v>
      </c>
    </row>
    <row r="15115" spans="1:15">
      <c r="A15115" t="s">
        <v>4</v>
      </c>
      <c r="B15115" s="4" t="s">
        <v>5</v>
      </c>
      <c r="C15115" s="4" t="s">
        <v>16</v>
      </c>
      <c r="D15115" s="4" t="s">
        <v>10</v>
      </c>
      <c r="E15115" s="4" t="s">
        <v>6</v>
      </c>
    </row>
    <row r="15116" spans="1:15">
      <c r="A15116" t="n">
        <v>119192</v>
      </c>
      <c r="B15116" s="54" t="n">
        <v>51</v>
      </c>
      <c r="C15116" s="7" t="n">
        <v>4</v>
      </c>
      <c r="D15116" s="7" t="n">
        <v>0</v>
      </c>
      <c r="E15116" s="7" t="s">
        <v>129</v>
      </c>
    </row>
    <row r="15117" spans="1:15">
      <c r="A15117" t="s">
        <v>4</v>
      </c>
      <c r="B15117" s="4" t="s">
        <v>5</v>
      </c>
      <c r="C15117" s="4" t="s">
        <v>10</v>
      </c>
    </row>
    <row r="15118" spans="1:15">
      <c r="A15118" t="n">
        <v>119205</v>
      </c>
      <c r="B15118" s="31" t="n">
        <v>16</v>
      </c>
      <c r="C15118" s="7" t="n">
        <v>0</v>
      </c>
    </row>
    <row r="15119" spans="1:15">
      <c r="A15119" t="s">
        <v>4</v>
      </c>
      <c r="B15119" s="4" t="s">
        <v>5</v>
      </c>
      <c r="C15119" s="4" t="s">
        <v>10</v>
      </c>
      <c r="D15119" s="4" t="s">
        <v>16</v>
      </c>
      <c r="E15119" s="4" t="s">
        <v>9</v>
      </c>
      <c r="F15119" s="4" t="s">
        <v>69</v>
      </c>
      <c r="G15119" s="4" t="s">
        <v>16</v>
      </c>
      <c r="H15119" s="4" t="s">
        <v>16</v>
      </c>
    </row>
    <row r="15120" spans="1:15">
      <c r="A15120" t="n">
        <v>119208</v>
      </c>
      <c r="B15120" s="55" t="n">
        <v>26</v>
      </c>
      <c r="C15120" s="7" t="n">
        <v>0</v>
      </c>
      <c r="D15120" s="7" t="n">
        <v>17</v>
      </c>
      <c r="E15120" s="7" t="n">
        <v>53966</v>
      </c>
      <c r="F15120" s="7" t="s">
        <v>816</v>
      </c>
      <c r="G15120" s="7" t="n">
        <v>2</v>
      </c>
      <c r="H15120" s="7" t="n">
        <v>0</v>
      </c>
    </row>
    <row r="15121" spans="1:15">
      <c r="A15121" t="s">
        <v>4</v>
      </c>
      <c r="B15121" s="4" t="s">
        <v>5</v>
      </c>
    </row>
    <row r="15122" spans="1:15">
      <c r="A15122" t="n">
        <v>119230</v>
      </c>
      <c r="B15122" s="29" t="n">
        <v>28</v>
      </c>
    </row>
    <row r="15123" spans="1:15">
      <c r="A15123" t="s">
        <v>4</v>
      </c>
      <c r="B15123" s="4" t="s">
        <v>5</v>
      </c>
      <c r="C15123" s="4" t="s">
        <v>10</v>
      </c>
      <c r="D15123" s="4" t="s">
        <v>16</v>
      </c>
    </row>
    <row r="15124" spans="1:15">
      <c r="A15124" t="n">
        <v>119231</v>
      </c>
      <c r="B15124" s="66" t="n">
        <v>89</v>
      </c>
      <c r="C15124" s="7" t="n">
        <v>65533</v>
      </c>
      <c r="D15124" s="7" t="n">
        <v>1</v>
      </c>
    </row>
    <row r="15125" spans="1:15">
      <c r="A15125" t="s">
        <v>4</v>
      </c>
      <c r="B15125" s="4" t="s">
        <v>5</v>
      </c>
      <c r="C15125" s="4" t="s">
        <v>16</v>
      </c>
      <c r="D15125" s="4" t="s">
        <v>10</v>
      </c>
      <c r="E15125" s="4" t="s">
        <v>10</v>
      </c>
      <c r="F15125" s="4" t="s">
        <v>16</v>
      </c>
    </row>
    <row r="15126" spans="1:15">
      <c r="A15126" t="n">
        <v>119235</v>
      </c>
      <c r="B15126" s="27" t="n">
        <v>25</v>
      </c>
      <c r="C15126" s="7" t="n">
        <v>1</v>
      </c>
      <c r="D15126" s="7" t="n">
        <v>65535</v>
      </c>
      <c r="E15126" s="7" t="n">
        <v>65535</v>
      </c>
      <c r="F15126" s="7" t="n">
        <v>0</v>
      </c>
    </row>
    <row r="15127" spans="1:15">
      <c r="A15127" t="s">
        <v>4</v>
      </c>
      <c r="B15127" s="4" t="s">
        <v>5</v>
      </c>
      <c r="C15127" s="4" t="s">
        <v>6</v>
      </c>
      <c r="D15127" s="4" t="s">
        <v>10</v>
      </c>
    </row>
    <row r="15128" spans="1:15">
      <c r="A15128" t="n">
        <v>119242</v>
      </c>
      <c r="B15128" s="65" t="n">
        <v>29</v>
      </c>
      <c r="C15128" s="7" t="s">
        <v>15</v>
      </c>
      <c r="D15128" s="7" t="n">
        <v>65533</v>
      </c>
    </row>
    <row r="15129" spans="1:15">
      <c r="A15129" t="s">
        <v>4</v>
      </c>
      <c r="B15129" s="4" t="s">
        <v>5</v>
      </c>
      <c r="C15129" s="4" t="s">
        <v>16</v>
      </c>
      <c r="D15129" s="4" t="s">
        <v>10</v>
      </c>
      <c r="E15129" s="4" t="s">
        <v>16</v>
      </c>
    </row>
    <row r="15130" spans="1:15">
      <c r="A15130" t="n">
        <v>119246</v>
      </c>
      <c r="B15130" s="20" t="n">
        <v>49</v>
      </c>
      <c r="C15130" s="7" t="n">
        <v>1</v>
      </c>
      <c r="D15130" s="7" t="n">
        <v>4000</v>
      </c>
      <c r="E15130" s="7" t="n">
        <v>0</v>
      </c>
    </row>
    <row r="15131" spans="1:15">
      <c r="A15131" t="s">
        <v>4</v>
      </c>
      <c r="B15131" s="4" t="s">
        <v>5</v>
      </c>
      <c r="C15131" s="4" t="s">
        <v>16</v>
      </c>
      <c r="D15131" s="4" t="s">
        <v>16</v>
      </c>
      <c r="E15131" s="4" t="s">
        <v>30</v>
      </c>
      <c r="F15131" s="4" t="s">
        <v>10</v>
      </c>
    </row>
    <row r="15132" spans="1:15">
      <c r="A15132" t="n">
        <v>119251</v>
      </c>
      <c r="B15132" s="38" t="n">
        <v>45</v>
      </c>
      <c r="C15132" s="7" t="n">
        <v>5</v>
      </c>
      <c r="D15132" s="7" t="n">
        <v>3</v>
      </c>
      <c r="E15132" s="7" t="n">
        <v>1.79999995231628</v>
      </c>
      <c r="F15132" s="7" t="n">
        <v>2000</v>
      </c>
    </row>
    <row r="15133" spans="1:15">
      <c r="A15133" t="s">
        <v>4</v>
      </c>
      <c r="B15133" s="4" t="s">
        <v>5</v>
      </c>
      <c r="C15133" s="4" t="s">
        <v>16</v>
      </c>
      <c r="D15133" s="4" t="s">
        <v>10</v>
      </c>
      <c r="E15133" s="4" t="s">
        <v>30</v>
      </c>
    </row>
    <row r="15134" spans="1:15">
      <c r="A15134" t="n">
        <v>119260</v>
      </c>
      <c r="B15134" s="37" t="n">
        <v>58</v>
      </c>
      <c r="C15134" s="7" t="n">
        <v>0</v>
      </c>
      <c r="D15134" s="7" t="n">
        <v>1000</v>
      </c>
      <c r="E15134" s="7" t="n">
        <v>1</v>
      </c>
    </row>
    <row r="15135" spans="1:15">
      <c r="A15135" t="s">
        <v>4</v>
      </c>
      <c r="B15135" s="4" t="s">
        <v>5</v>
      </c>
      <c r="C15135" s="4" t="s">
        <v>16</v>
      </c>
      <c r="D15135" s="4" t="s">
        <v>10</v>
      </c>
    </row>
    <row r="15136" spans="1:15">
      <c r="A15136" t="n">
        <v>119268</v>
      </c>
      <c r="B15136" s="37" t="n">
        <v>58</v>
      </c>
      <c r="C15136" s="7" t="n">
        <v>255</v>
      </c>
      <c r="D15136" s="7" t="n">
        <v>0</v>
      </c>
    </row>
    <row r="15137" spans="1:6">
      <c r="A15137" t="s">
        <v>4</v>
      </c>
      <c r="B15137" s="4" t="s">
        <v>5</v>
      </c>
      <c r="C15137" s="4" t="s">
        <v>16</v>
      </c>
      <c r="D15137" s="4" t="s">
        <v>16</v>
      </c>
    </row>
    <row r="15138" spans="1:6">
      <c r="A15138" t="n">
        <v>119272</v>
      </c>
      <c r="B15138" s="20" t="n">
        <v>49</v>
      </c>
      <c r="C15138" s="7" t="n">
        <v>2</v>
      </c>
      <c r="D15138" s="7" t="n">
        <v>0</v>
      </c>
    </row>
    <row r="15139" spans="1:6">
      <c r="A15139" t="s">
        <v>4</v>
      </c>
      <c r="B15139" s="4" t="s">
        <v>5</v>
      </c>
      <c r="C15139" s="4" t="s">
        <v>16</v>
      </c>
      <c r="D15139" s="4" t="s">
        <v>10</v>
      </c>
      <c r="E15139" s="4" t="s">
        <v>10</v>
      </c>
    </row>
    <row r="15140" spans="1:6">
      <c r="A15140" t="n">
        <v>119275</v>
      </c>
      <c r="B15140" s="20" t="n">
        <v>49</v>
      </c>
      <c r="C15140" s="7" t="n">
        <v>5</v>
      </c>
      <c r="D15140" s="7" t="n">
        <v>1</v>
      </c>
      <c r="E15140" s="7" t="n">
        <v>1</v>
      </c>
    </row>
    <row r="15141" spans="1:6">
      <c r="A15141" t="s">
        <v>4</v>
      </c>
      <c r="B15141" s="4" t="s">
        <v>5</v>
      </c>
      <c r="C15141" s="4" t="s">
        <v>16</v>
      </c>
      <c r="D15141" s="4" t="s">
        <v>10</v>
      </c>
    </row>
    <row r="15142" spans="1:6">
      <c r="A15142" t="n">
        <v>119281</v>
      </c>
      <c r="B15142" s="20" t="n">
        <v>49</v>
      </c>
      <c r="C15142" s="7" t="n">
        <v>6</v>
      </c>
      <c r="D15142" s="7" t="n">
        <v>1</v>
      </c>
    </row>
    <row r="15143" spans="1:6">
      <c r="A15143" t="s">
        <v>4</v>
      </c>
      <c r="B15143" s="4" t="s">
        <v>5</v>
      </c>
      <c r="C15143" s="4" t="s">
        <v>16</v>
      </c>
      <c r="D15143" s="4" t="s">
        <v>10</v>
      </c>
      <c r="E15143" s="4" t="s">
        <v>16</v>
      </c>
      <c r="F15143" s="4" t="s">
        <v>16</v>
      </c>
      <c r="G15143" s="4" t="s">
        <v>25</v>
      </c>
    </row>
    <row r="15144" spans="1:6">
      <c r="A15144" t="n">
        <v>119285</v>
      </c>
      <c r="B15144" s="10" t="n">
        <v>5</v>
      </c>
      <c r="C15144" s="7" t="n">
        <v>30</v>
      </c>
      <c r="D15144" s="7" t="n">
        <v>6497</v>
      </c>
      <c r="E15144" s="7" t="n">
        <v>8</v>
      </c>
      <c r="F15144" s="7" t="n">
        <v>1</v>
      </c>
      <c r="G15144" s="11" t="n">
        <f t="normal" ca="1">A15164</f>
        <v>0</v>
      </c>
    </row>
    <row r="15145" spans="1:6">
      <c r="A15145" t="s">
        <v>4</v>
      </c>
      <c r="B15145" s="4" t="s">
        <v>5</v>
      </c>
      <c r="C15145" s="4" t="s">
        <v>16</v>
      </c>
      <c r="D15145" s="4" t="s">
        <v>10</v>
      </c>
      <c r="E15145" s="4" t="s">
        <v>10</v>
      </c>
      <c r="F15145" s="4" t="s">
        <v>10</v>
      </c>
      <c r="G15145" s="4" t="s">
        <v>10</v>
      </c>
      <c r="H15145" s="4" t="s">
        <v>16</v>
      </c>
    </row>
    <row r="15146" spans="1:6">
      <c r="A15146" t="n">
        <v>119295</v>
      </c>
      <c r="B15146" s="27" t="n">
        <v>25</v>
      </c>
      <c r="C15146" s="7" t="n">
        <v>5</v>
      </c>
      <c r="D15146" s="7" t="n">
        <v>65535</v>
      </c>
      <c r="E15146" s="7" t="n">
        <v>65535</v>
      </c>
      <c r="F15146" s="7" t="n">
        <v>65535</v>
      </c>
      <c r="G15146" s="7" t="n">
        <v>65535</v>
      </c>
      <c r="H15146" s="7" t="n">
        <v>0</v>
      </c>
    </row>
    <row r="15147" spans="1:6">
      <c r="A15147" t="s">
        <v>4</v>
      </c>
      <c r="B15147" s="4" t="s">
        <v>5</v>
      </c>
      <c r="C15147" s="4" t="s">
        <v>16</v>
      </c>
      <c r="D15147" s="4" t="s">
        <v>10</v>
      </c>
      <c r="E15147" s="4" t="s">
        <v>30</v>
      </c>
      <c r="F15147" s="4" t="s">
        <v>10</v>
      </c>
      <c r="G15147" s="4" t="s">
        <v>9</v>
      </c>
      <c r="H15147" s="4" t="s">
        <v>9</v>
      </c>
      <c r="I15147" s="4" t="s">
        <v>10</v>
      </c>
      <c r="J15147" s="4" t="s">
        <v>10</v>
      </c>
      <c r="K15147" s="4" t="s">
        <v>9</v>
      </c>
      <c r="L15147" s="4" t="s">
        <v>9</v>
      </c>
      <c r="M15147" s="4" t="s">
        <v>9</v>
      </c>
      <c r="N15147" s="4" t="s">
        <v>9</v>
      </c>
      <c r="O15147" s="4" t="s">
        <v>6</v>
      </c>
    </row>
    <row r="15148" spans="1:6">
      <c r="A15148" t="n">
        <v>119306</v>
      </c>
      <c r="B15148" s="18" t="n">
        <v>50</v>
      </c>
      <c r="C15148" s="7" t="n">
        <v>0</v>
      </c>
      <c r="D15148" s="7" t="n">
        <v>14036</v>
      </c>
      <c r="E15148" s="7" t="n">
        <v>1</v>
      </c>
      <c r="F15148" s="7" t="n">
        <v>0</v>
      </c>
      <c r="G15148" s="7" t="n">
        <v>0</v>
      </c>
      <c r="H15148" s="7" t="n">
        <v>0</v>
      </c>
      <c r="I15148" s="7" t="n">
        <v>0</v>
      </c>
      <c r="J15148" s="7" t="n">
        <v>65533</v>
      </c>
      <c r="K15148" s="7" t="n">
        <v>0</v>
      </c>
      <c r="L15148" s="7" t="n">
        <v>0</v>
      </c>
      <c r="M15148" s="7" t="n">
        <v>0</v>
      </c>
      <c r="N15148" s="7" t="n">
        <v>0</v>
      </c>
      <c r="O15148" s="7" t="s">
        <v>15</v>
      </c>
    </row>
    <row r="15149" spans="1:6">
      <c r="A15149" t="s">
        <v>4</v>
      </c>
      <c r="B15149" s="4" t="s">
        <v>5</v>
      </c>
      <c r="C15149" s="4" t="s">
        <v>10</v>
      </c>
      <c r="D15149" s="4" t="s">
        <v>16</v>
      </c>
      <c r="E15149" s="4" t="s">
        <v>69</v>
      </c>
      <c r="F15149" s="4" t="s">
        <v>16</v>
      </c>
      <c r="G15149" s="4" t="s">
        <v>16</v>
      </c>
      <c r="H15149" s="4" t="s">
        <v>16</v>
      </c>
    </row>
    <row r="15150" spans="1:6">
      <c r="A15150" t="n">
        <v>119345</v>
      </c>
      <c r="B15150" s="28" t="n">
        <v>24</v>
      </c>
      <c r="C15150" s="7" t="n">
        <v>65533</v>
      </c>
      <c r="D15150" s="7" t="n">
        <v>11</v>
      </c>
      <c r="E15150" s="7" t="s">
        <v>817</v>
      </c>
      <c r="F15150" s="7" t="n">
        <v>6</v>
      </c>
      <c r="G15150" s="7" t="n">
        <v>2</v>
      </c>
      <c r="H15150" s="7" t="n">
        <v>0</v>
      </c>
    </row>
    <row r="15151" spans="1:6">
      <c r="A15151" t="s">
        <v>4</v>
      </c>
      <c r="B15151" s="4" t="s">
        <v>5</v>
      </c>
    </row>
    <row r="15152" spans="1:6">
      <c r="A15152" t="n">
        <v>119414</v>
      </c>
      <c r="B15152" s="29" t="n">
        <v>28</v>
      </c>
    </row>
    <row r="15153" spans="1:15">
      <c r="A15153" t="s">
        <v>4</v>
      </c>
      <c r="B15153" s="4" t="s">
        <v>5</v>
      </c>
      <c r="C15153" s="4" t="s">
        <v>16</v>
      </c>
    </row>
    <row r="15154" spans="1:15">
      <c r="A15154" t="n">
        <v>119415</v>
      </c>
      <c r="B15154" s="30" t="n">
        <v>27</v>
      </c>
      <c r="C15154" s="7" t="n">
        <v>0</v>
      </c>
    </row>
    <row r="15155" spans="1:15">
      <c r="A15155" t="s">
        <v>4</v>
      </c>
      <c r="B15155" s="4" t="s">
        <v>5</v>
      </c>
      <c r="C15155" s="4" t="s">
        <v>16</v>
      </c>
      <c r="D15155" s="4" t="s">
        <v>10</v>
      </c>
      <c r="E15155" s="4" t="s">
        <v>10</v>
      </c>
      <c r="F15155" s="4" t="s">
        <v>10</v>
      </c>
      <c r="G15155" s="4" t="s">
        <v>10</v>
      </c>
      <c r="H15155" s="4" t="s">
        <v>16</v>
      </c>
    </row>
    <row r="15156" spans="1:15">
      <c r="A15156" t="n">
        <v>119417</v>
      </c>
      <c r="B15156" s="27" t="n">
        <v>25</v>
      </c>
      <c r="C15156" s="7" t="n">
        <v>5</v>
      </c>
      <c r="D15156" s="7" t="n">
        <v>65535</v>
      </c>
      <c r="E15156" s="7" t="n">
        <v>65535</v>
      </c>
      <c r="F15156" s="7" t="n">
        <v>65535</v>
      </c>
      <c r="G15156" s="7" t="n">
        <v>65535</v>
      </c>
      <c r="H15156" s="7" t="n">
        <v>0</v>
      </c>
    </row>
    <row r="15157" spans="1:15">
      <c r="A15157" t="s">
        <v>4</v>
      </c>
      <c r="B15157" s="4" t="s">
        <v>5</v>
      </c>
      <c r="C15157" s="4" t="s">
        <v>16</v>
      </c>
    </row>
    <row r="15158" spans="1:15">
      <c r="A15158" t="n">
        <v>119428</v>
      </c>
      <c r="B15158" s="30" t="n">
        <v>27</v>
      </c>
      <c r="C15158" s="7" t="n">
        <v>1</v>
      </c>
    </row>
    <row r="15159" spans="1:15">
      <c r="A15159" t="s">
        <v>4</v>
      </c>
      <c r="B15159" s="4" t="s">
        <v>5</v>
      </c>
      <c r="C15159" s="4" t="s">
        <v>16</v>
      </c>
      <c r="D15159" s="4" t="s">
        <v>10</v>
      </c>
      <c r="E15159" s="4" t="s">
        <v>10</v>
      </c>
    </row>
    <row r="15160" spans="1:15">
      <c r="A15160" t="n">
        <v>119430</v>
      </c>
      <c r="B15160" s="100" t="n">
        <v>92</v>
      </c>
      <c r="C15160" s="7" t="n">
        <v>0</v>
      </c>
      <c r="D15160" s="7" t="n">
        <v>0</v>
      </c>
      <c r="E15160" s="7" t="n">
        <v>217</v>
      </c>
    </row>
    <row r="15161" spans="1:15">
      <c r="A15161" t="s">
        <v>4</v>
      </c>
      <c r="B15161" s="4" t="s">
        <v>5</v>
      </c>
      <c r="C15161" s="4" t="s">
        <v>16</v>
      </c>
      <c r="D15161" s="4" t="s">
        <v>10</v>
      </c>
      <c r="E15161" s="4" t="s">
        <v>10</v>
      </c>
    </row>
    <row r="15162" spans="1:15">
      <c r="A15162" t="n">
        <v>119436</v>
      </c>
      <c r="B15162" s="100" t="n">
        <v>92</v>
      </c>
      <c r="C15162" s="7" t="n">
        <v>4</v>
      </c>
      <c r="D15162" s="7" t="n">
        <v>0</v>
      </c>
      <c r="E15162" s="7" t="n">
        <v>217</v>
      </c>
    </row>
    <row r="15163" spans="1:15">
      <c r="A15163" t="s">
        <v>4</v>
      </c>
      <c r="B15163" s="4" t="s">
        <v>5</v>
      </c>
      <c r="C15163" s="4" t="s">
        <v>16</v>
      </c>
    </row>
    <row r="15164" spans="1:15">
      <c r="A15164" t="n">
        <v>119442</v>
      </c>
      <c r="B15164" s="86" t="n">
        <v>78</v>
      </c>
      <c r="C15164" s="7" t="n">
        <v>255</v>
      </c>
    </row>
    <row r="15165" spans="1:15">
      <c r="A15165" t="s">
        <v>4</v>
      </c>
      <c r="B15165" s="4" t="s">
        <v>5</v>
      </c>
      <c r="C15165" s="4" t="s">
        <v>16</v>
      </c>
      <c r="D15165" s="4" t="s">
        <v>10</v>
      </c>
      <c r="E15165" s="4" t="s">
        <v>16</v>
      </c>
    </row>
    <row r="15166" spans="1:15">
      <c r="A15166" t="n">
        <v>119444</v>
      </c>
      <c r="B15166" s="44" t="n">
        <v>36</v>
      </c>
      <c r="C15166" s="7" t="n">
        <v>9</v>
      </c>
      <c r="D15166" s="7" t="n">
        <v>13</v>
      </c>
      <c r="E15166" s="7" t="n">
        <v>0</v>
      </c>
    </row>
    <row r="15167" spans="1:15">
      <c r="A15167" t="s">
        <v>4</v>
      </c>
      <c r="B15167" s="4" t="s">
        <v>5</v>
      </c>
      <c r="C15167" s="4" t="s">
        <v>16</v>
      </c>
      <c r="D15167" s="4" t="s">
        <v>10</v>
      </c>
      <c r="E15167" s="4" t="s">
        <v>16</v>
      </c>
    </row>
    <row r="15168" spans="1:15">
      <c r="A15168" t="n">
        <v>119449</v>
      </c>
      <c r="B15168" s="44" t="n">
        <v>36</v>
      </c>
      <c r="C15168" s="7" t="n">
        <v>9</v>
      </c>
      <c r="D15168" s="7" t="n">
        <v>81</v>
      </c>
      <c r="E15168" s="7" t="n">
        <v>0</v>
      </c>
    </row>
    <row r="15169" spans="1:8">
      <c r="A15169" t="s">
        <v>4</v>
      </c>
      <c r="B15169" s="4" t="s">
        <v>5</v>
      </c>
      <c r="C15169" s="4" t="s">
        <v>16</v>
      </c>
      <c r="D15169" s="4" t="s">
        <v>10</v>
      </c>
      <c r="E15169" s="4" t="s">
        <v>16</v>
      </c>
    </row>
    <row r="15170" spans="1:8">
      <c r="A15170" t="n">
        <v>119454</v>
      </c>
      <c r="B15170" s="44" t="n">
        <v>36</v>
      </c>
      <c r="C15170" s="7" t="n">
        <v>9</v>
      </c>
      <c r="D15170" s="7" t="n">
        <v>18</v>
      </c>
      <c r="E15170" s="7" t="n">
        <v>0</v>
      </c>
    </row>
    <row r="15171" spans="1:8">
      <c r="A15171" t="s">
        <v>4</v>
      </c>
      <c r="B15171" s="4" t="s">
        <v>5</v>
      </c>
      <c r="C15171" s="4" t="s">
        <v>16</v>
      </c>
      <c r="D15171" s="4" t="s">
        <v>10</v>
      </c>
      <c r="E15171" s="4" t="s">
        <v>16</v>
      </c>
    </row>
    <row r="15172" spans="1:8">
      <c r="A15172" t="n">
        <v>119459</v>
      </c>
      <c r="B15172" s="44" t="n">
        <v>36</v>
      </c>
      <c r="C15172" s="7" t="n">
        <v>9</v>
      </c>
      <c r="D15172" s="7" t="n">
        <v>84</v>
      </c>
      <c r="E15172" s="7" t="n">
        <v>0</v>
      </c>
    </row>
    <row r="15173" spans="1:8">
      <c r="A15173" t="s">
        <v>4</v>
      </c>
      <c r="B15173" s="4" t="s">
        <v>5</v>
      </c>
      <c r="C15173" s="4" t="s">
        <v>16</v>
      </c>
      <c r="D15173" s="4" t="s">
        <v>10</v>
      </c>
      <c r="E15173" s="4" t="s">
        <v>16</v>
      </c>
    </row>
    <row r="15174" spans="1:8">
      <c r="A15174" t="n">
        <v>119464</v>
      </c>
      <c r="B15174" s="44" t="n">
        <v>36</v>
      </c>
      <c r="C15174" s="7" t="n">
        <v>9</v>
      </c>
      <c r="D15174" s="7" t="n">
        <v>83</v>
      </c>
      <c r="E15174" s="7" t="n">
        <v>0</v>
      </c>
    </row>
    <row r="15175" spans="1:8">
      <c r="A15175" t="s">
        <v>4</v>
      </c>
      <c r="B15175" s="4" t="s">
        <v>5</v>
      </c>
      <c r="C15175" s="4" t="s">
        <v>16</v>
      </c>
      <c r="D15175" s="4" t="s">
        <v>10</v>
      </c>
      <c r="E15175" s="4" t="s">
        <v>16</v>
      </c>
    </row>
    <row r="15176" spans="1:8">
      <c r="A15176" t="n">
        <v>119469</v>
      </c>
      <c r="B15176" s="44" t="n">
        <v>36</v>
      </c>
      <c r="C15176" s="7" t="n">
        <v>9</v>
      </c>
      <c r="D15176" s="7" t="n">
        <v>5</v>
      </c>
      <c r="E15176" s="7" t="n">
        <v>0</v>
      </c>
    </row>
    <row r="15177" spans="1:8">
      <c r="A15177" t="s">
        <v>4</v>
      </c>
      <c r="B15177" s="4" t="s">
        <v>5</v>
      </c>
      <c r="C15177" s="4" t="s">
        <v>16</v>
      </c>
      <c r="D15177" s="4" t="s">
        <v>10</v>
      </c>
      <c r="E15177" s="4" t="s">
        <v>16</v>
      </c>
    </row>
    <row r="15178" spans="1:8">
      <c r="A15178" t="n">
        <v>119474</v>
      </c>
      <c r="B15178" s="44" t="n">
        <v>36</v>
      </c>
      <c r="C15178" s="7" t="n">
        <v>9</v>
      </c>
      <c r="D15178" s="7" t="n">
        <v>96</v>
      </c>
      <c r="E15178" s="7" t="n">
        <v>0</v>
      </c>
    </row>
    <row r="15179" spans="1:8">
      <c r="A15179" t="s">
        <v>4</v>
      </c>
      <c r="B15179" s="4" t="s">
        <v>5</v>
      </c>
      <c r="C15179" s="4" t="s">
        <v>10</v>
      </c>
    </row>
    <row r="15180" spans="1:8">
      <c r="A15180" t="n">
        <v>119479</v>
      </c>
      <c r="B15180" s="12" t="n">
        <v>12</v>
      </c>
      <c r="C15180" s="7" t="n">
        <v>6766</v>
      </c>
    </row>
    <row r="15181" spans="1:8">
      <c r="A15181" t="s">
        <v>4</v>
      </c>
      <c r="B15181" s="4" t="s">
        <v>5</v>
      </c>
      <c r="C15181" s="4" t="s">
        <v>16</v>
      </c>
      <c r="D15181" s="4" t="s">
        <v>6</v>
      </c>
      <c r="E15181" s="4" t="s">
        <v>10</v>
      </c>
    </row>
    <row r="15182" spans="1:8">
      <c r="A15182" t="n">
        <v>119482</v>
      </c>
      <c r="B15182" s="22" t="n">
        <v>94</v>
      </c>
      <c r="C15182" s="7" t="n">
        <v>1</v>
      </c>
      <c r="D15182" s="7" t="s">
        <v>51</v>
      </c>
      <c r="E15182" s="7" t="n">
        <v>1</v>
      </c>
    </row>
    <row r="15183" spans="1:8">
      <c r="A15183" t="s">
        <v>4</v>
      </c>
      <c r="B15183" s="4" t="s">
        <v>5</v>
      </c>
      <c r="C15183" s="4" t="s">
        <v>16</v>
      </c>
      <c r="D15183" s="4" t="s">
        <v>6</v>
      </c>
      <c r="E15183" s="4" t="s">
        <v>10</v>
      </c>
    </row>
    <row r="15184" spans="1:8">
      <c r="A15184" t="n">
        <v>119497</v>
      </c>
      <c r="B15184" s="22" t="n">
        <v>94</v>
      </c>
      <c r="C15184" s="7" t="n">
        <v>1</v>
      </c>
      <c r="D15184" s="7" t="s">
        <v>51</v>
      </c>
      <c r="E15184" s="7" t="n">
        <v>2</v>
      </c>
    </row>
    <row r="15185" spans="1:5">
      <c r="A15185" t="s">
        <v>4</v>
      </c>
      <c r="B15185" s="4" t="s">
        <v>5</v>
      </c>
      <c r="C15185" s="4" t="s">
        <v>16</v>
      </c>
      <c r="D15185" s="4" t="s">
        <v>6</v>
      </c>
      <c r="E15185" s="4" t="s">
        <v>10</v>
      </c>
    </row>
    <row r="15186" spans="1:5">
      <c r="A15186" t="n">
        <v>119512</v>
      </c>
      <c r="B15186" s="22" t="n">
        <v>94</v>
      </c>
      <c r="C15186" s="7" t="n">
        <v>0</v>
      </c>
      <c r="D15186" s="7" t="s">
        <v>51</v>
      </c>
      <c r="E15186" s="7" t="n">
        <v>4</v>
      </c>
    </row>
    <row r="15187" spans="1:5">
      <c r="A15187" t="s">
        <v>4</v>
      </c>
      <c r="B15187" s="4" t="s">
        <v>5</v>
      </c>
      <c r="C15187" s="4" t="s">
        <v>16</v>
      </c>
      <c r="D15187" s="4" t="s">
        <v>6</v>
      </c>
      <c r="E15187" s="4" t="s">
        <v>10</v>
      </c>
    </row>
    <row r="15188" spans="1:5">
      <c r="A15188" t="n">
        <v>119527</v>
      </c>
      <c r="B15188" s="22" t="n">
        <v>94</v>
      </c>
      <c r="C15188" s="7" t="n">
        <v>1</v>
      </c>
      <c r="D15188" s="7" t="s">
        <v>52</v>
      </c>
      <c r="E15188" s="7" t="n">
        <v>1</v>
      </c>
    </row>
    <row r="15189" spans="1:5">
      <c r="A15189" t="s">
        <v>4</v>
      </c>
      <c r="B15189" s="4" t="s">
        <v>5</v>
      </c>
      <c r="C15189" s="4" t="s">
        <v>16</v>
      </c>
      <c r="D15189" s="4" t="s">
        <v>6</v>
      </c>
      <c r="E15189" s="4" t="s">
        <v>10</v>
      </c>
    </row>
    <row r="15190" spans="1:5">
      <c r="A15190" t="n">
        <v>119542</v>
      </c>
      <c r="B15190" s="22" t="n">
        <v>94</v>
      </c>
      <c r="C15190" s="7" t="n">
        <v>1</v>
      </c>
      <c r="D15190" s="7" t="s">
        <v>52</v>
      </c>
      <c r="E15190" s="7" t="n">
        <v>2</v>
      </c>
    </row>
    <row r="15191" spans="1:5">
      <c r="A15191" t="s">
        <v>4</v>
      </c>
      <c r="B15191" s="4" t="s">
        <v>5</v>
      </c>
      <c r="C15191" s="4" t="s">
        <v>16</v>
      </c>
      <c r="D15191" s="4" t="s">
        <v>6</v>
      </c>
      <c r="E15191" s="4" t="s">
        <v>10</v>
      </c>
    </row>
    <row r="15192" spans="1:5">
      <c r="A15192" t="n">
        <v>119557</v>
      </c>
      <c r="B15192" s="22" t="n">
        <v>94</v>
      </c>
      <c r="C15192" s="7" t="n">
        <v>0</v>
      </c>
      <c r="D15192" s="7" t="s">
        <v>52</v>
      </c>
      <c r="E15192" s="7" t="n">
        <v>4</v>
      </c>
    </row>
    <row r="15193" spans="1:5">
      <c r="A15193" t="s">
        <v>4</v>
      </c>
      <c r="B15193" s="4" t="s">
        <v>5</v>
      </c>
      <c r="C15193" s="4" t="s">
        <v>16</v>
      </c>
      <c r="D15193" s="4" t="s">
        <v>6</v>
      </c>
      <c r="E15193" s="4" t="s">
        <v>10</v>
      </c>
    </row>
    <row r="15194" spans="1:5">
      <c r="A15194" t="n">
        <v>119572</v>
      </c>
      <c r="B15194" s="22" t="n">
        <v>94</v>
      </c>
      <c r="C15194" s="7" t="n">
        <v>1</v>
      </c>
      <c r="D15194" s="7" t="s">
        <v>50</v>
      </c>
      <c r="E15194" s="7" t="n">
        <v>1</v>
      </c>
    </row>
    <row r="15195" spans="1:5">
      <c r="A15195" t="s">
        <v>4</v>
      </c>
      <c r="B15195" s="4" t="s">
        <v>5</v>
      </c>
      <c r="C15195" s="4" t="s">
        <v>16</v>
      </c>
      <c r="D15195" s="4" t="s">
        <v>6</v>
      </c>
      <c r="E15195" s="4" t="s">
        <v>10</v>
      </c>
    </row>
    <row r="15196" spans="1:5">
      <c r="A15196" t="n">
        <v>119581</v>
      </c>
      <c r="B15196" s="22" t="n">
        <v>94</v>
      </c>
      <c r="C15196" s="7" t="n">
        <v>1</v>
      </c>
      <c r="D15196" s="7" t="s">
        <v>50</v>
      </c>
      <c r="E15196" s="7" t="n">
        <v>2</v>
      </c>
    </row>
    <row r="15197" spans="1:5">
      <c r="A15197" t="s">
        <v>4</v>
      </c>
      <c r="B15197" s="4" t="s">
        <v>5</v>
      </c>
      <c r="C15197" s="4" t="s">
        <v>16</v>
      </c>
      <c r="D15197" s="4" t="s">
        <v>6</v>
      </c>
      <c r="E15197" s="4" t="s">
        <v>10</v>
      </c>
    </row>
    <row r="15198" spans="1:5">
      <c r="A15198" t="n">
        <v>119590</v>
      </c>
      <c r="B15198" s="22" t="n">
        <v>94</v>
      </c>
      <c r="C15198" s="7" t="n">
        <v>0</v>
      </c>
      <c r="D15198" s="7" t="s">
        <v>50</v>
      </c>
      <c r="E15198" s="7" t="n">
        <v>4</v>
      </c>
    </row>
    <row r="15199" spans="1:5">
      <c r="A15199" t="s">
        <v>4</v>
      </c>
      <c r="B15199" s="4" t="s">
        <v>5</v>
      </c>
      <c r="C15199" s="4" t="s">
        <v>16</v>
      </c>
      <c r="D15199" s="4" t="s">
        <v>6</v>
      </c>
      <c r="E15199" s="4" t="s">
        <v>10</v>
      </c>
    </row>
    <row r="15200" spans="1:5">
      <c r="A15200" t="n">
        <v>119599</v>
      </c>
      <c r="B15200" s="22" t="n">
        <v>94</v>
      </c>
      <c r="C15200" s="7" t="n">
        <v>1</v>
      </c>
      <c r="D15200" s="7" t="s">
        <v>53</v>
      </c>
      <c r="E15200" s="7" t="n">
        <v>1</v>
      </c>
    </row>
    <row r="15201" spans="1:5">
      <c r="A15201" t="s">
        <v>4</v>
      </c>
      <c r="B15201" s="4" t="s">
        <v>5</v>
      </c>
      <c r="C15201" s="4" t="s">
        <v>16</v>
      </c>
      <c r="D15201" s="4" t="s">
        <v>6</v>
      </c>
      <c r="E15201" s="4" t="s">
        <v>10</v>
      </c>
    </row>
    <row r="15202" spans="1:5">
      <c r="A15202" t="n">
        <v>119614</v>
      </c>
      <c r="B15202" s="22" t="n">
        <v>94</v>
      </c>
      <c r="C15202" s="7" t="n">
        <v>1</v>
      </c>
      <c r="D15202" s="7" t="s">
        <v>53</v>
      </c>
      <c r="E15202" s="7" t="n">
        <v>2</v>
      </c>
    </row>
    <row r="15203" spans="1:5">
      <c r="A15203" t="s">
        <v>4</v>
      </c>
      <c r="B15203" s="4" t="s">
        <v>5</v>
      </c>
      <c r="C15203" s="4" t="s">
        <v>16</v>
      </c>
      <c r="D15203" s="4" t="s">
        <v>6</v>
      </c>
      <c r="E15203" s="4" t="s">
        <v>10</v>
      </c>
    </row>
    <row r="15204" spans="1:5">
      <c r="A15204" t="n">
        <v>119629</v>
      </c>
      <c r="B15204" s="22" t="n">
        <v>94</v>
      </c>
      <c r="C15204" s="7" t="n">
        <v>0</v>
      </c>
      <c r="D15204" s="7" t="s">
        <v>53</v>
      </c>
      <c r="E15204" s="7" t="n">
        <v>4</v>
      </c>
    </row>
    <row r="15205" spans="1:5">
      <c r="A15205" t="s">
        <v>4</v>
      </c>
      <c r="B15205" s="4" t="s">
        <v>5</v>
      </c>
      <c r="C15205" s="4" t="s">
        <v>16</v>
      </c>
      <c r="D15205" s="4" t="s">
        <v>6</v>
      </c>
      <c r="E15205" s="4" t="s">
        <v>10</v>
      </c>
    </row>
    <row r="15206" spans="1:5">
      <c r="A15206" t="n">
        <v>119644</v>
      </c>
      <c r="B15206" s="22" t="n">
        <v>94</v>
      </c>
      <c r="C15206" s="7" t="n">
        <v>1</v>
      </c>
      <c r="D15206" s="7" t="s">
        <v>787</v>
      </c>
      <c r="E15206" s="7" t="n">
        <v>1</v>
      </c>
    </row>
    <row r="15207" spans="1:5">
      <c r="A15207" t="s">
        <v>4</v>
      </c>
      <c r="B15207" s="4" t="s">
        <v>5</v>
      </c>
      <c r="C15207" s="4" t="s">
        <v>16</v>
      </c>
      <c r="D15207" s="4" t="s">
        <v>6</v>
      </c>
      <c r="E15207" s="4" t="s">
        <v>10</v>
      </c>
    </row>
    <row r="15208" spans="1:5">
      <c r="A15208" t="n">
        <v>119656</v>
      </c>
      <c r="B15208" s="22" t="n">
        <v>94</v>
      </c>
      <c r="C15208" s="7" t="n">
        <v>1</v>
      </c>
      <c r="D15208" s="7" t="s">
        <v>787</v>
      </c>
      <c r="E15208" s="7" t="n">
        <v>2</v>
      </c>
    </row>
    <row r="15209" spans="1:5">
      <c r="A15209" t="s">
        <v>4</v>
      </c>
      <c r="B15209" s="4" t="s">
        <v>5</v>
      </c>
      <c r="C15209" s="4" t="s">
        <v>16</v>
      </c>
      <c r="D15209" s="4" t="s">
        <v>6</v>
      </c>
      <c r="E15209" s="4" t="s">
        <v>10</v>
      </c>
    </row>
    <row r="15210" spans="1:5">
      <c r="A15210" t="n">
        <v>119668</v>
      </c>
      <c r="B15210" s="22" t="n">
        <v>94</v>
      </c>
      <c r="C15210" s="7" t="n">
        <v>0</v>
      </c>
      <c r="D15210" s="7" t="s">
        <v>787</v>
      </c>
      <c r="E15210" s="7" t="n">
        <v>4</v>
      </c>
    </row>
    <row r="15211" spans="1:5">
      <c r="A15211" t="s">
        <v>4</v>
      </c>
      <c r="B15211" s="4" t="s">
        <v>5</v>
      </c>
      <c r="C15211" s="4" t="s">
        <v>16</v>
      </c>
      <c r="D15211" s="4" t="s">
        <v>16</v>
      </c>
      <c r="E15211" s="4" t="s">
        <v>16</v>
      </c>
      <c r="F15211" s="4" t="s">
        <v>9</v>
      </c>
      <c r="G15211" s="4" t="s">
        <v>16</v>
      </c>
      <c r="H15211" s="4" t="s">
        <v>16</v>
      </c>
      <c r="I15211" s="4" t="s">
        <v>25</v>
      </c>
    </row>
    <row r="15212" spans="1:5">
      <c r="A15212" t="n">
        <v>119680</v>
      </c>
      <c r="B15212" s="10" t="n">
        <v>5</v>
      </c>
      <c r="C15212" s="7" t="n">
        <v>32</v>
      </c>
      <c r="D15212" s="7" t="n">
        <v>1</v>
      </c>
      <c r="E15212" s="7" t="n">
        <v>0</v>
      </c>
      <c r="F15212" s="7" t="n">
        <v>1</v>
      </c>
      <c r="G15212" s="7" t="n">
        <v>2</v>
      </c>
      <c r="H15212" s="7" t="n">
        <v>1</v>
      </c>
      <c r="I15212" s="11" t="n">
        <f t="normal" ca="1">A15220</f>
        <v>0</v>
      </c>
    </row>
    <row r="15213" spans="1:5">
      <c r="A15213" t="s">
        <v>4</v>
      </c>
      <c r="B15213" s="4" t="s">
        <v>5</v>
      </c>
      <c r="C15213" s="4" t="s">
        <v>16</v>
      </c>
      <c r="D15213" s="4" t="s">
        <v>6</v>
      </c>
      <c r="E15213" s="4" t="s">
        <v>10</v>
      </c>
    </row>
    <row r="15214" spans="1:5">
      <c r="A15214" t="n">
        <v>119694</v>
      </c>
      <c r="B15214" s="22" t="n">
        <v>94</v>
      </c>
      <c r="C15214" s="7" t="n">
        <v>1</v>
      </c>
      <c r="D15214" s="7" t="s">
        <v>788</v>
      </c>
      <c r="E15214" s="7" t="n">
        <v>1</v>
      </c>
    </row>
    <row r="15215" spans="1:5">
      <c r="A15215" t="s">
        <v>4</v>
      </c>
      <c r="B15215" s="4" t="s">
        <v>5</v>
      </c>
      <c r="C15215" s="4" t="s">
        <v>16</v>
      </c>
      <c r="D15215" s="4" t="s">
        <v>6</v>
      </c>
      <c r="E15215" s="4" t="s">
        <v>10</v>
      </c>
    </row>
    <row r="15216" spans="1:5">
      <c r="A15216" t="n">
        <v>119708</v>
      </c>
      <c r="B15216" s="22" t="n">
        <v>94</v>
      </c>
      <c r="C15216" s="7" t="n">
        <v>1</v>
      </c>
      <c r="D15216" s="7" t="s">
        <v>788</v>
      </c>
      <c r="E15216" s="7" t="n">
        <v>2</v>
      </c>
    </row>
    <row r="15217" spans="1:9">
      <c r="A15217" t="s">
        <v>4</v>
      </c>
      <c r="B15217" s="4" t="s">
        <v>5</v>
      </c>
      <c r="C15217" s="4" t="s">
        <v>16</v>
      </c>
      <c r="D15217" s="4" t="s">
        <v>6</v>
      </c>
      <c r="E15217" s="4" t="s">
        <v>10</v>
      </c>
    </row>
    <row r="15218" spans="1:9">
      <c r="A15218" t="n">
        <v>119722</v>
      </c>
      <c r="B15218" s="22" t="n">
        <v>94</v>
      </c>
      <c r="C15218" s="7" t="n">
        <v>0</v>
      </c>
      <c r="D15218" s="7" t="s">
        <v>788</v>
      </c>
      <c r="E15218" s="7" t="n">
        <v>4</v>
      </c>
    </row>
    <row r="15219" spans="1:9">
      <c r="A15219" t="s">
        <v>4</v>
      </c>
      <c r="B15219" s="4" t="s">
        <v>5</v>
      </c>
      <c r="C15219" s="4" t="s">
        <v>10</v>
      </c>
      <c r="D15219" s="4" t="s">
        <v>30</v>
      </c>
      <c r="E15219" s="4" t="s">
        <v>30</v>
      </c>
      <c r="F15219" s="4" t="s">
        <v>30</v>
      </c>
      <c r="G15219" s="4" t="s">
        <v>30</v>
      </c>
    </row>
    <row r="15220" spans="1:9">
      <c r="A15220" t="n">
        <v>119736</v>
      </c>
      <c r="B15220" s="43" t="n">
        <v>46</v>
      </c>
      <c r="C15220" s="7" t="n">
        <v>61456</v>
      </c>
      <c r="D15220" s="7" t="n">
        <v>-77</v>
      </c>
      <c r="E15220" s="7" t="n">
        <v>-3</v>
      </c>
      <c r="F15220" s="7" t="n">
        <v>-53.5</v>
      </c>
      <c r="G15220" s="7" t="n">
        <v>180</v>
      </c>
    </row>
    <row r="15221" spans="1:9">
      <c r="A15221" t="s">
        <v>4</v>
      </c>
      <c r="B15221" s="4" t="s">
        <v>5</v>
      </c>
      <c r="C15221" s="4" t="s">
        <v>16</v>
      </c>
      <c r="D15221" s="4" t="s">
        <v>10</v>
      </c>
    </row>
    <row r="15222" spans="1:9">
      <c r="A15222" t="n">
        <v>119755</v>
      </c>
      <c r="B15222" s="9" t="n">
        <v>162</v>
      </c>
      <c r="C15222" s="7" t="n">
        <v>1</v>
      </c>
      <c r="D15222" s="7" t="n">
        <v>0</v>
      </c>
    </row>
    <row r="15223" spans="1:9">
      <c r="A15223" t="s">
        <v>4</v>
      </c>
      <c r="B15223" s="4" t="s">
        <v>5</v>
      </c>
    </row>
    <row r="15224" spans="1:9">
      <c r="A15224" t="n">
        <v>119759</v>
      </c>
      <c r="B15224" s="5" t="n">
        <v>1</v>
      </c>
    </row>
    <row r="15225" spans="1:9" s="3" customFormat="1" customHeight="0">
      <c r="A15225" s="3" t="s">
        <v>2</v>
      </c>
      <c r="B15225" s="3" t="s">
        <v>818</v>
      </c>
    </row>
    <row r="15226" spans="1:9">
      <c r="A15226" t="s">
        <v>4</v>
      </c>
      <c r="B15226" s="4" t="s">
        <v>5</v>
      </c>
      <c r="C15226" s="4" t="s">
        <v>16</v>
      </c>
      <c r="D15226" s="4" t="s">
        <v>16</v>
      </c>
      <c r="E15226" s="4" t="s">
        <v>16</v>
      </c>
      <c r="F15226" s="4" t="s">
        <v>16</v>
      </c>
    </row>
    <row r="15227" spans="1:9">
      <c r="A15227" t="n">
        <v>119760</v>
      </c>
      <c r="B15227" s="15" t="n">
        <v>14</v>
      </c>
      <c r="C15227" s="7" t="n">
        <v>2</v>
      </c>
      <c r="D15227" s="7" t="n">
        <v>0</v>
      </c>
      <c r="E15227" s="7" t="n">
        <v>0</v>
      </c>
      <c r="F15227" s="7" t="n">
        <v>0</v>
      </c>
    </row>
    <row r="15228" spans="1:9">
      <c r="A15228" t="s">
        <v>4</v>
      </c>
      <c r="B15228" s="4" t="s">
        <v>5</v>
      </c>
      <c r="C15228" s="4" t="s">
        <v>16</v>
      </c>
      <c r="D15228" s="14" t="s">
        <v>26</v>
      </c>
      <c r="E15228" s="4" t="s">
        <v>5</v>
      </c>
      <c r="F15228" s="4" t="s">
        <v>16</v>
      </c>
      <c r="G15228" s="4" t="s">
        <v>10</v>
      </c>
      <c r="H15228" s="14" t="s">
        <v>27</v>
      </c>
      <c r="I15228" s="4" t="s">
        <v>16</v>
      </c>
      <c r="J15228" s="4" t="s">
        <v>9</v>
      </c>
      <c r="K15228" s="4" t="s">
        <v>16</v>
      </c>
      <c r="L15228" s="4" t="s">
        <v>16</v>
      </c>
      <c r="M15228" s="14" t="s">
        <v>26</v>
      </c>
      <c r="N15228" s="4" t="s">
        <v>5</v>
      </c>
      <c r="O15228" s="4" t="s">
        <v>16</v>
      </c>
      <c r="P15228" s="4" t="s">
        <v>10</v>
      </c>
      <c r="Q15228" s="14" t="s">
        <v>27</v>
      </c>
      <c r="R15228" s="4" t="s">
        <v>16</v>
      </c>
      <c r="S15228" s="4" t="s">
        <v>9</v>
      </c>
      <c r="T15228" s="4" t="s">
        <v>16</v>
      </c>
      <c r="U15228" s="4" t="s">
        <v>16</v>
      </c>
      <c r="V15228" s="4" t="s">
        <v>16</v>
      </c>
      <c r="W15228" s="4" t="s">
        <v>25</v>
      </c>
    </row>
    <row r="15229" spans="1:9">
      <c r="A15229" t="n">
        <v>119765</v>
      </c>
      <c r="B15229" s="10" t="n">
        <v>5</v>
      </c>
      <c r="C15229" s="7" t="n">
        <v>28</v>
      </c>
      <c r="D15229" s="14" t="s">
        <v>3</v>
      </c>
      <c r="E15229" s="9" t="n">
        <v>162</v>
      </c>
      <c r="F15229" s="7" t="n">
        <v>3</v>
      </c>
      <c r="G15229" s="7" t="n">
        <v>33148</v>
      </c>
      <c r="H15229" s="14" t="s">
        <v>3</v>
      </c>
      <c r="I15229" s="7" t="n">
        <v>0</v>
      </c>
      <c r="J15229" s="7" t="n">
        <v>1</v>
      </c>
      <c r="K15229" s="7" t="n">
        <v>2</v>
      </c>
      <c r="L15229" s="7" t="n">
        <v>28</v>
      </c>
      <c r="M15229" s="14" t="s">
        <v>3</v>
      </c>
      <c r="N15229" s="9" t="n">
        <v>162</v>
      </c>
      <c r="O15229" s="7" t="n">
        <v>3</v>
      </c>
      <c r="P15229" s="7" t="n">
        <v>33148</v>
      </c>
      <c r="Q15229" s="14" t="s">
        <v>3</v>
      </c>
      <c r="R15229" s="7" t="n">
        <v>0</v>
      </c>
      <c r="S15229" s="7" t="n">
        <v>2</v>
      </c>
      <c r="T15229" s="7" t="n">
        <v>2</v>
      </c>
      <c r="U15229" s="7" t="n">
        <v>11</v>
      </c>
      <c r="V15229" s="7" t="n">
        <v>1</v>
      </c>
      <c r="W15229" s="11" t="n">
        <f t="normal" ca="1">A15233</f>
        <v>0</v>
      </c>
    </row>
    <row r="15230" spans="1:9">
      <c r="A15230" t="s">
        <v>4</v>
      </c>
      <c r="B15230" s="4" t="s">
        <v>5</v>
      </c>
      <c r="C15230" s="4" t="s">
        <v>16</v>
      </c>
      <c r="D15230" s="4" t="s">
        <v>10</v>
      </c>
      <c r="E15230" s="4" t="s">
        <v>30</v>
      </c>
    </row>
    <row r="15231" spans="1:9">
      <c r="A15231" t="n">
        <v>119794</v>
      </c>
      <c r="B15231" s="37" t="n">
        <v>58</v>
      </c>
      <c r="C15231" s="7" t="n">
        <v>0</v>
      </c>
      <c r="D15231" s="7" t="n">
        <v>0</v>
      </c>
      <c r="E15231" s="7" t="n">
        <v>1</v>
      </c>
    </row>
    <row r="15232" spans="1:9">
      <c r="A15232" t="s">
        <v>4</v>
      </c>
      <c r="B15232" s="4" t="s">
        <v>5</v>
      </c>
      <c r="C15232" s="4" t="s">
        <v>16</v>
      </c>
      <c r="D15232" s="14" t="s">
        <v>26</v>
      </c>
      <c r="E15232" s="4" t="s">
        <v>5</v>
      </c>
      <c r="F15232" s="4" t="s">
        <v>16</v>
      </c>
      <c r="G15232" s="4" t="s">
        <v>10</v>
      </c>
      <c r="H15232" s="14" t="s">
        <v>27</v>
      </c>
      <c r="I15232" s="4" t="s">
        <v>16</v>
      </c>
      <c r="J15232" s="4" t="s">
        <v>9</v>
      </c>
      <c r="K15232" s="4" t="s">
        <v>16</v>
      </c>
      <c r="L15232" s="4" t="s">
        <v>16</v>
      </c>
      <c r="M15232" s="14" t="s">
        <v>26</v>
      </c>
      <c r="N15232" s="4" t="s">
        <v>5</v>
      </c>
      <c r="O15232" s="4" t="s">
        <v>16</v>
      </c>
      <c r="P15232" s="4" t="s">
        <v>10</v>
      </c>
      <c r="Q15232" s="14" t="s">
        <v>27</v>
      </c>
      <c r="R15232" s="4" t="s">
        <v>16</v>
      </c>
      <c r="S15232" s="4" t="s">
        <v>9</v>
      </c>
      <c r="T15232" s="4" t="s">
        <v>16</v>
      </c>
      <c r="U15232" s="4" t="s">
        <v>16</v>
      </c>
      <c r="V15232" s="4" t="s">
        <v>16</v>
      </c>
      <c r="W15232" s="4" t="s">
        <v>25</v>
      </c>
    </row>
    <row r="15233" spans="1:23">
      <c r="A15233" t="n">
        <v>119802</v>
      </c>
      <c r="B15233" s="10" t="n">
        <v>5</v>
      </c>
      <c r="C15233" s="7" t="n">
        <v>28</v>
      </c>
      <c r="D15233" s="14" t="s">
        <v>3</v>
      </c>
      <c r="E15233" s="9" t="n">
        <v>162</v>
      </c>
      <c r="F15233" s="7" t="n">
        <v>3</v>
      </c>
      <c r="G15233" s="7" t="n">
        <v>33148</v>
      </c>
      <c r="H15233" s="14" t="s">
        <v>3</v>
      </c>
      <c r="I15233" s="7" t="n">
        <v>0</v>
      </c>
      <c r="J15233" s="7" t="n">
        <v>1</v>
      </c>
      <c r="K15233" s="7" t="n">
        <v>3</v>
      </c>
      <c r="L15233" s="7" t="n">
        <v>28</v>
      </c>
      <c r="M15233" s="14" t="s">
        <v>3</v>
      </c>
      <c r="N15233" s="9" t="n">
        <v>162</v>
      </c>
      <c r="O15233" s="7" t="n">
        <v>3</v>
      </c>
      <c r="P15233" s="7" t="n">
        <v>33148</v>
      </c>
      <c r="Q15233" s="14" t="s">
        <v>3</v>
      </c>
      <c r="R15233" s="7" t="n">
        <v>0</v>
      </c>
      <c r="S15233" s="7" t="n">
        <v>2</v>
      </c>
      <c r="T15233" s="7" t="n">
        <v>3</v>
      </c>
      <c r="U15233" s="7" t="n">
        <v>9</v>
      </c>
      <c r="V15233" s="7" t="n">
        <v>1</v>
      </c>
      <c r="W15233" s="11" t="n">
        <f t="normal" ca="1">A15243</f>
        <v>0</v>
      </c>
    </row>
    <row r="15234" spans="1:23">
      <c r="A15234" t="s">
        <v>4</v>
      </c>
      <c r="B15234" s="4" t="s">
        <v>5</v>
      </c>
      <c r="C15234" s="4" t="s">
        <v>16</v>
      </c>
      <c r="D15234" s="14" t="s">
        <v>26</v>
      </c>
      <c r="E15234" s="4" t="s">
        <v>5</v>
      </c>
      <c r="F15234" s="4" t="s">
        <v>10</v>
      </c>
      <c r="G15234" s="4" t="s">
        <v>16</v>
      </c>
      <c r="H15234" s="4" t="s">
        <v>16</v>
      </c>
      <c r="I15234" s="4" t="s">
        <v>6</v>
      </c>
      <c r="J15234" s="14" t="s">
        <v>27</v>
      </c>
      <c r="K15234" s="4" t="s">
        <v>16</v>
      </c>
      <c r="L15234" s="4" t="s">
        <v>16</v>
      </c>
      <c r="M15234" s="14" t="s">
        <v>26</v>
      </c>
      <c r="N15234" s="4" t="s">
        <v>5</v>
      </c>
      <c r="O15234" s="4" t="s">
        <v>16</v>
      </c>
      <c r="P15234" s="14" t="s">
        <v>27</v>
      </c>
      <c r="Q15234" s="4" t="s">
        <v>16</v>
      </c>
      <c r="R15234" s="4" t="s">
        <v>9</v>
      </c>
      <c r="S15234" s="4" t="s">
        <v>16</v>
      </c>
      <c r="T15234" s="4" t="s">
        <v>16</v>
      </c>
      <c r="U15234" s="4" t="s">
        <v>16</v>
      </c>
      <c r="V15234" s="14" t="s">
        <v>26</v>
      </c>
      <c r="W15234" s="4" t="s">
        <v>5</v>
      </c>
      <c r="X15234" s="4" t="s">
        <v>16</v>
      </c>
      <c r="Y15234" s="14" t="s">
        <v>27</v>
      </c>
      <c r="Z15234" s="4" t="s">
        <v>16</v>
      </c>
      <c r="AA15234" s="4" t="s">
        <v>9</v>
      </c>
      <c r="AB15234" s="4" t="s">
        <v>16</v>
      </c>
      <c r="AC15234" s="4" t="s">
        <v>16</v>
      </c>
      <c r="AD15234" s="4" t="s">
        <v>16</v>
      </c>
      <c r="AE15234" s="4" t="s">
        <v>25</v>
      </c>
    </row>
    <row r="15235" spans="1:23">
      <c r="A15235" t="n">
        <v>119831</v>
      </c>
      <c r="B15235" s="10" t="n">
        <v>5</v>
      </c>
      <c r="C15235" s="7" t="n">
        <v>28</v>
      </c>
      <c r="D15235" s="14" t="s">
        <v>3</v>
      </c>
      <c r="E15235" s="48" t="n">
        <v>47</v>
      </c>
      <c r="F15235" s="7" t="n">
        <v>61456</v>
      </c>
      <c r="G15235" s="7" t="n">
        <v>2</v>
      </c>
      <c r="H15235" s="7" t="n">
        <v>0</v>
      </c>
      <c r="I15235" s="7" t="s">
        <v>164</v>
      </c>
      <c r="J15235" s="14" t="s">
        <v>3</v>
      </c>
      <c r="K15235" s="7" t="n">
        <v>8</v>
      </c>
      <c r="L15235" s="7" t="n">
        <v>28</v>
      </c>
      <c r="M15235" s="14" t="s">
        <v>3</v>
      </c>
      <c r="N15235" s="17" t="n">
        <v>74</v>
      </c>
      <c r="O15235" s="7" t="n">
        <v>65</v>
      </c>
      <c r="P15235" s="14" t="s">
        <v>3</v>
      </c>
      <c r="Q15235" s="7" t="n">
        <v>0</v>
      </c>
      <c r="R15235" s="7" t="n">
        <v>1</v>
      </c>
      <c r="S15235" s="7" t="n">
        <v>3</v>
      </c>
      <c r="T15235" s="7" t="n">
        <v>9</v>
      </c>
      <c r="U15235" s="7" t="n">
        <v>28</v>
      </c>
      <c r="V15235" s="14" t="s">
        <v>3</v>
      </c>
      <c r="W15235" s="17" t="n">
        <v>74</v>
      </c>
      <c r="X15235" s="7" t="n">
        <v>65</v>
      </c>
      <c r="Y15235" s="14" t="s">
        <v>3</v>
      </c>
      <c r="Z15235" s="7" t="n">
        <v>0</v>
      </c>
      <c r="AA15235" s="7" t="n">
        <v>2</v>
      </c>
      <c r="AB15235" s="7" t="n">
        <v>3</v>
      </c>
      <c r="AC15235" s="7" t="n">
        <v>9</v>
      </c>
      <c r="AD15235" s="7" t="n">
        <v>1</v>
      </c>
      <c r="AE15235" s="11" t="n">
        <f t="normal" ca="1">A15239</f>
        <v>0</v>
      </c>
    </row>
    <row r="15236" spans="1:23">
      <c r="A15236" t="s">
        <v>4</v>
      </c>
      <c r="B15236" s="4" t="s">
        <v>5</v>
      </c>
      <c r="C15236" s="4" t="s">
        <v>10</v>
      </c>
      <c r="D15236" s="4" t="s">
        <v>16</v>
      </c>
      <c r="E15236" s="4" t="s">
        <v>16</v>
      </c>
      <c r="F15236" s="4" t="s">
        <v>6</v>
      </c>
    </row>
    <row r="15237" spans="1:23">
      <c r="A15237" t="n">
        <v>119879</v>
      </c>
      <c r="B15237" s="48" t="n">
        <v>47</v>
      </c>
      <c r="C15237" s="7" t="n">
        <v>61456</v>
      </c>
      <c r="D15237" s="7" t="n">
        <v>0</v>
      </c>
      <c r="E15237" s="7" t="n">
        <v>0</v>
      </c>
      <c r="F15237" s="7" t="s">
        <v>143</v>
      </c>
    </row>
    <row r="15238" spans="1:23">
      <c r="A15238" t="s">
        <v>4</v>
      </c>
      <c r="B15238" s="4" t="s">
        <v>5</v>
      </c>
      <c r="C15238" s="4" t="s">
        <v>16</v>
      </c>
      <c r="D15238" s="4" t="s">
        <v>10</v>
      </c>
      <c r="E15238" s="4" t="s">
        <v>30</v>
      </c>
    </row>
    <row r="15239" spans="1:23">
      <c r="A15239" t="n">
        <v>119892</v>
      </c>
      <c r="B15239" s="37" t="n">
        <v>58</v>
      </c>
      <c r="C15239" s="7" t="n">
        <v>0</v>
      </c>
      <c r="D15239" s="7" t="n">
        <v>300</v>
      </c>
      <c r="E15239" s="7" t="n">
        <v>1</v>
      </c>
    </row>
    <row r="15240" spans="1:23">
      <c r="A15240" t="s">
        <v>4</v>
      </c>
      <c r="B15240" s="4" t="s">
        <v>5</v>
      </c>
      <c r="C15240" s="4" t="s">
        <v>16</v>
      </c>
      <c r="D15240" s="4" t="s">
        <v>10</v>
      </c>
    </row>
    <row r="15241" spans="1:23">
      <c r="A15241" t="n">
        <v>119900</v>
      </c>
      <c r="B15241" s="37" t="n">
        <v>58</v>
      </c>
      <c r="C15241" s="7" t="n">
        <v>255</v>
      </c>
      <c r="D15241" s="7" t="n">
        <v>0</v>
      </c>
    </row>
    <row r="15242" spans="1:23">
      <c r="A15242" t="s">
        <v>4</v>
      </c>
      <c r="B15242" s="4" t="s">
        <v>5</v>
      </c>
      <c r="C15242" s="4" t="s">
        <v>16</v>
      </c>
      <c r="D15242" s="4" t="s">
        <v>16</v>
      </c>
      <c r="E15242" s="4" t="s">
        <v>16</v>
      </c>
      <c r="F15242" s="4" t="s">
        <v>16</v>
      </c>
    </row>
    <row r="15243" spans="1:23">
      <c r="A15243" t="n">
        <v>119904</v>
      </c>
      <c r="B15243" s="15" t="n">
        <v>14</v>
      </c>
      <c r="C15243" s="7" t="n">
        <v>0</v>
      </c>
      <c r="D15243" s="7" t="n">
        <v>0</v>
      </c>
      <c r="E15243" s="7" t="n">
        <v>0</v>
      </c>
      <c r="F15243" s="7" t="n">
        <v>64</v>
      </c>
    </row>
    <row r="15244" spans="1:23">
      <c r="A15244" t="s">
        <v>4</v>
      </c>
      <c r="B15244" s="4" t="s">
        <v>5</v>
      </c>
      <c r="C15244" s="4" t="s">
        <v>16</v>
      </c>
      <c r="D15244" s="4" t="s">
        <v>10</v>
      </c>
    </row>
    <row r="15245" spans="1:23">
      <c r="A15245" t="n">
        <v>119909</v>
      </c>
      <c r="B15245" s="26" t="n">
        <v>22</v>
      </c>
      <c r="C15245" s="7" t="n">
        <v>0</v>
      </c>
      <c r="D15245" s="7" t="n">
        <v>33148</v>
      </c>
    </row>
    <row r="15246" spans="1:23">
      <c r="A15246" t="s">
        <v>4</v>
      </c>
      <c r="B15246" s="4" t="s">
        <v>5</v>
      </c>
      <c r="C15246" s="4" t="s">
        <v>16</v>
      </c>
      <c r="D15246" s="4" t="s">
        <v>10</v>
      </c>
    </row>
    <row r="15247" spans="1:23">
      <c r="A15247" t="n">
        <v>119913</v>
      </c>
      <c r="B15247" s="37" t="n">
        <v>58</v>
      </c>
      <c r="C15247" s="7" t="n">
        <v>5</v>
      </c>
      <c r="D15247" s="7" t="n">
        <v>300</v>
      </c>
    </row>
    <row r="15248" spans="1:23">
      <c r="A15248" t="s">
        <v>4</v>
      </c>
      <c r="B15248" s="4" t="s">
        <v>5</v>
      </c>
      <c r="C15248" s="4" t="s">
        <v>30</v>
      </c>
      <c r="D15248" s="4" t="s">
        <v>10</v>
      </c>
    </row>
    <row r="15249" spans="1:31">
      <c r="A15249" t="n">
        <v>119917</v>
      </c>
      <c r="B15249" s="57" t="n">
        <v>103</v>
      </c>
      <c r="C15249" s="7" t="n">
        <v>0</v>
      </c>
      <c r="D15249" s="7" t="n">
        <v>300</v>
      </c>
    </row>
    <row r="15250" spans="1:31">
      <c r="A15250" t="s">
        <v>4</v>
      </c>
      <c r="B15250" s="4" t="s">
        <v>5</v>
      </c>
      <c r="C15250" s="4" t="s">
        <v>16</v>
      </c>
    </row>
    <row r="15251" spans="1:31">
      <c r="A15251" t="n">
        <v>119924</v>
      </c>
      <c r="B15251" s="58" t="n">
        <v>64</v>
      </c>
      <c r="C15251" s="7" t="n">
        <v>7</v>
      </c>
    </row>
    <row r="15252" spans="1:31">
      <c r="A15252" t="s">
        <v>4</v>
      </c>
      <c r="B15252" s="4" t="s">
        <v>5</v>
      </c>
      <c r="C15252" s="4" t="s">
        <v>16</v>
      </c>
      <c r="D15252" s="4" t="s">
        <v>10</v>
      </c>
    </row>
    <row r="15253" spans="1:31">
      <c r="A15253" t="n">
        <v>119926</v>
      </c>
      <c r="B15253" s="59" t="n">
        <v>72</v>
      </c>
      <c r="C15253" s="7" t="n">
        <v>5</v>
      </c>
      <c r="D15253" s="7" t="n">
        <v>0</v>
      </c>
    </row>
    <row r="15254" spans="1:31">
      <c r="A15254" t="s">
        <v>4</v>
      </c>
      <c r="B15254" s="4" t="s">
        <v>5</v>
      </c>
      <c r="C15254" s="4" t="s">
        <v>16</v>
      </c>
      <c r="D15254" s="14" t="s">
        <v>26</v>
      </c>
      <c r="E15254" s="4" t="s">
        <v>5</v>
      </c>
      <c r="F15254" s="4" t="s">
        <v>16</v>
      </c>
      <c r="G15254" s="4" t="s">
        <v>10</v>
      </c>
      <c r="H15254" s="14" t="s">
        <v>27</v>
      </c>
      <c r="I15254" s="4" t="s">
        <v>16</v>
      </c>
      <c r="J15254" s="4" t="s">
        <v>9</v>
      </c>
      <c r="K15254" s="4" t="s">
        <v>16</v>
      </c>
      <c r="L15254" s="4" t="s">
        <v>16</v>
      </c>
      <c r="M15254" s="4" t="s">
        <v>25</v>
      </c>
    </row>
    <row r="15255" spans="1:31">
      <c r="A15255" t="n">
        <v>119930</v>
      </c>
      <c r="B15255" s="10" t="n">
        <v>5</v>
      </c>
      <c r="C15255" s="7" t="n">
        <v>28</v>
      </c>
      <c r="D15255" s="14" t="s">
        <v>3</v>
      </c>
      <c r="E15255" s="9" t="n">
        <v>162</v>
      </c>
      <c r="F15255" s="7" t="n">
        <v>4</v>
      </c>
      <c r="G15255" s="7" t="n">
        <v>33148</v>
      </c>
      <c r="H15255" s="14" t="s">
        <v>3</v>
      </c>
      <c r="I15255" s="7" t="n">
        <v>0</v>
      </c>
      <c r="J15255" s="7" t="n">
        <v>1</v>
      </c>
      <c r="K15255" s="7" t="n">
        <v>2</v>
      </c>
      <c r="L15255" s="7" t="n">
        <v>1</v>
      </c>
      <c r="M15255" s="11" t="n">
        <f t="normal" ca="1">A15261</f>
        <v>0</v>
      </c>
    </row>
    <row r="15256" spans="1:31">
      <c r="A15256" t="s">
        <v>4</v>
      </c>
      <c r="B15256" s="4" t="s">
        <v>5</v>
      </c>
      <c r="C15256" s="4" t="s">
        <v>16</v>
      </c>
      <c r="D15256" s="4" t="s">
        <v>6</v>
      </c>
    </row>
    <row r="15257" spans="1:31">
      <c r="A15257" t="n">
        <v>119947</v>
      </c>
      <c r="B15257" s="8" t="n">
        <v>2</v>
      </c>
      <c r="C15257" s="7" t="n">
        <v>10</v>
      </c>
      <c r="D15257" s="7" t="s">
        <v>165</v>
      </c>
    </row>
    <row r="15258" spans="1:31">
      <c r="A15258" t="s">
        <v>4</v>
      </c>
      <c r="B15258" s="4" t="s">
        <v>5</v>
      </c>
      <c r="C15258" s="4" t="s">
        <v>10</v>
      </c>
    </row>
    <row r="15259" spans="1:31">
      <c r="A15259" t="n">
        <v>119964</v>
      </c>
      <c r="B15259" s="31" t="n">
        <v>16</v>
      </c>
      <c r="C15259" s="7" t="n">
        <v>0</v>
      </c>
    </row>
    <row r="15260" spans="1:31">
      <c r="A15260" t="s">
        <v>4</v>
      </c>
      <c r="B15260" s="4" t="s">
        <v>5</v>
      </c>
      <c r="C15260" s="4" t="s">
        <v>10</v>
      </c>
      <c r="D15260" s="4" t="s">
        <v>9</v>
      </c>
    </row>
    <row r="15261" spans="1:31">
      <c r="A15261" t="n">
        <v>119967</v>
      </c>
      <c r="B15261" s="46" t="n">
        <v>43</v>
      </c>
      <c r="C15261" s="7" t="n">
        <v>61456</v>
      </c>
      <c r="D15261" s="7" t="n">
        <v>1</v>
      </c>
    </row>
    <row r="15262" spans="1:31">
      <c r="A15262" t="s">
        <v>4</v>
      </c>
      <c r="B15262" s="4" t="s">
        <v>5</v>
      </c>
      <c r="C15262" s="4" t="s">
        <v>10</v>
      </c>
      <c r="D15262" s="4" t="s">
        <v>16</v>
      </c>
      <c r="E15262" s="4" t="s">
        <v>16</v>
      </c>
      <c r="F15262" s="4" t="s">
        <v>6</v>
      </c>
    </row>
    <row r="15263" spans="1:31">
      <c r="A15263" t="n">
        <v>119974</v>
      </c>
      <c r="B15263" s="25" t="n">
        <v>20</v>
      </c>
      <c r="C15263" s="7" t="n">
        <v>0</v>
      </c>
      <c r="D15263" s="7" t="n">
        <v>3</v>
      </c>
      <c r="E15263" s="7" t="n">
        <v>10</v>
      </c>
      <c r="F15263" s="7" t="s">
        <v>211</v>
      </c>
    </row>
    <row r="15264" spans="1:31">
      <c r="A15264" t="s">
        <v>4</v>
      </c>
      <c r="B15264" s="4" t="s">
        <v>5</v>
      </c>
      <c r="C15264" s="4" t="s">
        <v>10</v>
      </c>
    </row>
    <row r="15265" spans="1:13">
      <c r="A15265" t="n">
        <v>119992</v>
      </c>
      <c r="B15265" s="31" t="n">
        <v>16</v>
      </c>
      <c r="C15265" s="7" t="n">
        <v>0</v>
      </c>
    </row>
    <row r="15266" spans="1:13">
      <c r="A15266" t="s">
        <v>4</v>
      </c>
      <c r="B15266" s="4" t="s">
        <v>5</v>
      </c>
      <c r="C15266" s="4" t="s">
        <v>10</v>
      </c>
      <c r="D15266" s="4" t="s">
        <v>16</v>
      </c>
      <c r="E15266" s="4" t="s">
        <v>16</v>
      </c>
      <c r="F15266" s="4" t="s">
        <v>6</v>
      </c>
    </row>
    <row r="15267" spans="1:13">
      <c r="A15267" t="n">
        <v>119995</v>
      </c>
      <c r="B15267" s="25" t="n">
        <v>20</v>
      </c>
      <c r="C15267" s="7" t="n">
        <v>13</v>
      </c>
      <c r="D15267" s="7" t="n">
        <v>3</v>
      </c>
      <c r="E15267" s="7" t="n">
        <v>10</v>
      </c>
      <c r="F15267" s="7" t="s">
        <v>211</v>
      </c>
    </row>
    <row r="15268" spans="1:13">
      <c r="A15268" t="s">
        <v>4</v>
      </c>
      <c r="B15268" s="4" t="s">
        <v>5</v>
      </c>
      <c r="C15268" s="4" t="s">
        <v>10</v>
      </c>
    </row>
    <row r="15269" spans="1:13">
      <c r="A15269" t="n">
        <v>120013</v>
      </c>
      <c r="B15269" s="31" t="n">
        <v>16</v>
      </c>
      <c r="C15269" s="7" t="n">
        <v>0</v>
      </c>
    </row>
    <row r="15270" spans="1:13">
      <c r="A15270" t="s">
        <v>4</v>
      </c>
      <c r="B15270" s="4" t="s">
        <v>5</v>
      </c>
      <c r="C15270" s="4" t="s">
        <v>10</v>
      </c>
      <c r="D15270" s="4" t="s">
        <v>16</v>
      </c>
      <c r="E15270" s="4" t="s">
        <v>16</v>
      </c>
      <c r="F15270" s="4" t="s">
        <v>6</v>
      </c>
    </row>
    <row r="15271" spans="1:13">
      <c r="A15271" t="n">
        <v>120016</v>
      </c>
      <c r="B15271" s="25" t="n">
        <v>20</v>
      </c>
      <c r="C15271" s="7" t="n">
        <v>12</v>
      </c>
      <c r="D15271" s="7" t="n">
        <v>3</v>
      </c>
      <c r="E15271" s="7" t="n">
        <v>10</v>
      </c>
      <c r="F15271" s="7" t="s">
        <v>211</v>
      </c>
    </row>
    <row r="15272" spans="1:13">
      <c r="A15272" t="s">
        <v>4</v>
      </c>
      <c r="B15272" s="4" t="s">
        <v>5</v>
      </c>
      <c r="C15272" s="4" t="s">
        <v>10</v>
      </c>
    </row>
    <row r="15273" spans="1:13">
      <c r="A15273" t="n">
        <v>120034</v>
      </c>
      <c r="B15273" s="31" t="n">
        <v>16</v>
      </c>
      <c r="C15273" s="7" t="n">
        <v>0</v>
      </c>
    </row>
    <row r="15274" spans="1:13">
      <c r="A15274" t="s">
        <v>4</v>
      </c>
      <c r="B15274" s="4" t="s">
        <v>5</v>
      </c>
      <c r="C15274" s="4" t="s">
        <v>10</v>
      </c>
      <c r="D15274" s="4" t="s">
        <v>16</v>
      </c>
      <c r="E15274" s="4" t="s">
        <v>16</v>
      </c>
      <c r="F15274" s="4" t="s">
        <v>6</v>
      </c>
    </row>
    <row r="15275" spans="1:13">
      <c r="A15275" t="n">
        <v>120037</v>
      </c>
      <c r="B15275" s="25" t="n">
        <v>20</v>
      </c>
      <c r="C15275" s="7" t="n">
        <v>80</v>
      </c>
      <c r="D15275" s="7" t="n">
        <v>3</v>
      </c>
      <c r="E15275" s="7" t="n">
        <v>10</v>
      </c>
      <c r="F15275" s="7" t="s">
        <v>211</v>
      </c>
    </row>
    <row r="15276" spans="1:13">
      <c r="A15276" t="s">
        <v>4</v>
      </c>
      <c r="B15276" s="4" t="s">
        <v>5</v>
      </c>
      <c r="C15276" s="4" t="s">
        <v>10</v>
      </c>
    </row>
    <row r="15277" spans="1:13">
      <c r="A15277" t="n">
        <v>120055</v>
      </c>
      <c r="B15277" s="31" t="n">
        <v>16</v>
      </c>
      <c r="C15277" s="7" t="n">
        <v>0</v>
      </c>
    </row>
    <row r="15278" spans="1:13">
      <c r="A15278" t="s">
        <v>4</v>
      </c>
      <c r="B15278" s="4" t="s">
        <v>5</v>
      </c>
      <c r="C15278" s="4" t="s">
        <v>16</v>
      </c>
      <c r="D15278" s="4" t="s">
        <v>10</v>
      </c>
      <c r="E15278" s="4" t="s">
        <v>16</v>
      </c>
      <c r="F15278" s="4" t="s">
        <v>6</v>
      </c>
      <c r="G15278" s="4" t="s">
        <v>6</v>
      </c>
      <c r="H15278" s="4" t="s">
        <v>6</v>
      </c>
      <c r="I15278" s="4" t="s">
        <v>6</v>
      </c>
      <c r="J15278" s="4" t="s">
        <v>6</v>
      </c>
      <c r="K15278" s="4" t="s">
        <v>6</v>
      </c>
      <c r="L15278" s="4" t="s">
        <v>6</v>
      </c>
      <c r="M15278" s="4" t="s">
        <v>6</v>
      </c>
      <c r="N15278" s="4" t="s">
        <v>6</v>
      </c>
      <c r="O15278" s="4" t="s">
        <v>6</v>
      </c>
      <c r="P15278" s="4" t="s">
        <v>6</v>
      </c>
      <c r="Q15278" s="4" t="s">
        <v>6</v>
      </c>
      <c r="R15278" s="4" t="s">
        <v>6</v>
      </c>
      <c r="S15278" s="4" t="s">
        <v>6</v>
      </c>
      <c r="T15278" s="4" t="s">
        <v>6</v>
      </c>
      <c r="U15278" s="4" t="s">
        <v>6</v>
      </c>
    </row>
    <row r="15279" spans="1:13">
      <c r="A15279" t="n">
        <v>120058</v>
      </c>
      <c r="B15279" s="44" t="n">
        <v>36</v>
      </c>
      <c r="C15279" s="7" t="n">
        <v>8</v>
      </c>
      <c r="D15279" s="7" t="n">
        <v>13</v>
      </c>
      <c r="E15279" s="7" t="n">
        <v>0</v>
      </c>
      <c r="F15279" s="7" t="s">
        <v>222</v>
      </c>
      <c r="G15279" s="7" t="s">
        <v>626</v>
      </c>
      <c r="H15279" s="7" t="s">
        <v>213</v>
      </c>
      <c r="I15279" s="7" t="s">
        <v>15</v>
      </c>
      <c r="J15279" s="7" t="s">
        <v>15</v>
      </c>
      <c r="K15279" s="7" t="s">
        <v>15</v>
      </c>
      <c r="L15279" s="7" t="s">
        <v>15</v>
      </c>
      <c r="M15279" s="7" t="s">
        <v>15</v>
      </c>
      <c r="N15279" s="7" t="s">
        <v>15</v>
      </c>
      <c r="O15279" s="7" t="s">
        <v>15</v>
      </c>
      <c r="P15279" s="7" t="s">
        <v>15</v>
      </c>
      <c r="Q15279" s="7" t="s">
        <v>15</v>
      </c>
      <c r="R15279" s="7" t="s">
        <v>15</v>
      </c>
      <c r="S15279" s="7" t="s">
        <v>15</v>
      </c>
      <c r="T15279" s="7" t="s">
        <v>15</v>
      </c>
      <c r="U15279" s="7" t="s">
        <v>15</v>
      </c>
    </row>
    <row r="15280" spans="1:13">
      <c r="A15280" t="s">
        <v>4</v>
      </c>
      <c r="B15280" s="4" t="s">
        <v>5</v>
      </c>
      <c r="C15280" s="4" t="s">
        <v>16</v>
      </c>
      <c r="D15280" s="4" t="s">
        <v>10</v>
      </c>
      <c r="E15280" s="4" t="s">
        <v>16</v>
      </c>
      <c r="F15280" s="4" t="s">
        <v>6</v>
      </c>
      <c r="G15280" s="4" t="s">
        <v>6</v>
      </c>
      <c r="H15280" s="4" t="s">
        <v>6</v>
      </c>
      <c r="I15280" s="4" t="s">
        <v>6</v>
      </c>
      <c r="J15280" s="4" t="s">
        <v>6</v>
      </c>
      <c r="K15280" s="4" t="s">
        <v>6</v>
      </c>
      <c r="L15280" s="4" t="s">
        <v>6</v>
      </c>
      <c r="M15280" s="4" t="s">
        <v>6</v>
      </c>
      <c r="N15280" s="4" t="s">
        <v>6</v>
      </c>
      <c r="O15280" s="4" t="s">
        <v>6</v>
      </c>
      <c r="P15280" s="4" t="s">
        <v>6</v>
      </c>
      <c r="Q15280" s="4" t="s">
        <v>6</v>
      </c>
      <c r="R15280" s="4" t="s">
        <v>6</v>
      </c>
      <c r="S15280" s="4" t="s">
        <v>6</v>
      </c>
      <c r="T15280" s="4" t="s">
        <v>6</v>
      </c>
      <c r="U15280" s="4" t="s">
        <v>6</v>
      </c>
    </row>
    <row r="15281" spans="1:21">
      <c r="A15281" t="n">
        <v>120114</v>
      </c>
      <c r="B15281" s="44" t="n">
        <v>36</v>
      </c>
      <c r="C15281" s="7" t="n">
        <v>8</v>
      </c>
      <c r="D15281" s="7" t="n">
        <v>0</v>
      </c>
      <c r="E15281" s="7" t="n">
        <v>0</v>
      </c>
      <c r="F15281" s="7" t="s">
        <v>222</v>
      </c>
      <c r="G15281" s="7" t="s">
        <v>213</v>
      </c>
      <c r="H15281" s="7" t="s">
        <v>449</v>
      </c>
      <c r="I15281" s="7" t="s">
        <v>15</v>
      </c>
      <c r="J15281" s="7" t="s">
        <v>15</v>
      </c>
      <c r="K15281" s="7" t="s">
        <v>15</v>
      </c>
      <c r="L15281" s="7" t="s">
        <v>15</v>
      </c>
      <c r="M15281" s="7" t="s">
        <v>15</v>
      </c>
      <c r="N15281" s="7" t="s">
        <v>15</v>
      </c>
      <c r="O15281" s="7" t="s">
        <v>15</v>
      </c>
      <c r="P15281" s="7" t="s">
        <v>15</v>
      </c>
      <c r="Q15281" s="7" t="s">
        <v>15</v>
      </c>
      <c r="R15281" s="7" t="s">
        <v>15</v>
      </c>
      <c r="S15281" s="7" t="s">
        <v>15</v>
      </c>
      <c r="T15281" s="7" t="s">
        <v>15</v>
      </c>
      <c r="U15281" s="7" t="s">
        <v>15</v>
      </c>
    </row>
    <row r="15282" spans="1:21">
      <c r="A15282" t="s">
        <v>4</v>
      </c>
      <c r="B15282" s="4" t="s">
        <v>5</v>
      </c>
      <c r="C15282" s="4" t="s">
        <v>16</v>
      </c>
      <c r="D15282" s="4" t="s">
        <v>10</v>
      </c>
      <c r="E15282" s="4" t="s">
        <v>16</v>
      </c>
      <c r="F15282" s="4" t="s">
        <v>6</v>
      </c>
      <c r="G15282" s="4" t="s">
        <v>6</v>
      </c>
      <c r="H15282" s="4" t="s">
        <v>6</v>
      </c>
      <c r="I15282" s="4" t="s">
        <v>6</v>
      </c>
      <c r="J15282" s="4" t="s">
        <v>6</v>
      </c>
      <c r="K15282" s="4" t="s">
        <v>6</v>
      </c>
      <c r="L15282" s="4" t="s">
        <v>6</v>
      </c>
      <c r="M15282" s="4" t="s">
        <v>6</v>
      </c>
      <c r="N15282" s="4" t="s">
        <v>6</v>
      </c>
      <c r="O15282" s="4" t="s">
        <v>6</v>
      </c>
      <c r="P15282" s="4" t="s">
        <v>6</v>
      </c>
      <c r="Q15282" s="4" t="s">
        <v>6</v>
      </c>
      <c r="R15282" s="4" t="s">
        <v>6</v>
      </c>
      <c r="S15282" s="4" t="s">
        <v>6</v>
      </c>
      <c r="T15282" s="4" t="s">
        <v>6</v>
      </c>
      <c r="U15282" s="4" t="s">
        <v>6</v>
      </c>
    </row>
    <row r="15283" spans="1:21">
      <c r="A15283" t="n">
        <v>120165</v>
      </c>
      <c r="B15283" s="44" t="n">
        <v>36</v>
      </c>
      <c r="C15283" s="7" t="n">
        <v>8</v>
      </c>
      <c r="D15283" s="7" t="n">
        <v>12</v>
      </c>
      <c r="E15283" s="7" t="n">
        <v>0</v>
      </c>
      <c r="F15283" s="7" t="s">
        <v>222</v>
      </c>
      <c r="G15283" s="7" t="s">
        <v>113</v>
      </c>
      <c r="H15283" s="7" t="s">
        <v>15</v>
      </c>
      <c r="I15283" s="7" t="s">
        <v>15</v>
      </c>
      <c r="J15283" s="7" t="s">
        <v>15</v>
      </c>
      <c r="K15283" s="7" t="s">
        <v>15</v>
      </c>
      <c r="L15283" s="7" t="s">
        <v>15</v>
      </c>
      <c r="M15283" s="7" t="s">
        <v>15</v>
      </c>
      <c r="N15283" s="7" t="s">
        <v>15</v>
      </c>
      <c r="O15283" s="7" t="s">
        <v>15</v>
      </c>
      <c r="P15283" s="7" t="s">
        <v>15</v>
      </c>
      <c r="Q15283" s="7" t="s">
        <v>15</v>
      </c>
      <c r="R15283" s="7" t="s">
        <v>15</v>
      </c>
      <c r="S15283" s="7" t="s">
        <v>15</v>
      </c>
      <c r="T15283" s="7" t="s">
        <v>15</v>
      </c>
      <c r="U15283" s="7" t="s">
        <v>15</v>
      </c>
    </row>
    <row r="15284" spans="1:21">
      <c r="A15284" t="s">
        <v>4</v>
      </c>
      <c r="B15284" s="4" t="s">
        <v>5</v>
      </c>
      <c r="C15284" s="4" t="s">
        <v>16</v>
      </c>
    </row>
    <row r="15285" spans="1:21">
      <c r="A15285" t="n">
        <v>120209</v>
      </c>
      <c r="B15285" s="60" t="n">
        <v>116</v>
      </c>
      <c r="C15285" s="7" t="n">
        <v>0</v>
      </c>
    </row>
    <row r="15286" spans="1:21">
      <c r="A15286" t="s">
        <v>4</v>
      </c>
      <c r="B15286" s="4" t="s">
        <v>5</v>
      </c>
      <c r="C15286" s="4" t="s">
        <v>16</v>
      </c>
      <c r="D15286" s="4" t="s">
        <v>10</v>
      </c>
    </row>
    <row r="15287" spans="1:21">
      <c r="A15287" t="n">
        <v>120211</v>
      </c>
      <c r="B15287" s="60" t="n">
        <v>116</v>
      </c>
      <c r="C15287" s="7" t="n">
        <v>2</v>
      </c>
      <c r="D15287" s="7" t="n">
        <v>1</v>
      </c>
    </row>
    <row r="15288" spans="1:21">
      <c r="A15288" t="s">
        <v>4</v>
      </c>
      <c r="B15288" s="4" t="s">
        <v>5</v>
      </c>
      <c r="C15288" s="4" t="s">
        <v>16</v>
      </c>
      <c r="D15288" s="4" t="s">
        <v>9</v>
      </c>
    </row>
    <row r="15289" spans="1:21">
      <c r="A15289" t="n">
        <v>120215</v>
      </c>
      <c r="B15289" s="60" t="n">
        <v>116</v>
      </c>
      <c r="C15289" s="7" t="n">
        <v>5</v>
      </c>
      <c r="D15289" s="7" t="n">
        <v>1148846080</v>
      </c>
    </row>
    <row r="15290" spans="1:21">
      <c r="A15290" t="s">
        <v>4</v>
      </c>
      <c r="B15290" s="4" t="s">
        <v>5</v>
      </c>
      <c r="C15290" s="4" t="s">
        <v>16</v>
      </c>
      <c r="D15290" s="4" t="s">
        <v>10</v>
      </c>
    </row>
    <row r="15291" spans="1:21">
      <c r="A15291" t="n">
        <v>120221</v>
      </c>
      <c r="B15291" s="60" t="n">
        <v>116</v>
      </c>
      <c r="C15291" s="7" t="n">
        <v>6</v>
      </c>
      <c r="D15291" s="7" t="n">
        <v>1</v>
      </c>
    </row>
    <row r="15292" spans="1:21">
      <c r="A15292" t="s">
        <v>4</v>
      </c>
      <c r="B15292" s="4" t="s">
        <v>5</v>
      </c>
      <c r="C15292" s="4" t="s">
        <v>16</v>
      </c>
      <c r="D15292" s="4" t="s">
        <v>10</v>
      </c>
      <c r="E15292" s="4" t="s">
        <v>9</v>
      </c>
      <c r="F15292" s="4" t="s">
        <v>10</v>
      </c>
    </row>
    <row r="15293" spans="1:21">
      <c r="A15293" t="n">
        <v>120225</v>
      </c>
      <c r="B15293" s="18" t="n">
        <v>50</v>
      </c>
      <c r="C15293" s="7" t="n">
        <v>3</v>
      </c>
      <c r="D15293" s="7" t="n">
        <v>2218</v>
      </c>
      <c r="E15293" s="7" t="n">
        <v>1056964608</v>
      </c>
      <c r="F15293" s="7" t="n">
        <v>500</v>
      </c>
    </row>
    <row r="15294" spans="1:21">
      <c r="A15294" t="s">
        <v>4</v>
      </c>
      <c r="B15294" s="4" t="s">
        <v>5</v>
      </c>
      <c r="C15294" s="4" t="s">
        <v>10</v>
      </c>
      <c r="D15294" s="4" t="s">
        <v>30</v>
      </c>
      <c r="E15294" s="4" t="s">
        <v>30</v>
      </c>
      <c r="F15294" s="4" t="s">
        <v>30</v>
      </c>
      <c r="G15294" s="4" t="s">
        <v>30</v>
      </c>
    </row>
    <row r="15295" spans="1:21">
      <c r="A15295" t="n">
        <v>120235</v>
      </c>
      <c r="B15295" s="43" t="n">
        <v>46</v>
      </c>
      <c r="C15295" s="7" t="n">
        <v>0</v>
      </c>
      <c r="D15295" s="7" t="n">
        <v>13</v>
      </c>
      <c r="E15295" s="7" t="n">
        <v>14.25</v>
      </c>
      <c r="F15295" s="7" t="n">
        <v>-30.25</v>
      </c>
      <c r="G15295" s="7" t="n">
        <v>105.5</v>
      </c>
    </row>
    <row r="15296" spans="1:21">
      <c r="A15296" t="s">
        <v>4</v>
      </c>
      <c r="B15296" s="4" t="s">
        <v>5</v>
      </c>
      <c r="C15296" s="4" t="s">
        <v>10</v>
      </c>
      <c r="D15296" s="4" t="s">
        <v>9</v>
      </c>
    </row>
    <row r="15297" spans="1:21">
      <c r="A15297" t="n">
        <v>120254</v>
      </c>
      <c r="B15297" s="46" t="n">
        <v>43</v>
      </c>
      <c r="C15297" s="7" t="n">
        <v>0</v>
      </c>
      <c r="D15297" s="7" t="n">
        <v>128</v>
      </c>
    </row>
    <row r="15298" spans="1:21">
      <c r="A15298" t="s">
        <v>4</v>
      </c>
      <c r="B15298" s="4" t="s">
        <v>5</v>
      </c>
      <c r="C15298" s="4" t="s">
        <v>10</v>
      </c>
      <c r="D15298" s="4" t="s">
        <v>9</v>
      </c>
    </row>
    <row r="15299" spans="1:21">
      <c r="A15299" t="n">
        <v>120261</v>
      </c>
      <c r="B15299" s="46" t="n">
        <v>43</v>
      </c>
      <c r="C15299" s="7" t="n">
        <v>0</v>
      </c>
      <c r="D15299" s="7" t="n">
        <v>32</v>
      </c>
    </row>
    <row r="15300" spans="1:21">
      <c r="A15300" t="s">
        <v>4</v>
      </c>
      <c r="B15300" s="4" t="s">
        <v>5</v>
      </c>
      <c r="C15300" s="4" t="s">
        <v>10</v>
      </c>
      <c r="D15300" s="4" t="s">
        <v>30</v>
      </c>
      <c r="E15300" s="4" t="s">
        <v>30</v>
      </c>
      <c r="F15300" s="4" t="s">
        <v>30</v>
      </c>
      <c r="G15300" s="4" t="s">
        <v>30</v>
      </c>
    </row>
    <row r="15301" spans="1:21">
      <c r="A15301" t="n">
        <v>120268</v>
      </c>
      <c r="B15301" s="43" t="n">
        <v>46</v>
      </c>
      <c r="C15301" s="7" t="n">
        <v>13</v>
      </c>
      <c r="D15301" s="7" t="n">
        <v>16.7999992370605</v>
      </c>
      <c r="E15301" s="7" t="n">
        <v>14.25</v>
      </c>
      <c r="F15301" s="7" t="n">
        <v>-31.3299999237061</v>
      </c>
      <c r="G15301" s="7" t="n">
        <v>354.899993896484</v>
      </c>
    </row>
    <row r="15302" spans="1:21">
      <c r="A15302" t="s">
        <v>4</v>
      </c>
      <c r="B15302" s="4" t="s">
        <v>5</v>
      </c>
      <c r="C15302" s="4" t="s">
        <v>10</v>
      </c>
      <c r="D15302" s="4" t="s">
        <v>30</v>
      </c>
      <c r="E15302" s="4" t="s">
        <v>30</v>
      </c>
      <c r="F15302" s="4" t="s">
        <v>30</v>
      </c>
      <c r="G15302" s="4" t="s">
        <v>30</v>
      </c>
    </row>
    <row r="15303" spans="1:21">
      <c r="A15303" t="n">
        <v>120287</v>
      </c>
      <c r="B15303" s="43" t="n">
        <v>46</v>
      </c>
      <c r="C15303" s="7" t="n">
        <v>80</v>
      </c>
      <c r="D15303" s="7" t="n">
        <v>18.3099994659424</v>
      </c>
      <c r="E15303" s="7" t="n">
        <v>14.25</v>
      </c>
      <c r="F15303" s="7" t="n">
        <v>-31.3600006103516</v>
      </c>
      <c r="G15303" s="7" t="n">
        <v>354.700012207031</v>
      </c>
    </row>
    <row r="15304" spans="1:21">
      <c r="A15304" t="s">
        <v>4</v>
      </c>
      <c r="B15304" s="4" t="s">
        <v>5</v>
      </c>
      <c r="C15304" s="4" t="s">
        <v>10</v>
      </c>
      <c r="D15304" s="4" t="s">
        <v>30</v>
      </c>
      <c r="E15304" s="4" t="s">
        <v>30</v>
      </c>
      <c r="F15304" s="4" t="s">
        <v>30</v>
      </c>
      <c r="G15304" s="4" t="s">
        <v>30</v>
      </c>
    </row>
    <row r="15305" spans="1:21">
      <c r="A15305" t="n">
        <v>120306</v>
      </c>
      <c r="B15305" s="43" t="n">
        <v>46</v>
      </c>
      <c r="C15305" s="7" t="n">
        <v>12</v>
      </c>
      <c r="D15305" s="7" t="n">
        <v>17.5200004577637</v>
      </c>
      <c r="E15305" s="7" t="n">
        <v>14.25</v>
      </c>
      <c r="F15305" s="7" t="n">
        <v>-32.0099983215332</v>
      </c>
      <c r="G15305" s="7" t="n">
        <v>354.299987792969</v>
      </c>
    </row>
    <row r="15306" spans="1:21">
      <c r="A15306" t="s">
        <v>4</v>
      </c>
      <c r="B15306" s="4" t="s">
        <v>5</v>
      </c>
      <c r="C15306" s="4" t="s">
        <v>16</v>
      </c>
      <c r="D15306" s="4" t="s">
        <v>16</v>
      </c>
      <c r="E15306" s="4" t="s">
        <v>30</v>
      </c>
      <c r="F15306" s="4" t="s">
        <v>30</v>
      </c>
      <c r="G15306" s="4" t="s">
        <v>30</v>
      </c>
      <c r="H15306" s="4" t="s">
        <v>10</v>
      </c>
    </row>
    <row r="15307" spans="1:21">
      <c r="A15307" t="n">
        <v>120325</v>
      </c>
      <c r="B15307" s="38" t="n">
        <v>45</v>
      </c>
      <c r="C15307" s="7" t="n">
        <v>2</v>
      </c>
      <c r="D15307" s="7" t="n">
        <v>3</v>
      </c>
      <c r="E15307" s="7" t="n">
        <v>17.0200004577637</v>
      </c>
      <c r="F15307" s="7" t="n">
        <v>16.4300003051758</v>
      </c>
      <c r="G15307" s="7" t="n">
        <v>-30.7199993133545</v>
      </c>
      <c r="H15307" s="7" t="n">
        <v>0</v>
      </c>
    </row>
    <row r="15308" spans="1:21">
      <c r="A15308" t="s">
        <v>4</v>
      </c>
      <c r="B15308" s="4" t="s">
        <v>5</v>
      </c>
      <c r="C15308" s="4" t="s">
        <v>16</v>
      </c>
      <c r="D15308" s="4" t="s">
        <v>16</v>
      </c>
      <c r="E15308" s="4" t="s">
        <v>30</v>
      </c>
      <c r="F15308" s="4" t="s">
        <v>30</v>
      </c>
      <c r="G15308" s="4" t="s">
        <v>30</v>
      </c>
      <c r="H15308" s="4" t="s">
        <v>10</v>
      </c>
      <c r="I15308" s="4" t="s">
        <v>16</v>
      </c>
    </row>
    <row r="15309" spans="1:21">
      <c r="A15309" t="n">
        <v>120342</v>
      </c>
      <c r="B15309" s="38" t="n">
        <v>45</v>
      </c>
      <c r="C15309" s="7" t="n">
        <v>4</v>
      </c>
      <c r="D15309" s="7" t="n">
        <v>3</v>
      </c>
      <c r="E15309" s="7" t="n">
        <v>6.3899998664856</v>
      </c>
      <c r="F15309" s="7" t="n">
        <v>320.459991455078</v>
      </c>
      <c r="G15309" s="7" t="n">
        <v>0</v>
      </c>
      <c r="H15309" s="7" t="n">
        <v>0</v>
      </c>
      <c r="I15309" s="7" t="n">
        <v>0</v>
      </c>
    </row>
    <row r="15310" spans="1:21">
      <c r="A15310" t="s">
        <v>4</v>
      </c>
      <c r="B15310" s="4" t="s">
        <v>5</v>
      </c>
      <c r="C15310" s="4" t="s">
        <v>16</v>
      </c>
      <c r="D15310" s="4" t="s">
        <v>16</v>
      </c>
      <c r="E15310" s="4" t="s">
        <v>30</v>
      </c>
      <c r="F15310" s="4" t="s">
        <v>10</v>
      </c>
    </row>
    <row r="15311" spans="1:21">
      <c r="A15311" t="n">
        <v>120360</v>
      </c>
      <c r="B15311" s="38" t="n">
        <v>45</v>
      </c>
      <c r="C15311" s="7" t="n">
        <v>5</v>
      </c>
      <c r="D15311" s="7" t="n">
        <v>3</v>
      </c>
      <c r="E15311" s="7" t="n">
        <v>2</v>
      </c>
      <c r="F15311" s="7" t="n">
        <v>0</v>
      </c>
    </row>
    <row r="15312" spans="1:21">
      <c r="A15312" t="s">
        <v>4</v>
      </c>
      <c r="B15312" s="4" t="s">
        <v>5</v>
      </c>
      <c r="C15312" s="4" t="s">
        <v>16</v>
      </c>
      <c r="D15312" s="4" t="s">
        <v>16</v>
      </c>
      <c r="E15312" s="4" t="s">
        <v>30</v>
      </c>
      <c r="F15312" s="4" t="s">
        <v>10</v>
      </c>
    </row>
    <row r="15313" spans="1:9">
      <c r="A15313" t="n">
        <v>120369</v>
      </c>
      <c r="B15313" s="38" t="n">
        <v>45</v>
      </c>
      <c r="C15313" s="7" t="n">
        <v>11</v>
      </c>
      <c r="D15313" s="7" t="n">
        <v>3</v>
      </c>
      <c r="E15313" s="7" t="n">
        <v>36.2999992370605</v>
      </c>
      <c r="F15313" s="7" t="n">
        <v>0</v>
      </c>
    </row>
    <row r="15314" spans="1:9">
      <c r="A15314" t="s">
        <v>4</v>
      </c>
      <c r="B15314" s="4" t="s">
        <v>5</v>
      </c>
      <c r="C15314" s="4" t="s">
        <v>16</v>
      </c>
      <c r="D15314" s="4" t="s">
        <v>16</v>
      </c>
      <c r="E15314" s="4" t="s">
        <v>30</v>
      </c>
      <c r="F15314" s="4" t="s">
        <v>30</v>
      </c>
      <c r="G15314" s="4" t="s">
        <v>30</v>
      </c>
      <c r="H15314" s="4" t="s">
        <v>10</v>
      </c>
    </row>
    <row r="15315" spans="1:9">
      <c r="A15315" t="n">
        <v>120378</v>
      </c>
      <c r="B15315" s="38" t="n">
        <v>45</v>
      </c>
      <c r="C15315" s="7" t="n">
        <v>2</v>
      </c>
      <c r="D15315" s="7" t="n">
        <v>3</v>
      </c>
      <c r="E15315" s="7" t="n">
        <v>16.8799991607666</v>
      </c>
      <c r="F15315" s="7" t="n">
        <v>15.4300003051758</v>
      </c>
      <c r="G15315" s="7" t="n">
        <v>-30.7900009155273</v>
      </c>
      <c r="H15315" s="7" t="n">
        <v>5000</v>
      </c>
    </row>
    <row r="15316" spans="1:9">
      <c r="A15316" t="s">
        <v>4</v>
      </c>
      <c r="B15316" s="4" t="s">
        <v>5</v>
      </c>
      <c r="C15316" s="4" t="s">
        <v>16</v>
      </c>
      <c r="D15316" s="4" t="s">
        <v>16</v>
      </c>
      <c r="E15316" s="4" t="s">
        <v>30</v>
      </c>
      <c r="F15316" s="4" t="s">
        <v>30</v>
      </c>
      <c r="G15316" s="4" t="s">
        <v>30</v>
      </c>
      <c r="H15316" s="4" t="s">
        <v>10</v>
      </c>
      <c r="I15316" s="4" t="s">
        <v>16</v>
      </c>
    </row>
    <row r="15317" spans="1:9">
      <c r="A15317" t="n">
        <v>120395</v>
      </c>
      <c r="B15317" s="38" t="n">
        <v>45</v>
      </c>
      <c r="C15317" s="7" t="n">
        <v>4</v>
      </c>
      <c r="D15317" s="7" t="n">
        <v>3</v>
      </c>
      <c r="E15317" s="7" t="n">
        <v>6.3899998664856</v>
      </c>
      <c r="F15317" s="7" t="n">
        <v>320.459991455078</v>
      </c>
      <c r="G15317" s="7" t="n">
        <v>0</v>
      </c>
      <c r="H15317" s="7" t="n">
        <v>5000</v>
      </c>
      <c r="I15317" s="7" t="n">
        <v>1</v>
      </c>
    </row>
    <row r="15318" spans="1:9">
      <c r="A15318" t="s">
        <v>4</v>
      </c>
      <c r="B15318" s="4" t="s">
        <v>5</v>
      </c>
      <c r="C15318" s="4" t="s">
        <v>16</v>
      </c>
      <c r="D15318" s="4" t="s">
        <v>16</v>
      </c>
      <c r="E15318" s="4" t="s">
        <v>30</v>
      </c>
      <c r="F15318" s="4" t="s">
        <v>10</v>
      </c>
    </row>
    <row r="15319" spans="1:9">
      <c r="A15319" t="n">
        <v>120413</v>
      </c>
      <c r="B15319" s="38" t="n">
        <v>45</v>
      </c>
      <c r="C15319" s="7" t="n">
        <v>5</v>
      </c>
      <c r="D15319" s="7" t="n">
        <v>3</v>
      </c>
      <c r="E15319" s="7" t="n">
        <v>2</v>
      </c>
      <c r="F15319" s="7" t="n">
        <v>5000</v>
      </c>
    </row>
    <row r="15320" spans="1:9">
      <c r="A15320" t="s">
        <v>4</v>
      </c>
      <c r="B15320" s="4" t="s">
        <v>5</v>
      </c>
      <c r="C15320" s="4" t="s">
        <v>16</v>
      </c>
      <c r="D15320" s="4" t="s">
        <v>16</v>
      </c>
      <c r="E15320" s="4" t="s">
        <v>30</v>
      </c>
      <c r="F15320" s="4" t="s">
        <v>10</v>
      </c>
    </row>
    <row r="15321" spans="1:9">
      <c r="A15321" t="n">
        <v>120422</v>
      </c>
      <c r="B15321" s="38" t="n">
        <v>45</v>
      </c>
      <c r="C15321" s="7" t="n">
        <v>11</v>
      </c>
      <c r="D15321" s="7" t="n">
        <v>3</v>
      </c>
      <c r="E15321" s="7" t="n">
        <v>36.2999992370605</v>
      </c>
      <c r="F15321" s="7" t="n">
        <v>5000</v>
      </c>
    </row>
    <row r="15322" spans="1:9">
      <c r="A15322" t="s">
        <v>4</v>
      </c>
      <c r="B15322" s="4" t="s">
        <v>5</v>
      </c>
      <c r="C15322" s="4" t="s">
        <v>16</v>
      </c>
      <c r="D15322" s="4" t="s">
        <v>10</v>
      </c>
      <c r="E15322" s="4" t="s">
        <v>30</v>
      </c>
    </row>
    <row r="15323" spans="1:9">
      <c r="A15323" t="n">
        <v>120431</v>
      </c>
      <c r="B15323" s="37" t="n">
        <v>58</v>
      </c>
      <c r="C15323" s="7" t="n">
        <v>100</v>
      </c>
      <c r="D15323" s="7" t="n">
        <v>2000</v>
      </c>
      <c r="E15323" s="7" t="n">
        <v>1</v>
      </c>
    </row>
    <row r="15324" spans="1:9">
      <c r="A15324" t="s">
        <v>4</v>
      </c>
      <c r="B15324" s="4" t="s">
        <v>5</v>
      </c>
      <c r="C15324" s="4" t="s">
        <v>16</v>
      </c>
      <c r="D15324" s="4" t="s">
        <v>10</v>
      </c>
    </row>
    <row r="15325" spans="1:9">
      <c r="A15325" t="n">
        <v>120439</v>
      </c>
      <c r="B15325" s="37" t="n">
        <v>58</v>
      </c>
      <c r="C15325" s="7" t="n">
        <v>255</v>
      </c>
      <c r="D15325" s="7" t="n">
        <v>0</v>
      </c>
    </row>
    <row r="15326" spans="1:9">
      <c r="A15326" t="s">
        <v>4</v>
      </c>
      <c r="B15326" s="4" t="s">
        <v>5</v>
      </c>
      <c r="C15326" s="4" t="s">
        <v>16</v>
      </c>
      <c r="D15326" s="4" t="s">
        <v>10</v>
      </c>
    </row>
    <row r="15327" spans="1:9">
      <c r="A15327" t="n">
        <v>120443</v>
      </c>
      <c r="B15327" s="38" t="n">
        <v>45</v>
      </c>
      <c r="C15327" s="7" t="n">
        <v>7</v>
      </c>
      <c r="D15327" s="7" t="n">
        <v>255</v>
      </c>
    </row>
    <row r="15328" spans="1:9">
      <c r="A15328" t="s">
        <v>4</v>
      </c>
      <c r="B15328" s="4" t="s">
        <v>5</v>
      </c>
      <c r="C15328" s="4" t="s">
        <v>16</v>
      </c>
      <c r="D15328" s="4" t="s">
        <v>10</v>
      </c>
      <c r="E15328" s="4" t="s">
        <v>10</v>
      </c>
      <c r="F15328" s="4" t="s">
        <v>16</v>
      </c>
    </row>
    <row r="15329" spans="1:9">
      <c r="A15329" t="n">
        <v>120447</v>
      </c>
      <c r="B15329" s="27" t="n">
        <v>25</v>
      </c>
      <c r="C15329" s="7" t="n">
        <v>1</v>
      </c>
      <c r="D15329" s="7" t="n">
        <v>60</v>
      </c>
      <c r="E15329" s="7" t="n">
        <v>640</v>
      </c>
      <c r="F15329" s="7" t="n">
        <v>1</v>
      </c>
    </row>
    <row r="15330" spans="1:9">
      <c r="A15330" t="s">
        <v>4</v>
      </c>
      <c r="B15330" s="4" t="s">
        <v>5</v>
      </c>
      <c r="C15330" s="4" t="s">
        <v>16</v>
      </c>
      <c r="D15330" s="4" t="s">
        <v>10</v>
      </c>
      <c r="E15330" s="4" t="s">
        <v>6</v>
      </c>
    </row>
    <row r="15331" spans="1:9">
      <c r="A15331" t="n">
        <v>120454</v>
      </c>
      <c r="B15331" s="54" t="n">
        <v>51</v>
      </c>
      <c r="C15331" s="7" t="n">
        <v>4</v>
      </c>
      <c r="D15331" s="7" t="n">
        <v>0</v>
      </c>
      <c r="E15331" s="7" t="s">
        <v>307</v>
      </c>
    </row>
    <row r="15332" spans="1:9">
      <c r="A15332" t="s">
        <v>4</v>
      </c>
      <c r="B15332" s="4" t="s">
        <v>5</v>
      </c>
      <c r="C15332" s="4" t="s">
        <v>10</v>
      </c>
    </row>
    <row r="15333" spans="1:9">
      <c r="A15333" t="n">
        <v>120467</v>
      </c>
      <c r="B15333" s="31" t="n">
        <v>16</v>
      </c>
      <c r="C15333" s="7" t="n">
        <v>0</v>
      </c>
    </row>
    <row r="15334" spans="1:9">
      <c r="A15334" t="s">
        <v>4</v>
      </c>
      <c r="B15334" s="4" t="s">
        <v>5</v>
      </c>
      <c r="C15334" s="4" t="s">
        <v>10</v>
      </c>
      <c r="D15334" s="4" t="s">
        <v>16</v>
      </c>
      <c r="E15334" s="4" t="s">
        <v>9</v>
      </c>
      <c r="F15334" s="4" t="s">
        <v>69</v>
      </c>
      <c r="G15334" s="4" t="s">
        <v>16</v>
      </c>
      <c r="H15334" s="4" t="s">
        <v>16</v>
      </c>
    </row>
    <row r="15335" spans="1:9">
      <c r="A15335" t="n">
        <v>120470</v>
      </c>
      <c r="B15335" s="55" t="n">
        <v>26</v>
      </c>
      <c r="C15335" s="7" t="n">
        <v>0</v>
      </c>
      <c r="D15335" s="7" t="n">
        <v>17</v>
      </c>
      <c r="E15335" s="7" t="n">
        <v>63689</v>
      </c>
      <c r="F15335" s="7" t="s">
        <v>819</v>
      </c>
      <c r="G15335" s="7" t="n">
        <v>2</v>
      </c>
      <c r="H15335" s="7" t="n">
        <v>0</v>
      </c>
    </row>
    <row r="15336" spans="1:9">
      <c r="A15336" t="s">
        <v>4</v>
      </c>
      <c r="B15336" s="4" t="s">
        <v>5</v>
      </c>
    </row>
    <row r="15337" spans="1:9">
      <c r="A15337" t="n">
        <v>120514</v>
      </c>
      <c r="B15337" s="29" t="n">
        <v>28</v>
      </c>
    </row>
    <row r="15338" spans="1:9">
      <c r="A15338" t="s">
        <v>4</v>
      </c>
      <c r="B15338" s="4" t="s">
        <v>5</v>
      </c>
      <c r="C15338" s="4" t="s">
        <v>16</v>
      </c>
      <c r="D15338" s="4" t="s">
        <v>10</v>
      </c>
      <c r="E15338" s="4" t="s">
        <v>10</v>
      </c>
      <c r="F15338" s="4" t="s">
        <v>16</v>
      </c>
    </row>
    <row r="15339" spans="1:9">
      <c r="A15339" t="n">
        <v>120515</v>
      </c>
      <c r="B15339" s="27" t="n">
        <v>25</v>
      </c>
      <c r="C15339" s="7" t="n">
        <v>1</v>
      </c>
      <c r="D15339" s="7" t="n">
        <v>65535</v>
      </c>
      <c r="E15339" s="7" t="n">
        <v>65535</v>
      </c>
      <c r="F15339" s="7" t="n">
        <v>0</v>
      </c>
    </row>
    <row r="15340" spans="1:9">
      <c r="A15340" t="s">
        <v>4</v>
      </c>
      <c r="B15340" s="4" t="s">
        <v>5</v>
      </c>
      <c r="C15340" s="4" t="s">
        <v>16</v>
      </c>
      <c r="D15340" s="4" t="s">
        <v>10</v>
      </c>
      <c r="E15340" s="4" t="s">
        <v>16</v>
      </c>
    </row>
    <row r="15341" spans="1:9">
      <c r="A15341" t="n">
        <v>120522</v>
      </c>
      <c r="B15341" s="20" t="n">
        <v>49</v>
      </c>
      <c r="C15341" s="7" t="n">
        <v>1</v>
      </c>
      <c r="D15341" s="7" t="n">
        <v>4000</v>
      </c>
      <c r="E15341" s="7" t="n">
        <v>0</v>
      </c>
    </row>
    <row r="15342" spans="1:9">
      <c r="A15342" t="s">
        <v>4</v>
      </c>
      <c r="B15342" s="4" t="s">
        <v>5</v>
      </c>
      <c r="C15342" s="4" t="s">
        <v>16</v>
      </c>
      <c r="D15342" s="4" t="s">
        <v>10</v>
      </c>
      <c r="E15342" s="4" t="s">
        <v>6</v>
      </c>
      <c r="F15342" s="4" t="s">
        <v>6</v>
      </c>
      <c r="G15342" s="4" t="s">
        <v>6</v>
      </c>
      <c r="H15342" s="4" t="s">
        <v>6</v>
      </c>
    </row>
    <row r="15343" spans="1:9">
      <c r="A15343" t="n">
        <v>120527</v>
      </c>
      <c r="B15343" s="54" t="n">
        <v>51</v>
      </c>
      <c r="C15343" s="7" t="n">
        <v>3</v>
      </c>
      <c r="D15343" s="7" t="n">
        <v>13</v>
      </c>
      <c r="E15343" s="7" t="s">
        <v>230</v>
      </c>
      <c r="F15343" s="7" t="s">
        <v>227</v>
      </c>
      <c r="G15343" s="7" t="s">
        <v>225</v>
      </c>
      <c r="H15343" s="7" t="s">
        <v>226</v>
      </c>
    </row>
    <row r="15344" spans="1:9">
      <c r="A15344" t="s">
        <v>4</v>
      </c>
      <c r="B15344" s="4" t="s">
        <v>5</v>
      </c>
      <c r="C15344" s="4" t="s">
        <v>10</v>
      </c>
      <c r="D15344" s="4" t="s">
        <v>16</v>
      </c>
      <c r="E15344" s="4" t="s">
        <v>30</v>
      </c>
      <c r="F15344" s="4" t="s">
        <v>10</v>
      </c>
    </row>
    <row r="15345" spans="1:8">
      <c r="A15345" t="n">
        <v>120540</v>
      </c>
      <c r="B15345" s="53" t="n">
        <v>59</v>
      </c>
      <c r="C15345" s="7" t="n">
        <v>13</v>
      </c>
      <c r="D15345" s="7" t="n">
        <v>13</v>
      </c>
      <c r="E15345" s="7" t="n">
        <v>0.150000005960464</v>
      </c>
      <c r="F15345" s="7" t="n">
        <v>0</v>
      </c>
    </row>
    <row r="15346" spans="1:8">
      <c r="A15346" t="s">
        <v>4</v>
      </c>
      <c r="B15346" s="4" t="s">
        <v>5</v>
      </c>
      <c r="C15346" s="4" t="s">
        <v>10</v>
      </c>
    </row>
    <row r="15347" spans="1:8">
      <c r="A15347" t="n">
        <v>120550</v>
      </c>
      <c r="B15347" s="31" t="n">
        <v>16</v>
      </c>
      <c r="C15347" s="7" t="n">
        <v>50</v>
      </c>
    </row>
    <row r="15348" spans="1:8">
      <c r="A15348" t="s">
        <v>4</v>
      </c>
      <c r="B15348" s="4" t="s">
        <v>5</v>
      </c>
      <c r="C15348" s="4" t="s">
        <v>16</v>
      </c>
      <c r="D15348" s="4" t="s">
        <v>10</v>
      </c>
      <c r="E15348" s="4" t="s">
        <v>6</v>
      </c>
      <c r="F15348" s="4" t="s">
        <v>6</v>
      </c>
      <c r="G15348" s="4" t="s">
        <v>6</v>
      </c>
      <c r="H15348" s="4" t="s">
        <v>6</v>
      </c>
    </row>
    <row r="15349" spans="1:8">
      <c r="A15349" t="n">
        <v>120553</v>
      </c>
      <c r="B15349" s="54" t="n">
        <v>51</v>
      </c>
      <c r="C15349" s="7" t="n">
        <v>3</v>
      </c>
      <c r="D15349" s="7" t="n">
        <v>12</v>
      </c>
      <c r="E15349" s="7" t="s">
        <v>230</v>
      </c>
      <c r="F15349" s="7" t="s">
        <v>227</v>
      </c>
      <c r="G15349" s="7" t="s">
        <v>225</v>
      </c>
      <c r="H15349" s="7" t="s">
        <v>226</v>
      </c>
    </row>
    <row r="15350" spans="1:8">
      <c r="A15350" t="s">
        <v>4</v>
      </c>
      <c r="B15350" s="4" t="s">
        <v>5</v>
      </c>
      <c r="C15350" s="4" t="s">
        <v>10</v>
      </c>
      <c r="D15350" s="4" t="s">
        <v>16</v>
      </c>
      <c r="E15350" s="4" t="s">
        <v>30</v>
      </c>
      <c r="F15350" s="4" t="s">
        <v>10</v>
      </c>
    </row>
    <row r="15351" spans="1:8">
      <c r="A15351" t="n">
        <v>120566</v>
      </c>
      <c r="B15351" s="53" t="n">
        <v>59</v>
      </c>
      <c r="C15351" s="7" t="n">
        <v>12</v>
      </c>
      <c r="D15351" s="7" t="n">
        <v>13</v>
      </c>
      <c r="E15351" s="7" t="n">
        <v>0.150000005960464</v>
      </c>
      <c r="F15351" s="7" t="n">
        <v>0</v>
      </c>
    </row>
    <row r="15352" spans="1:8">
      <c r="A15352" t="s">
        <v>4</v>
      </c>
      <c r="B15352" s="4" t="s">
        <v>5</v>
      </c>
      <c r="C15352" s="4" t="s">
        <v>10</v>
      </c>
    </row>
    <row r="15353" spans="1:8">
      <c r="A15353" t="n">
        <v>120576</v>
      </c>
      <c r="B15353" s="31" t="n">
        <v>16</v>
      </c>
      <c r="C15353" s="7" t="n">
        <v>50</v>
      </c>
    </row>
    <row r="15354" spans="1:8">
      <c r="A15354" t="s">
        <v>4</v>
      </c>
      <c r="B15354" s="4" t="s">
        <v>5</v>
      </c>
      <c r="C15354" s="4" t="s">
        <v>16</v>
      </c>
      <c r="D15354" s="4" t="s">
        <v>10</v>
      </c>
      <c r="E15354" s="4" t="s">
        <v>6</v>
      </c>
      <c r="F15354" s="4" t="s">
        <v>6</v>
      </c>
      <c r="G15354" s="4" t="s">
        <v>6</v>
      </c>
      <c r="H15354" s="4" t="s">
        <v>6</v>
      </c>
    </row>
    <row r="15355" spans="1:8">
      <c r="A15355" t="n">
        <v>120579</v>
      </c>
      <c r="B15355" s="54" t="n">
        <v>51</v>
      </c>
      <c r="C15355" s="7" t="n">
        <v>3</v>
      </c>
      <c r="D15355" s="7" t="n">
        <v>80</v>
      </c>
      <c r="E15355" s="7" t="s">
        <v>230</v>
      </c>
      <c r="F15355" s="7" t="s">
        <v>227</v>
      </c>
      <c r="G15355" s="7" t="s">
        <v>225</v>
      </c>
      <c r="H15355" s="7" t="s">
        <v>226</v>
      </c>
    </row>
    <row r="15356" spans="1:8">
      <c r="A15356" t="s">
        <v>4</v>
      </c>
      <c r="B15356" s="4" t="s">
        <v>5</v>
      </c>
      <c r="C15356" s="4" t="s">
        <v>10</v>
      </c>
      <c r="D15356" s="4" t="s">
        <v>16</v>
      </c>
      <c r="E15356" s="4" t="s">
        <v>30</v>
      </c>
      <c r="F15356" s="4" t="s">
        <v>10</v>
      </c>
    </row>
    <row r="15357" spans="1:8">
      <c r="A15357" t="n">
        <v>120592</v>
      </c>
      <c r="B15357" s="53" t="n">
        <v>59</v>
      </c>
      <c r="C15357" s="7" t="n">
        <v>80</v>
      </c>
      <c r="D15357" s="7" t="n">
        <v>13</v>
      </c>
      <c r="E15357" s="7" t="n">
        <v>0.150000005960464</v>
      </c>
      <c r="F15357" s="7" t="n">
        <v>0</v>
      </c>
    </row>
    <row r="15358" spans="1:8">
      <c r="A15358" t="s">
        <v>4</v>
      </c>
      <c r="B15358" s="4" t="s">
        <v>5</v>
      </c>
      <c r="C15358" s="4" t="s">
        <v>10</v>
      </c>
    </row>
    <row r="15359" spans="1:8">
      <c r="A15359" t="n">
        <v>120602</v>
      </c>
      <c r="B15359" s="31" t="n">
        <v>16</v>
      </c>
      <c r="C15359" s="7" t="n">
        <v>800</v>
      </c>
    </row>
    <row r="15360" spans="1:8">
      <c r="A15360" t="s">
        <v>4</v>
      </c>
      <c r="B15360" s="4" t="s">
        <v>5</v>
      </c>
      <c r="C15360" s="4" t="s">
        <v>10</v>
      </c>
      <c r="D15360" s="4" t="s">
        <v>10</v>
      </c>
      <c r="E15360" s="4" t="s">
        <v>30</v>
      </c>
      <c r="F15360" s="4" t="s">
        <v>16</v>
      </c>
    </row>
    <row r="15361" spans="1:8">
      <c r="A15361" t="n">
        <v>120605</v>
      </c>
      <c r="B15361" s="101" t="n">
        <v>53</v>
      </c>
      <c r="C15361" s="7" t="n">
        <v>13</v>
      </c>
      <c r="D15361" s="7" t="n">
        <v>0</v>
      </c>
      <c r="E15361" s="7" t="n">
        <v>10</v>
      </c>
      <c r="F15361" s="7" t="n">
        <v>0</v>
      </c>
    </row>
    <row r="15362" spans="1:8">
      <c r="A15362" t="s">
        <v>4</v>
      </c>
      <c r="B15362" s="4" t="s">
        <v>5</v>
      </c>
      <c r="C15362" s="4" t="s">
        <v>10</v>
      </c>
      <c r="D15362" s="4" t="s">
        <v>10</v>
      </c>
      <c r="E15362" s="4" t="s">
        <v>10</v>
      </c>
    </row>
    <row r="15363" spans="1:8">
      <c r="A15363" t="n">
        <v>120615</v>
      </c>
      <c r="B15363" s="34" t="n">
        <v>61</v>
      </c>
      <c r="C15363" s="7" t="n">
        <v>13</v>
      </c>
      <c r="D15363" s="7" t="n">
        <v>0</v>
      </c>
      <c r="E15363" s="7" t="n">
        <v>1000</v>
      </c>
    </row>
    <row r="15364" spans="1:8">
      <c r="A15364" t="s">
        <v>4</v>
      </c>
      <c r="B15364" s="4" t="s">
        <v>5</v>
      </c>
      <c r="C15364" s="4" t="s">
        <v>10</v>
      </c>
    </row>
    <row r="15365" spans="1:8">
      <c r="A15365" t="n">
        <v>120622</v>
      </c>
      <c r="B15365" s="31" t="n">
        <v>16</v>
      </c>
      <c r="C15365" s="7" t="n">
        <v>100</v>
      </c>
    </row>
    <row r="15366" spans="1:8">
      <c r="A15366" t="s">
        <v>4</v>
      </c>
      <c r="B15366" s="4" t="s">
        <v>5</v>
      </c>
      <c r="C15366" s="4" t="s">
        <v>10</v>
      </c>
      <c r="D15366" s="4" t="s">
        <v>10</v>
      </c>
      <c r="E15366" s="4" t="s">
        <v>30</v>
      </c>
      <c r="F15366" s="4" t="s">
        <v>16</v>
      </c>
    </row>
    <row r="15367" spans="1:8">
      <c r="A15367" t="n">
        <v>120625</v>
      </c>
      <c r="B15367" s="101" t="n">
        <v>53</v>
      </c>
      <c r="C15367" s="7" t="n">
        <v>12</v>
      </c>
      <c r="D15367" s="7" t="n">
        <v>0</v>
      </c>
      <c r="E15367" s="7" t="n">
        <v>10</v>
      </c>
      <c r="F15367" s="7" t="n">
        <v>0</v>
      </c>
    </row>
    <row r="15368" spans="1:8">
      <c r="A15368" t="s">
        <v>4</v>
      </c>
      <c r="B15368" s="4" t="s">
        <v>5</v>
      </c>
      <c r="C15368" s="4" t="s">
        <v>10</v>
      </c>
      <c r="D15368" s="4" t="s">
        <v>10</v>
      </c>
      <c r="E15368" s="4" t="s">
        <v>10</v>
      </c>
    </row>
    <row r="15369" spans="1:8">
      <c r="A15369" t="n">
        <v>120635</v>
      </c>
      <c r="B15369" s="34" t="n">
        <v>61</v>
      </c>
      <c r="C15369" s="7" t="n">
        <v>12</v>
      </c>
      <c r="D15369" s="7" t="n">
        <v>0</v>
      </c>
      <c r="E15369" s="7" t="n">
        <v>1000</v>
      </c>
    </row>
    <row r="15370" spans="1:8">
      <c r="A15370" t="s">
        <v>4</v>
      </c>
      <c r="B15370" s="4" t="s">
        <v>5</v>
      </c>
      <c r="C15370" s="4" t="s">
        <v>10</v>
      </c>
    </row>
    <row r="15371" spans="1:8">
      <c r="A15371" t="n">
        <v>120642</v>
      </c>
      <c r="B15371" s="31" t="n">
        <v>16</v>
      </c>
      <c r="C15371" s="7" t="n">
        <v>100</v>
      </c>
    </row>
    <row r="15372" spans="1:8">
      <c r="A15372" t="s">
        <v>4</v>
      </c>
      <c r="B15372" s="4" t="s">
        <v>5</v>
      </c>
      <c r="C15372" s="4" t="s">
        <v>10</v>
      </c>
      <c r="D15372" s="4" t="s">
        <v>10</v>
      </c>
      <c r="E15372" s="4" t="s">
        <v>30</v>
      </c>
      <c r="F15372" s="4" t="s">
        <v>16</v>
      </c>
    </row>
    <row r="15373" spans="1:8">
      <c r="A15373" t="n">
        <v>120645</v>
      </c>
      <c r="B15373" s="101" t="n">
        <v>53</v>
      </c>
      <c r="C15373" s="7" t="n">
        <v>80</v>
      </c>
      <c r="D15373" s="7" t="n">
        <v>0</v>
      </c>
      <c r="E15373" s="7" t="n">
        <v>10</v>
      </c>
      <c r="F15373" s="7" t="n">
        <v>0</v>
      </c>
    </row>
    <row r="15374" spans="1:8">
      <c r="A15374" t="s">
        <v>4</v>
      </c>
      <c r="B15374" s="4" t="s">
        <v>5</v>
      </c>
      <c r="C15374" s="4" t="s">
        <v>10</v>
      </c>
      <c r="D15374" s="4" t="s">
        <v>10</v>
      </c>
      <c r="E15374" s="4" t="s">
        <v>10</v>
      </c>
    </row>
    <row r="15375" spans="1:8">
      <c r="A15375" t="n">
        <v>120655</v>
      </c>
      <c r="B15375" s="34" t="n">
        <v>61</v>
      </c>
      <c r="C15375" s="7" t="n">
        <v>80</v>
      </c>
      <c r="D15375" s="7" t="n">
        <v>0</v>
      </c>
      <c r="E15375" s="7" t="n">
        <v>1000</v>
      </c>
    </row>
    <row r="15376" spans="1:8">
      <c r="A15376" t="s">
        <v>4</v>
      </c>
      <c r="B15376" s="4" t="s">
        <v>5</v>
      </c>
      <c r="C15376" s="4" t="s">
        <v>10</v>
      </c>
    </row>
    <row r="15377" spans="1:6">
      <c r="A15377" t="n">
        <v>120662</v>
      </c>
      <c r="B15377" s="31" t="n">
        <v>16</v>
      </c>
      <c r="C15377" s="7" t="n">
        <v>500</v>
      </c>
    </row>
    <row r="15378" spans="1:6">
      <c r="A15378" t="s">
        <v>4</v>
      </c>
      <c r="B15378" s="4" t="s">
        <v>5</v>
      </c>
      <c r="C15378" s="4" t="s">
        <v>16</v>
      </c>
      <c r="D15378" s="4" t="s">
        <v>10</v>
      </c>
      <c r="E15378" s="4" t="s">
        <v>30</v>
      </c>
    </row>
    <row r="15379" spans="1:6">
      <c r="A15379" t="n">
        <v>120665</v>
      </c>
      <c r="B15379" s="37" t="n">
        <v>58</v>
      </c>
      <c r="C15379" s="7" t="n">
        <v>101</v>
      </c>
      <c r="D15379" s="7" t="n">
        <v>500</v>
      </c>
      <c r="E15379" s="7" t="n">
        <v>1</v>
      </c>
    </row>
    <row r="15380" spans="1:6">
      <c r="A15380" t="s">
        <v>4</v>
      </c>
      <c r="B15380" s="4" t="s">
        <v>5</v>
      </c>
      <c r="C15380" s="4" t="s">
        <v>16</v>
      </c>
      <c r="D15380" s="4" t="s">
        <v>10</v>
      </c>
    </row>
    <row r="15381" spans="1:6">
      <c r="A15381" t="n">
        <v>120673</v>
      </c>
      <c r="B15381" s="37" t="n">
        <v>58</v>
      </c>
      <c r="C15381" s="7" t="n">
        <v>254</v>
      </c>
      <c r="D15381" s="7" t="n">
        <v>0</v>
      </c>
    </row>
    <row r="15382" spans="1:6">
      <c r="A15382" t="s">
        <v>4</v>
      </c>
      <c r="B15382" s="4" t="s">
        <v>5</v>
      </c>
      <c r="C15382" s="4" t="s">
        <v>16</v>
      </c>
      <c r="D15382" s="4" t="s">
        <v>16</v>
      </c>
      <c r="E15382" s="4" t="s">
        <v>30</v>
      </c>
      <c r="F15382" s="4" t="s">
        <v>30</v>
      </c>
      <c r="G15382" s="4" t="s">
        <v>30</v>
      </c>
      <c r="H15382" s="4" t="s">
        <v>10</v>
      </c>
    </row>
    <row r="15383" spans="1:6">
      <c r="A15383" t="n">
        <v>120677</v>
      </c>
      <c r="B15383" s="38" t="n">
        <v>45</v>
      </c>
      <c r="C15383" s="7" t="n">
        <v>2</v>
      </c>
      <c r="D15383" s="7" t="n">
        <v>3</v>
      </c>
      <c r="E15383" s="7" t="n">
        <v>16.6200008392334</v>
      </c>
      <c r="F15383" s="7" t="n">
        <v>15.4899997711182</v>
      </c>
      <c r="G15383" s="7" t="n">
        <v>-31.1700000762939</v>
      </c>
      <c r="H15383" s="7" t="n">
        <v>0</v>
      </c>
    </row>
    <row r="15384" spans="1:6">
      <c r="A15384" t="s">
        <v>4</v>
      </c>
      <c r="B15384" s="4" t="s">
        <v>5</v>
      </c>
      <c r="C15384" s="4" t="s">
        <v>16</v>
      </c>
      <c r="D15384" s="4" t="s">
        <v>16</v>
      </c>
      <c r="E15384" s="4" t="s">
        <v>30</v>
      </c>
      <c r="F15384" s="4" t="s">
        <v>30</v>
      </c>
      <c r="G15384" s="4" t="s">
        <v>30</v>
      </c>
      <c r="H15384" s="4" t="s">
        <v>10</v>
      </c>
      <c r="I15384" s="4" t="s">
        <v>16</v>
      </c>
    </row>
    <row r="15385" spans="1:6">
      <c r="A15385" t="n">
        <v>120694</v>
      </c>
      <c r="B15385" s="38" t="n">
        <v>45</v>
      </c>
      <c r="C15385" s="7" t="n">
        <v>4</v>
      </c>
      <c r="D15385" s="7" t="n">
        <v>3</v>
      </c>
      <c r="E15385" s="7" t="n">
        <v>6.3899998664856</v>
      </c>
      <c r="F15385" s="7" t="n">
        <v>256.179992675781</v>
      </c>
      <c r="G15385" s="7" t="n">
        <v>0</v>
      </c>
      <c r="H15385" s="7" t="n">
        <v>0</v>
      </c>
      <c r="I15385" s="7" t="n">
        <v>0</v>
      </c>
    </row>
    <row r="15386" spans="1:6">
      <c r="A15386" t="s">
        <v>4</v>
      </c>
      <c r="B15386" s="4" t="s">
        <v>5</v>
      </c>
      <c r="C15386" s="4" t="s">
        <v>16</v>
      </c>
      <c r="D15386" s="4" t="s">
        <v>16</v>
      </c>
      <c r="E15386" s="4" t="s">
        <v>30</v>
      </c>
      <c r="F15386" s="4" t="s">
        <v>10</v>
      </c>
    </row>
    <row r="15387" spans="1:6">
      <c r="A15387" t="n">
        <v>120712</v>
      </c>
      <c r="B15387" s="38" t="n">
        <v>45</v>
      </c>
      <c r="C15387" s="7" t="n">
        <v>5</v>
      </c>
      <c r="D15387" s="7" t="n">
        <v>3</v>
      </c>
      <c r="E15387" s="7" t="n">
        <v>3.20000004768372</v>
      </c>
      <c r="F15387" s="7" t="n">
        <v>0</v>
      </c>
    </row>
    <row r="15388" spans="1:6">
      <c r="A15388" t="s">
        <v>4</v>
      </c>
      <c r="B15388" s="4" t="s">
        <v>5</v>
      </c>
      <c r="C15388" s="4" t="s">
        <v>16</v>
      </c>
      <c r="D15388" s="4" t="s">
        <v>16</v>
      </c>
      <c r="E15388" s="4" t="s">
        <v>30</v>
      </c>
      <c r="F15388" s="4" t="s">
        <v>10</v>
      </c>
    </row>
    <row r="15389" spans="1:6">
      <c r="A15389" t="n">
        <v>120721</v>
      </c>
      <c r="B15389" s="38" t="n">
        <v>45</v>
      </c>
      <c r="C15389" s="7" t="n">
        <v>11</v>
      </c>
      <c r="D15389" s="7" t="n">
        <v>3</v>
      </c>
      <c r="E15389" s="7" t="n">
        <v>36.2999992370605</v>
      </c>
      <c r="F15389" s="7" t="n">
        <v>0</v>
      </c>
    </row>
    <row r="15390" spans="1:6">
      <c r="A15390" t="s">
        <v>4</v>
      </c>
      <c r="B15390" s="4" t="s">
        <v>5</v>
      </c>
      <c r="C15390" s="4" t="s">
        <v>16</v>
      </c>
      <c r="D15390" s="4" t="s">
        <v>16</v>
      </c>
      <c r="E15390" s="4" t="s">
        <v>30</v>
      </c>
      <c r="F15390" s="4" t="s">
        <v>30</v>
      </c>
      <c r="G15390" s="4" t="s">
        <v>30</v>
      </c>
      <c r="H15390" s="4" t="s">
        <v>10</v>
      </c>
    </row>
    <row r="15391" spans="1:6">
      <c r="A15391" t="n">
        <v>120730</v>
      </c>
      <c r="B15391" s="38" t="n">
        <v>45</v>
      </c>
      <c r="C15391" s="7" t="n">
        <v>2</v>
      </c>
      <c r="D15391" s="7" t="n">
        <v>3</v>
      </c>
      <c r="E15391" s="7" t="n">
        <v>16.6499996185303</v>
      </c>
      <c r="F15391" s="7" t="n">
        <v>15.4899997711182</v>
      </c>
      <c r="G15391" s="7" t="n">
        <v>-31.25</v>
      </c>
      <c r="H15391" s="7" t="n">
        <v>3000</v>
      </c>
    </row>
    <row r="15392" spans="1:6">
      <c r="A15392" t="s">
        <v>4</v>
      </c>
      <c r="B15392" s="4" t="s">
        <v>5</v>
      </c>
      <c r="C15392" s="4" t="s">
        <v>16</v>
      </c>
      <c r="D15392" s="4" t="s">
        <v>16</v>
      </c>
      <c r="E15392" s="4" t="s">
        <v>30</v>
      </c>
      <c r="F15392" s="4" t="s">
        <v>30</v>
      </c>
      <c r="G15392" s="4" t="s">
        <v>30</v>
      </c>
      <c r="H15392" s="4" t="s">
        <v>10</v>
      </c>
      <c r="I15392" s="4" t="s">
        <v>16</v>
      </c>
    </row>
    <row r="15393" spans="1:9">
      <c r="A15393" t="n">
        <v>120747</v>
      </c>
      <c r="B15393" s="38" t="n">
        <v>45</v>
      </c>
      <c r="C15393" s="7" t="n">
        <v>4</v>
      </c>
      <c r="D15393" s="7" t="n">
        <v>3</v>
      </c>
      <c r="E15393" s="7" t="n">
        <v>7.3899998664856</v>
      </c>
      <c r="F15393" s="7" t="n">
        <v>248.940002441406</v>
      </c>
      <c r="G15393" s="7" t="n">
        <v>0</v>
      </c>
      <c r="H15393" s="7" t="n">
        <v>3000</v>
      </c>
      <c r="I15393" s="7" t="n">
        <v>1</v>
      </c>
    </row>
    <row r="15394" spans="1:9">
      <c r="A15394" t="s">
        <v>4</v>
      </c>
      <c r="B15394" s="4" t="s">
        <v>5</v>
      </c>
      <c r="C15394" s="4" t="s">
        <v>16</v>
      </c>
      <c r="D15394" s="4" t="s">
        <v>16</v>
      </c>
      <c r="E15394" s="4" t="s">
        <v>30</v>
      </c>
      <c r="F15394" s="4" t="s">
        <v>10</v>
      </c>
    </row>
    <row r="15395" spans="1:9">
      <c r="A15395" t="n">
        <v>120765</v>
      </c>
      <c r="B15395" s="38" t="n">
        <v>45</v>
      </c>
      <c r="C15395" s="7" t="n">
        <v>5</v>
      </c>
      <c r="D15395" s="7" t="n">
        <v>3</v>
      </c>
      <c r="E15395" s="7" t="n">
        <v>2.59999990463257</v>
      </c>
      <c r="F15395" s="7" t="n">
        <v>3000</v>
      </c>
    </row>
    <row r="15396" spans="1:9">
      <c r="A15396" t="s">
        <v>4</v>
      </c>
      <c r="B15396" s="4" t="s">
        <v>5</v>
      </c>
      <c r="C15396" s="4" t="s">
        <v>10</v>
      </c>
      <c r="D15396" s="4" t="s">
        <v>9</v>
      </c>
    </row>
    <row r="15397" spans="1:9">
      <c r="A15397" t="n">
        <v>120774</v>
      </c>
      <c r="B15397" s="62" t="n">
        <v>44</v>
      </c>
      <c r="C15397" s="7" t="n">
        <v>0</v>
      </c>
      <c r="D15397" s="7" t="n">
        <v>128</v>
      </c>
    </row>
    <row r="15398" spans="1:9">
      <c r="A15398" t="s">
        <v>4</v>
      </c>
      <c r="B15398" s="4" t="s">
        <v>5</v>
      </c>
      <c r="C15398" s="4" t="s">
        <v>10</v>
      </c>
      <c r="D15398" s="4" t="s">
        <v>9</v>
      </c>
    </row>
    <row r="15399" spans="1:9">
      <c r="A15399" t="n">
        <v>120781</v>
      </c>
      <c r="B15399" s="62" t="n">
        <v>44</v>
      </c>
      <c r="C15399" s="7" t="n">
        <v>0</v>
      </c>
      <c r="D15399" s="7" t="n">
        <v>32</v>
      </c>
    </row>
    <row r="15400" spans="1:9">
      <c r="A15400" t="s">
        <v>4</v>
      </c>
      <c r="B15400" s="4" t="s">
        <v>5</v>
      </c>
      <c r="C15400" s="4" t="s">
        <v>10</v>
      </c>
      <c r="D15400" s="4" t="s">
        <v>30</v>
      </c>
      <c r="E15400" s="4" t="s">
        <v>30</v>
      </c>
      <c r="F15400" s="4" t="s">
        <v>30</v>
      </c>
      <c r="G15400" s="4" t="s">
        <v>30</v>
      </c>
    </row>
    <row r="15401" spans="1:9">
      <c r="A15401" t="n">
        <v>120788</v>
      </c>
      <c r="B15401" s="102" t="n">
        <v>131</v>
      </c>
      <c r="C15401" s="7" t="n">
        <v>0</v>
      </c>
      <c r="D15401" s="7" t="n">
        <v>0</v>
      </c>
      <c r="E15401" s="7" t="n">
        <v>0</v>
      </c>
      <c r="F15401" s="7" t="n">
        <v>0.25</v>
      </c>
      <c r="G15401" s="7" t="n">
        <v>0.100000001490116</v>
      </c>
    </row>
    <row r="15402" spans="1:9">
      <c r="A15402" t="s">
        <v>4</v>
      </c>
      <c r="B15402" s="4" t="s">
        <v>5</v>
      </c>
      <c r="C15402" s="4" t="s">
        <v>10</v>
      </c>
      <c r="D15402" s="4" t="s">
        <v>10</v>
      </c>
      <c r="E15402" s="4" t="s">
        <v>30</v>
      </c>
      <c r="F15402" s="4" t="s">
        <v>30</v>
      </c>
      <c r="G15402" s="4" t="s">
        <v>30</v>
      </c>
      <c r="H15402" s="4" t="s">
        <v>30</v>
      </c>
      <c r="I15402" s="4" t="s">
        <v>16</v>
      </c>
      <c r="J15402" s="4" t="s">
        <v>10</v>
      </c>
    </row>
    <row r="15403" spans="1:9">
      <c r="A15403" t="n">
        <v>120807</v>
      </c>
      <c r="B15403" s="64" t="n">
        <v>55</v>
      </c>
      <c r="C15403" s="7" t="n">
        <v>0</v>
      </c>
      <c r="D15403" s="7" t="n">
        <v>65533</v>
      </c>
      <c r="E15403" s="7" t="n">
        <v>15.8199996948242</v>
      </c>
      <c r="F15403" s="7" t="n">
        <v>14.25</v>
      </c>
      <c r="G15403" s="7" t="n">
        <v>-31.0300006866455</v>
      </c>
      <c r="H15403" s="7" t="n">
        <v>1.20000004768372</v>
      </c>
      <c r="I15403" s="7" t="n">
        <v>1</v>
      </c>
      <c r="J15403" s="7" t="n">
        <v>0</v>
      </c>
    </row>
    <row r="15404" spans="1:9">
      <c r="A15404" t="s">
        <v>4</v>
      </c>
      <c r="B15404" s="4" t="s">
        <v>5</v>
      </c>
      <c r="C15404" s="4" t="s">
        <v>16</v>
      </c>
      <c r="D15404" s="4" t="s">
        <v>10</v>
      </c>
    </row>
    <row r="15405" spans="1:9">
      <c r="A15405" t="n">
        <v>120831</v>
      </c>
      <c r="B15405" s="37" t="n">
        <v>58</v>
      </c>
      <c r="C15405" s="7" t="n">
        <v>255</v>
      </c>
      <c r="D15405" s="7" t="n">
        <v>0</v>
      </c>
    </row>
    <row r="15406" spans="1:9">
      <c r="A15406" t="s">
        <v>4</v>
      </c>
      <c r="B15406" s="4" t="s">
        <v>5</v>
      </c>
      <c r="C15406" s="4" t="s">
        <v>16</v>
      </c>
      <c r="D15406" s="4" t="s">
        <v>10</v>
      </c>
    </row>
    <row r="15407" spans="1:9">
      <c r="A15407" t="n">
        <v>120835</v>
      </c>
      <c r="B15407" s="38" t="n">
        <v>45</v>
      </c>
      <c r="C15407" s="7" t="n">
        <v>7</v>
      </c>
      <c r="D15407" s="7" t="n">
        <v>255</v>
      </c>
    </row>
    <row r="15408" spans="1:9">
      <c r="A15408" t="s">
        <v>4</v>
      </c>
      <c r="B15408" s="4" t="s">
        <v>5</v>
      </c>
      <c r="C15408" s="4" t="s">
        <v>16</v>
      </c>
      <c r="D15408" s="4" t="s">
        <v>10</v>
      </c>
      <c r="E15408" s="4" t="s">
        <v>9</v>
      </c>
      <c r="F15408" s="4" t="s">
        <v>10</v>
      </c>
      <c r="G15408" s="4" t="s">
        <v>9</v>
      </c>
      <c r="H15408" s="4" t="s">
        <v>16</v>
      </c>
    </row>
    <row r="15409" spans="1:10">
      <c r="A15409" t="n">
        <v>120839</v>
      </c>
      <c r="B15409" s="20" t="n">
        <v>49</v>
      </c>
      <c r="C15409" s="7" t="n">
        <v>0</v>
      </c>
      <c r="D15409" s="7" t="n">
        <v>514</v>
      </c>
      <c r="E15409" s="7" t="n">
        <v>1065353216</v>
      </c>
      <c r="F15409" s="7" t="n">
        <v>0</v>
      </c>
      <c r="G15409" s="7" t="n">
        <v>0</v>
      </c>
      <c r="H15409" s="7" t="n">
        <v>0</v>
      </c>
    </row>
    <row r="15410" spans="1:10">
      <c r="A15410" t="s">
        <v>4</v>
      </c>
      <c r="B15410" s="4" t="s">
        <v>5</v>
      </c>
      <c r="C15410" s="4" t="s">
        <v>16</v>
      </c>
      <c r="D15410" s="4" t="s">
        <v>10</v>
      </c>
      <c r="E15410" s="4" t="s">
        <v>6</v>
      </c>
    </row>
    <row r="15411" spans="1:10">
      <c r="A15411" t="n">
        <v>120854</v>
      </c>
      <c r="B15411" s="54" t="n">
        <v>51</v>
      </c>
      <c r="C15411" s="7" t="n">
        <v>4</v>
      </c>
      <c r="D15411" s="7" t="n">
        <v>13</v>
      </c>
      <c r="E15411" s="7" t="s">
        <v>258</v>
      </c>
    </row>
    <row r="15412" spans="1:10">
      <c r="A15412" t="s">
        <v>4</v>
      </c>
      <c r="B15412" s="4" t="s">
        <v>5</v>
      </c>
      <c r="C15412" s="4" t="s">
        <v>10</v>
      </c>
    </row>
    <row r="15413" spans="1:10">
      <c r="A15413" t="n">
        <v>120868</v>
      </c>
      <c r="B15413" s="31" t="n">
        <v>16</v>
      </c>
      <c r="C15413" s="7" t="n">
        <v>0</v>
      </c>
    </row>
    <row r="15414" spans="1:10">
      <c r="A15414" t="s">
        <v>4</v>
      </c>
      <c r="B15414" s="4" t="s">
        <v>5</v>
      </c>
      <c r="C15414" s="4" t="s">
        <v>10</v>
      </c>
      <c r="D15414" s="4" t="s">
        <v>16</v>
      </c>
      <c r="E15414" s="4" t="s">
        <v>9</v>
      </c>
      <c r="F15414" s="4" t="s">
        <v>69</v>
      </c>
      <c r="G15414" s="4" t="s">
        <v>16</v>
      </c>
      <c r="H15414" s="4" t="s">
        <v>16</v>
      </c>
    </row>
    <row r="15415" spans="1:10">
      <c r="A15415" t="n">
        <v>120871</v>
      </c>
      <c r="B15415" s="55" t="n">
        <v>26</v>
      </c>
      <c r="C15415" s="7" t="n">
        <v>13</v>
      </c>
      <c r="D15415" s="7" t="n">
        <v>17</v>
      </c>
      <c r="E15415" s="7" t="n">
        <v>63690</v>
      </c>
      <c r="F15415" s="7" t="s">
        <v>820</v>
      </c>
      <c r="G15415" s="7" t="n">
        <v>2</v>
      </c>
      <c r="H15415" s="7" t="n">
        <v>0</v>
      </c>
    </row>
    <row r="15416" spans="1:10">
      <c r="A15416" t="s">
        <v>4</v>
      </c>
      <c r="B15416" s="4" t="s">
        <v>5</v>
      </c>
    </row>
    <row r="15417" spans="1:10">
      <c r="A15417" t="n">
        <v>120893</v>
      </c>
      <c r="B15417" s="29" t="n">
        <v>28</v>
      </c>
    </row>
    <row r="15418" spans="1:10">
      <c r="A15418" t="s">
        <v>4</v>
      </c>
      <c r="B15418" s="4" t="s">
        <v>5</v>
      </c>
      <c r="C15418" s="4" t="s">
        <v>10</v>
      </c>
      <c r="D15418" s="4" t="s">
        <v>16</v>
      </c>
      <c r="E15418" s="4" t="s">
        <v>16</v>
      </c>
      <c r="F15418" s="4" t="s">
        <v>6</v>
      </c>
    </row>
    <row r="15419" spans="1:10">
      <c r="A15419" t="n">
        <v>120894</v>
      </c>
      <c r="B15419" s="48" t="n">
        <v>47</v>
      </c>
      <c r="C15419" s="7" t="n">
        <v>12</v>
      </c>
      <c r="D15419" s="7" t="n">
        <v>0</v>
      </c>
      <c r="E15419" s="7" t="n">
        <v>0</v>
      </c>
      <c r="F15419" s="7" t="s">
        <v>222</v>
      </c>
    </row>
    <row r="15420" spans="1:10">
      <c r="A15420" t="s">
        <v>4</v>
      </c>
      <c r="B15420" s="4" t="s">
        <v>5</v>
      </c>
      <c r="C15420" s="4" t="s">
        <v>16</v>
      </c>
      <c r="D15420" s="4" t="s">
        <v>10</v>
      </c>
      <c r="E15420" s="4" t="s">
        <v>6</v>
      </c>
    </row>
    <row r="15421" spans="1:10">
      <c r="A15421" t="n">
        <v>120911</v>
      </c>
      <c r="B15421" s="54" t="n">
        <v>51</v>
      </c>
      <c r="C15421" s="7" t="n">
        <v>4</v>
      </c>
      <c r="D15421" s="7" t="n">
        <v>12</v>
      </c>
      <c r="E15421" s="7" t="s">
        <v>255</v>
      </c>
    </row>
    <row r="15422" spans="1:10">
      <c r="A15422" t="s">
        <v>4</v>
      </c>
      <c r="B15422" s="4" t="s">
        <v>5</v>
      </c>
      <c r="C15422" s="4" t="s">
        <v>10</v>
      </c>
    </row>
    <row r="15423" spans="1:10">
      <c r="A15423" t="n">
        <v>120924</v>
      </c>
      <c r="B15423" s="31" t="n">
        <v>16</v>
      </c>
      <c r="C15423" s="7" t="n">
        <v>0</v>
      </c>
    </row>
    <row r="15424" spans="1:10">
      <c r="A15424" t="s">
        <v>4</v>
      </c>
      <c r="B15424" s="4" t="s">
        <v>5</v>
      </c>
      <c r="C15424" s="4" t="s">
        <v>10</v>
      </c>
      <c r="D15424" s="4" t="s">
        <v>16</v>
      </c>
      <c r="E15424" s="4" t="s">
        <v>9</v>
      </c>
      <c r="F15424" s="4" t="s">
        <v>69</v>
      </c>
      <c r="G15424" s="4" t="s">
        <v>16</v>
      </c>
      <c r="H15424" s="4" t="s">
        <v>16</v>
      </c>
    </row>
    <row r="15425" spans="1:8">
      <c r="A15425" t="n">
        <v>120927</v>
      </c>
      <c r="B15425" s="55" t="n">
        <v>26</v>
      </c>
      <c r="C15425" s="7" t="n">
        <v>12</v>
      </c>
      <c r="D15425" s="7" t="n">
        <v>17</v>
      </c>
      <c r="E15425" s="7" t="n">
        <v>63691</v>
      </c>
      <c r="F15425" s="7" t="s">
        <v>821</v>
      </c>
      <c r="G15425" s="7" t="n">
        <v>2</v>
      </c>
      <c r="H15425" s="7" t="n">
        <v>0</v>
      </c>
    </row>
    <row r="15426" spans="1:8">
      <c r="A15426" t="s">
        <v>4</v>
      </c>
      <c r="B15426" s="4" t="s">
        <v>5</v>
      </c>
    </row>
    <row r="15427" spans="1:8">
      <c r="A15427" t="n">
        <v>120966</v>
      </c>
      <c r="B15427" s="29" t="n">
        <v>28</v>
      </c>
    </row>
    <row r="15428" spans="1:8">
      <c r="A15428" t="s">
        <v>4</v>
      </c>
      <c r="B15428" s="4" t="s">
        <v>5</v>
      </c>
      <c r="C15428" s="4" t="s">
        <v>16</v>
      </c>
      <c r="D15428" s="4" t="s">
        <v>10</v>
      </c>
      <c r="E15428" s="4" t="s">
        <v>6</v>
      </c>
    </row>
    <row r="15429" spans="1:8">
      <c r="A15429" t="n">
        <v>120967</v>
      </c>
      <c r="B15429" s="54" t="n">
        <v>51</v>
      </c>
      <c r="C15429" s="7" t="n">
        <v>4</v>
      </c>
      <c r="D15429" s="7" t="n">
        <v>80</v>
      </c>
      <c r="E15429" s="7" t="s">
        <v>240</v>
      </c>
    </row>
    <row r="15430" spans="1:8">
      <c r="A15430" t="s">
        <v>4</v>
      </c>
      <c r="B15430" s="4" t="s">
        <v>5</v>
      </c>
      <c r="C15430" s="4" t="s">
        <v>10</v>
      </c>
    </row>
    <row r="15431" spans="1:8">
      <c r="A15431" t="n">
        <v>120980</v>
      </c>
      <c r="B15431" s="31" t="n">
        <v>16</v>
      </c>
      <c r="C15431" s="7" t="n">
        <v>0</v>
      </c>
    </row>
    <row r="15432" spans="1:8">
      <c r="A15432" t="s">
        <v>4</v>
      </c>
      <c r="B15432" s="4" t="s">
        <v>5</v>
      </c>
      <c r="C15432" s="4" t="s">
        <v>10</v>
      </c>
      <c r="D15432" s="4" t="s">
        <v>16</v>
      </c>
      <c r="E15432" s="4" t="s">
        <v>9</v>
      </c>
      <c r="F15432" s="4" t="s">
        <v>69</v>
      </c>
      <c r="G15432" s="4" t="s">
        <v>16</v>
      </c>
      <c r="H15432" s="4" t="s">
        <v>16</v>
      </c>
    </row>
    <row r="15433" spans="1:8">
      <c r="A15433" t="n">
        <v>120983</v>
      </c>
      <c r="B15433" s="55" t="n">
        <v>26</v>
      </c>
      <c r="C15433" s="7" t="n">
        <v>80</v>
      </c>
      <c r="D15433" s="7" t="n">
        <v>17</v>
      </c>
      <c r="E15433" s="7" t="n">
        <v>63692</v>
      </c>
      <c r="F15433" s="7" t="s">
        <v>822</v>
      </c>
      <c r="G15433" s="7" t="n">
        <v>2</v>
      </c>
      <c r="H15433" s="7" t="n">
        <v>0</v>
      </c>
    </row>
    <row r="15434" spans="1:8">
      <c r="A15434" t="s">
        <v>4</v>
      </c>
      <c r="B15434" s="4" t="s">
        <v>5</v>
      </c>
    </row>
    <row r="15435" spans="1:8">
      <c r="A15435" t="n">
        <v>121089</v>
      </c>
      <c r="B15435" s="29" t="n">
        <v>28</v>
      </c>
    </row>
    <row r="15436" spans="1:8">
      <c r="A15436" t="s">
        <v>4</v>
      </c>
      <c r="B15436" s="4" t="s">
        <v>5</v>
      </c>
      <c r="C15436" s="4" t="s">
        <v>10</v>
      </c>
      <c r="D15436" s="4" t="s">
        <v>16</v>
      </c>
    </row>
    <row r="15437" spans="1:8">
      <c r="A15437" t="n">
        <v>121090</v>
      </c>
      <c r="B15437" s="50" t="n">
        <v>56</v>
      </c>
      <c r="C15437" s="7" t="n">
        <v>0</v>
      </c>
      <c r="D15437" s="7" t="n">
        <v>0</v>
      </c>
    </row>
    <row r="15438" spans="1:8">
      <c r="A15438" t="s">
        <v>4</v>
      </c>
      <c r="B15438" s="4" t="s">
        <v>5</v>
      </c>
      <c r="C15438" s="4" t="s">
        <v>16</v>
      </c>
      <c r="D15438" s="4" t="s">
        <v>10</v>
      </c>
      <c r="E15438" s="4" t="s">
        <v>10</v>
      </c>
      <c r="F15438" s="4" t="s">
        <v>16</v>
      </c>
    </row>
    <row r="15439" spans="1:8">
      <c r="A15439" t="n">
        <v>121094</v>
      </c>
      <c r="B15439" s="27" t="n">
        <v>25</v>
      </c>
      <c r="C15439" s="7" t="n">
        <v>1</v>
      </c>
      <c r="D15439" s="7" t="n">
        <v>160</v>
      </c>
      <c r="E15439" s="7" t="n">
        <v>570</v>
      </c>
      <c r="F15439" s="7" t="n">
        <v>2</v>
      </c>
    </row>
    <row r="15440" spans="1:8">
      <c r="A15440" t="s">
        <v>4</v>
      </c>
      <c r="B15440" s="4" t="s">
        <v>5</v>
      </c>
      <c r="C15440" s="4" t="s">
        <v>16</v>
      </c>
      <c r="D15440" s="4" t="s">
        <v>10</v>
      </c>
      <c r="E15440" s="4" t="s">
        <v>6</v>
      </c>
    </row>
    <row r="15441" spans="1:8">
      <c r="A15441" t="n">
        <v>121101</v>
      </c>
      <c r="B15441" s="54" t="n">
        <v>51</v>
      </c>
      <c r="C15441" s="7" t="n">
        <v>4</v>
      </c>
      <c r="D15441" s="7" t="n">
        <v>0</v>
      </c>
      <c r="E15441" s="7" t="s">
        <v>671</v>
      </c>
    </row>
    <row r="15442" spans="1:8">
      <c r="A15442" t="s">
        <v>4</v>
      </c>
      <c r="B15442" s="4" t="s">
        <v>5</v>
      </c>
      <c r="C15442" s="4" t="s">
        <v>10</v>
      </c>
    </row>
    <row r="15443" spans="1:8">
      <c r="A15443" t="n">
        <v>121115</v>
      </c>
      <c r="B15443" s="31" t="n">
        <v>16</v>
      </c>
      <c r="C15443" s="7" t="n">
        <v>0</v>
      </c>
    </row>
    <row r="15444" spans="1:8">
      <c r="A15444" t="s">
        <v>4</v>
      </c>
      <c r="B15444" s="4" t="s">
        <v>5</v>
      </c>
      <c r="C15444" s="4" t="s">
        <v>10</v>
      </c>
      <c r="D15444" s="4" t="s">
        <v>16</v>
      </c>
      <c r="E15444" s="4" t="s">
        <v>9</v>
      </c>
      <c r="F15444" s="4" t="s">
        <v>69</v>
      </c>
      <c r="G15444" s="4" t="s">
        <v>16</v>
      </c>
      <c r="H15444" s="4" t="s">
        <v>16</v>
      </c>
    </row>
    <row r="15445" spans="1:8">
      <c r="A15445" t="n">
        <v>121118</v>
      </c>
      <c r="B15445" s="55" t="n">
        <v>26</v>
      </c>
      <c r="C15445" s="7" t="n">
        <v>0</v>
      </c>
      <c r="D15445" s="7" t="n">
        <v>17</v>
      </c>
      <c r="E15445" s="7" t="n">
        <v>63693</v>
      </c>
      <c r="F15445" s="7" t="s">
        <v>823</v>
      </c>
      <c r="G15445" s="7" t="n">
        <v>2</v>
      </c>
      <c r="H15445" s="7" t="n">
        <v>0</v>
      </c>
    </row>
    <row r="15446" spans="1:8">
      <c r="A15446" t="s">
        <v>4</v>
      </c>
      <c r="B15446" s="4" t="s">
        <v>5</v>
      </c>
    </row>
    <row r="15447" spans="1:8">
      <c r="A15447" t="n">
        <v>121157</v>
      </c>
      <c r="B15447" s="29" t="n">
        <v>28</v>
      </c>
    </row>
    <row r="15448" spans="1:8">
      <c r="A15448" t="s">
        <v>4</v>
      </c>
      <c r="B15448" s="4" t="s">
        <v>5</v>
      </c>
      <c r="C15448" s="4" t="s">
        <v>16</v>
      </c>
      <c r="D15448" s="4" t="s">
        <v>10</v>
      </c>
      <c r="E15448" s="4" t="s">
        <v>10</v>
      </c>
      <c r="F15448" s="4" t="s">
        <v>16</v>
      </c>
    </row>
    <row r="15449" spans="1:8">
      <c r="A15449" t="n">
        <v>121158</v>
      </c>
      <c r="B15449" s="27" t="n">
        <v>25</v>
      </c>
      <c r="C15449" s="7" t="n">
        <v>1</v>
      </c>
      <c r="D15449" s="7" t="n">
        <v>65535</v>
      </c>
      <c r="E15449" s="7" t="n">
        <v>65535</v>
      </c>
      <c r="F15449" s="7" t="n">
        <v>0</v>
      </c>
    </row>
    <row r="15450" spans="1:8">
      <c r="A15450" t="s">
        <v>4</v>
      </c>
      <c r="B15450" s="4" t="s">
        <v>5</v>
      </c>
      <c r="C15450" s="4" t="s">
        <v>10</v>
      </c>
      <c r="D15450" s="4" t="s">
        <v>16</v>
      </c>
    </row>
    <row r="15451" spans="1:8">
      <c r="A15451" t="n">
        <v>121165</v>
      </c>
      <c r="B15451" s="66" t="n">
        <v>89</v>
      </c>
      <c r="C15451" s="7" t="n">
        <v>65533</v>
      </c>
      <c r="D15451" s="7" t="n">
        <v>1</v>
      </c>
    </row>
    <row r="15452" spans="1:8">
      <c r="A15452" t="s">
        <v>4</v>
      </c>
      <c r="B15452" s="4" t="s">
        <v>5</v>
      </c>
      <c r="C15452" s="4" t="s">
        <v>16</v>
      </c>
      <c r="D15452" s="4" t="s">
        <v>16</v>
      </c>
      <c r="E15452" s="4" t="s">
        <v>30</v>
      </c>
      <c r="F15452" s="4" t="s">
        <v>30</v>
      </c>
      <c r="G15452" s="4" t="s">
        <v>30</v>
      </c>
      <c r="H15452" s="4" t="s">
        <v>10</v>
      </c>
    </row>
    <row r="15453" spans="1:8">
      <c r="A15453" t="n">
        <v>121169</v>
      </c>
      <c r="B15453" s="38" t="n">
        <v>45</v>
      </c>
      <c r="C15453" s="7" t="n">
        <v>2</v>
      </c>
      <c r="D15453" s="7" t="n">
        <v>3</v>
      </c>
      <c r="E15453" s="7" t="n">
        <v>16.3999996185303</v>
      </c>
      <c r="F15453" s="7" t="n">
        <v>15.8000001907349</v>
      </c>
      <c r="G15453" s="7" t="n">
        <v>-31.0799999237061</v>
      </c>
      <c r="H15453" s="7" t="n">
        <v>5000</v>
      </c>
    </row>
    <row r="15454" spans="1:8">
      <c r="A15454" t="s">
        <v>4</v>
      </c>
      <c r="B15454" s="4" t="s">
        <v>5</v>
      </c>
      <c r="C15454" s="4" t="s">
        <v>16</v>
      </c>
      <c r="D15454" s="4" t="s">
        <v>16</v>
      </c>
      <c r="E15454" s="4" t="s">
        <v>30</v>
      </c>
      <c r="F15454" s="4" t="s">
        <v>30</v>
      </c>
      <c r="G15454" s="4" t="s">
        <v>30</v>
      </c>
      <c r="H15454" s="4" t="s">
        <v>10</v>
      </c>
      <c r="I15454" s="4" t="s">
        <v>16</v>
      </c>
    </row>
    <row r="15455" spans="1:8">
      <c r="A15455" t="n">
        <v>121186</v>
      </c>
      <c r="B15455" s="38" t="n">
        <v>45</v>
      </c>
      <c r="C15455" s="7" t="n">
        <v>4</v>
      </c>
      <c r="D15455" s="7" t="n">
        <v>3</v>
      </c>
      <c r="E15455" s="7" t="n">
        <v>7.3899998664856</v>
      </c>
      <c r="F15455" s="7" t="n">
        <v>200.940002441406</v>
      </c>
      <c r="G15455" s="7" t="n">
        <v>0</v>
      </c>
      <c r="H15455" s="7" t="n">
        <v>5000</v>
      </c>
      <c r="I15455" s="7" t="n">
        <v>0</v>
      </c>
    </row>
    <row r="15456" spans="1:8">
      <c r="A15456" t="s">
        <v>4</v>
      </c>
      <c r="B15456" s="4" t="s">
        <v>5</v>
      </c>
      <c r="C15456" s="4" t="s">
        <v>16</v>
      </c>
      <c r="D15456" s="4" t="s">
        <v>16</v>
      </c>
      <c r="E15456" s="4" t="s">
        <v>30</v>
      </c>
      <c r="F15456" s="4" t="s">
        <v>10</v>
      </c>
    </row>
    <row r="15457" spans="1:9">
      <c r="A15457" t="n">
        <v>121204</v>
      </c>
      <c r="B15457" s="38" t="n">
        <v>45</v>
      </c>
      <c r="C15457" s="7" t="n">
        <v>5</v>
      </c>
      <c r="D15457" s="7" t="n">
        <v>3</v>
      </c>
      <c r="E15457" s="7" t="n">
        <v>4</v>
      </c>
      <c r="F15457" s="7" t="n">
        <v>5000</v>
      </c>
    </row>
    <row r="15458" spans="1:9">
      <c r="A15458" t="s">
        <v>4</v>
      </c>
      <c r="B15458" s="4" t="s">
        <v>5</v>
      </c>
      <c r="C15458" s="4" t="s">
        <v>10</v>
      </c>
      <c r="D15458" s="4" t="s">
        <v>10</v>
      </c>
      <c r="E15458" s="4" t="s">
        <v>10</v>
      </c>
    </row>
    <row r="15459" spans="1:9">
      <c r="A15459" t="n">
        <v>121213</v>
      </c>
      <c r="B15459" s="34" t="n">
        <v>61</v>
      </c>
      <c r="C15459" s="7" t="n">
        <v>13</v>
      </c>
      <c r="D15459" s="7" t="n">
        <v>65533</v>
      </c>
      <c r="E15459" s="7" t="n">
        <v>1000</v>
      </c>
    </row>
    <row r="15460" spans="1:9">
      <c r="A15460" t="s">
        <v>4</v>
      </c>
      <c r="B15460" s="4" t="s">
        <v>5</v>
      </c>
      <c r="C15460" s="4" t="s">
        <v>10</v>
      </c>
      <c r="D15460" s="4" t="s">
        <v>30</v>
      </c>
      <c r="E15460" s="4" t="s">
        <v>30</v>
      </c>
      <c r="F15460" s="4" t="s">
        <v>30</v>
      </c>
      <c r="G15460" s="4" t="s">
        <v>10</v>
      </c>
      <c r="H15460" s="4" t="s">
        <v>10</v>
      </c>
    </row>
    <row r="15461" spans="1:9">
      <c r="A15461" t="n">
        <v>121220</v>
      </c>
      <c r="B15461" s="33" t="n">
        <v>60</v>
      </c>
      <c r="C15461" s="7" t="n">
        <v>13</v>
      </c>
      <c r="D15461" s="7" t="n">
        <v>30</v>
      </c>
      <c r="E15461" s="7" t="n">
        <v>0</v>
      </c>
      <c r="F15461" s="7" t="n">
        <v>0</v>
      </c>
      <c r="G15461" s="7" t="n">
        <v>700</v>
      </c>
      <c r="H15461" s="7" t="n">
        <v>0</v>
      </c>
    </row>
    <row r="15462" spans="1:9">
      <c r="A15462" t="s">
        <v>4</v>
      </c>
      <c r="B15462" s="4" t="s">
        <v>5</v>
      </c>
      <c r="C15462" s="4" t="s">
        <v>16</v>
      </c>
      <c r="D15462" s="4" t="s">
        <v>10</v>
      </c>
      <c r="E15462" s="4" t="s">
        <v>6</v>
      </c>
      <c r="F15462" s="4" t="s">
        <v>6</v>
      </c>
      <c r="G15462" s="4" t="s">
        <v>6</v>
      </c>
      <c r="H15462" s="4" t="s">
        <v>6</v>
      </c>
    </row>
    <row r="15463" spans="1:9">
      <c r="A15463" t="n">
        <v>121239</v>
      </c>
      <c r="B15463" s="54" t="n">
        <v>51</v>
      </c>
      <c r="C15463" s="7" t="n">
        <v>3</v>
      </c>
      <c r="D15463" s="7" t="n">
        <v>13</v>
      </c>
      <c r="E15463" s="7" t="s">
        <v>824</v>
      </c>
      <c r="F15463" s="7" t="s">
        <v>224</v>
      </c>
      <c r="G15463" s="7" t="s">
        <v>225</v>
      </c>
      <c r="H15463" s="7" t="s">
        <v>226</v>
      </c>
    </row>
    <row r="15464" spans="1:9">
      <c r="A15464" t="s">
        <v>4</v>
      </c>
      <c r="B15464" s="4" t="s">
        <v>5</v>
      </c>
      <c r="C15464" s="4" t="s">
        <v>10</v>
      </c>
    </row>
    <row r="15465" spans="1:9">
      <c r="A15465" t="n">
        <v>121268</v>
      </c>
      <c r="B15465" s="31" t="n">
        <v>16</v>
      </c>
      <c r="C15465" s="7" t="n">
        <v>250</v>
      </c>
    </row>
    <row r="15466" spans="1:9">
      <c r="A15466" t="s">
        <v>4</v>
      </c>
      <c r="B15466" s="4" t="s">
        <v>5</v>
      </c>
      <c r="C15466" s="4" t="s">
        <v>10</v>
      </c>
      <c r="D15466" s="4" t="s">
        <v>10</v>
      </c>
      <c r="E15466" s="4" t="s">
        <v>10</v>
      </c>
    </row>
    <row r="15467" spans="1:9">
      <c r="A15467" t="n">
        <v>121271</v>
      </c>
      <c r="B15467" s="34" t="n">
        <v>61</v>
      </c>
      <c r="C15467" s="7" t="n">
        <v>12</v>
      </c>
      <c r="D15467" s="7" t="n">
        <v>65533</v>
      </c>
      <c r="E15467" s="7" t="n">
        <v>1000</v>
      </c>
    </row>
    <row r="15468" spans="1:9">
      <c r="A15468" t="s">
        <v>4</v>
      </c>
      <c r="B15468" s="4" t="s">
        <v>5</v>
      </c>
      <c r="C15468" s="4" t="s">
        <v>10</v>
      </c>
      <c r="D15468" s="4" t="s">
        <v>30</v>
      </c>
      <c r="E15468" s="4" t="s">
        <v>30</v>
      </c>
      <c r="F15468" s="4" t="s">
        <v>30</v>
      </c>
      <c r="G15468" s="4" t="s">
        <v>10</v>
      </c>
      <c r="H15468" s="4" t="s">
        <v>10</v>
      </c>
    </row>
    <row r="15469" spans="1:9">
      <c r="A15469" t="n">
        <v>121278</v>
      </c>
      <c r="B15469" s="33" t="n">
        <v>60</v>
      </c>
      <c r="C15469" s="7" t="n">
        <v>12</v>
      </c>
      <c r="D15469" s="7" t="n">
        <v>30</v>
      </c>
      <c r="E15469" s="7" t="n">
        <v>0</v>
      </c>
      <c r="F15469" s="7" t="n">
        <v>0</v>
      </c>
      <c r="G15469" s="7" t="n">
        <v>700</v>
      </c>
      <c r="H15469" s="7" t="n">
        <v>0</v>
      </c>
    </row>
    <row r="15470" spans="1:9">
      <c r="A15470" t="s">
        <v>4</v>
      </c>
      <c r="B15470" s="4" t="s">
        <v>5</v>
      </c>
      <c r="C15470" s="4" t="s">
        <v>16</v>
      </c>
      <c r="D15470" s="4" t="s">
        <v>10</v>
      </c>
      <c r="E15470" s="4" t="s">
        <v>6</v>
      </c>
      <c r="F15470" s="4" t="s">
        <v>6</v>
      </c>
      <c r="G15470" s="4" t="s">
        <v>6</v>
      </c>
      <c r="H15470" s="4" t="s">
        <v>6</v>
      </c>
    </row>
    <row r="15471" spans="1:9">
      <c r="A15471" t="n">
        <v>121297</v>
      </c>
      <c r="B15471" s="54" t="n">
        <v>51</v>
      </c>
      <c r="C15471" s="7" t="n">
        <v>3</v>
      </c>
      <c r="D15471" s="7" t="n">
        <v>12</v>
      </c>
      <c r="E15471" s="7" t="s">
        <v>824</v>
      </c>
      <c r="F15471" s="7" t="s">
        <v>224</v>
      </c>
      <c r="G15471" s="7" t="s">
        <v>225</v>
      </c>
      <c r="H15471" s="7" t="s">
        <v>226</v>
      </c>
    </row>
    <row r="15472" spans="1:9">
      <c r="A15472" t="s">
        <v>4</v>
      </c>
      <c r="B15472" s="4" t="s">
        <v>5</v>
      </c>
      <c r="C15472" s="4" t="s">
        <v>10</v>
      </c>
    </row>
    <row r="15473" spans="1:8">
      <c r="A15473" t="n">
        <v>121326</v>
      </c>
      <c r="B15473" s="31" t="n">
        <v>16</v>
      </c>
      <c r="C15473" s="7" t="n">
        <v>100</v>
      </c>
    </row>
    <row r="15474" spans="1:8">
      <c r="A15474" t="s">
        <v>4</v>
      </c>
      <c r="B15474" s="4" t="s">
        <v>5</v>
      </c>
      <c r="C15474" s="4" t="s">
        <v>10</v>
      </c>
      <c r="D15474" s="4" t="s">
        <v>10</v>
      </c>
      <c r="E15474" s="4" t="s">
        <v>10</v>
      </c>
    </row>
    <row r="15475" spans="1:8">
      <c r="A15475" t="n">
        <v>121329</v>
      </c>
      <c r="B15475" s="34" t="n">
        <v>61</v>
      </c>
      <c r="C15475" s="7" t="n">
        <v>80</v>
      </c>
      <c r="D15475" s="7" t="n">
        <v>65533</v>
      </c>
      <c r="E15475" s="7" t="n">
        <v>1000</v>
      </c>
    </row>
    <row r="15476" spans="1:8">
      <c r="A15476" t="s">
        <v>4</v>
      </c>
      <c r="B15476" s="4" t="s">
        <v>5</v>
      </c>
      <c r="C15476" s="4" t="s">
        <v>10</v>
      </c>
      <c r="D15476" s="4" t="s">
        <v>30</v>
      </c>
      <c r="E15476" s="4" t="s">
        <v>30</v>
      </c>
      <c r="F15476" s="4" t="s">
        <v>30</v>
      </c>
      <c r="G15476" s="4" t="s">
        <v>10</v>
      </c>
      <c r="H15476" s="4" t="s">
        <v>10</v>
      </c>
    </row>
    <row r="15477" spans="1:8">
      <c r="A15477" t="n">
        <v>121336</v>
      </c>
      <c r="B15477" s="33" t="n">
        <v>60</v>
      </c>
      <c r="C15477" s="7" t="n">
        <v>80</v>
      </c>
      <c r="D15477" s="7" t="n">
        <v>30</v>
      </c>
      <c r="E15477" s="7" t="n">
        <v>0</v>
      </c>
      <c r="F15477" s="7" t="n">
        <v>0</v>
      </c>
      <c r="G15477" s="7" t="n">
        <v>700</v>
      </c>
      <c r="H15477" s="7" t="n">
        <v>0</v>
      </c>
    </row>
    <row r="15478" spans="1:8">
      <c r="A15478" t="s">
        <v>4</v>
      </c>
      <c r="B15478" s="4" t="s">
        <v>5</v>
      </c>
      <c r="C15478" s="4" t="s">
        <v>16</v>
      </c>
      <c r="D15478" s="4" t="s">
        <v>10</v>
      </c>
      <c r="E15478" s="4" t="s">
        <v>6</v>
      </c>
      <c r="F15478" s="4" t="s">
        <v>6</v>
      </c>
      <c r="G15478" s="4" t="s">
        <v>6</v>
      </c>
      <c r="H15478" s="4" t="s">
        <v>6</v>
      </c>
    </row>
    <row r="15479" spans="1:8">
      <c r="A15479" t="n">
        <v>121355</v>
      </c>
      <c r="B15479" s="54" t="n">
        <v>51</v>
      </c>
      <c r="C15479" s="7" t="n">
        <v>3</v>
      </c>
      <c r="D15479" s="7" t="n">
        <v>80</v>
      </c>
      <c r="E15479" s="7" t="s">
        <v>824</v>
      </c>
      <c r="F15479" s="7" t="s">
        <v>224</v>
      </c>
      <c r="G15479" s="7" t="s">
        <v>225</v>
      </c>
      <c r="H15479" s="7" t="s">
        <v>226</v>
      </c>
    </row>
    <row r="15480" spans="1:8">
      <c r="A15480" t="s">
        <v>4</v>
      </c>
      <c r="B15480" s="4" t="s">
        <v>5</v>
      </c>
      <c r="C15480" s="4" t="s">
        <v>10</v>
      </c>
    </row>
    <row r="15481" spans="1:8">
      <c r="A15481" t="n">
        <v>121384</v>
      </c>
      <c r="B15481" s="31" t="n">
        <v>16</v>
      </c>
      <c r="C15481" s="7" t="n">
        <v>700</v>
      </c>
    </row>
    <row r="15482" spans="1:8">
      <c r="A15482" t="s">
        <v>4</v>
      </c>
      <c r="B15482" s="4" t="s">
        <v>5</v>
      </c>
      <c r="C15482" s="4" t="s">
        <v>10</v>
      </c>
      <c r="D15482" s="4" t="s">
        <v>30</v>
      </c>
      <c r="E15482" s="4" t="s">
        <v>30</v>
      </c>
      <c r="F15482" s="4" t="s">
        <v>30</v>
      </c>
      <c r="G15482" s="4" t="s">
        <v>10</v>
      </c>
      <c r="H15482" s="4" t="s">
        <v>10</v>
      </c>
    </row>
    <row r="15483" spans="1:8">
      <c r="A15483" t="n">
        <v>121387</v>
      </c>
      <c r="B15483" s="33" t="n">
        <v>60</v>
      </c>
      <c r="C15483" s="7" t="n">
        <v>0</v>
      </c>
      <c r="D15483" s="7" t="n">
        <v>-30</v>
      </c>
      <c r="E15483" s="7" t="n">
        <v>0</v>
      </c>
      <c r="F15483" s="7" t="n">
        <v>0</v>
      </c>
      <c r="G15483" s="7" t="n">
        <v>700</v>
      </c>
      <c r="H15483" s="7" t="n">
        <v>0</v>
      </c>
    </row>
    <row r="15484" spans="1:8">
      <c r="A15484" t="s">
        <v>4</v>
      </c>
      <c r="B15484" s="4" t="s">
        <v>5</v>
      </c>
      <c r="C15484" s="4" t="s">
        <v>16</v>
      </c>
      <c r="D15484" s="4" t="s">
        <v>10</v>
      </c>
    </row>
    <row r="15485" spans="1:8">
      <c r="A15485" t="n">
        <v>121406</v>
      </c>
      <c r="B15485" s="38" t="n">
        <v>45</v>
      </c>
      <c r="C15485" s="7" t="n">
        <v>7</v>
      </c>
      <c r="D15485" s="7" t="n">
        <v>255</v>
      </c>
    </row>
    <row r="15486" spans="1:8">
      <c r="A15486" t="s">
        <v>4</v>
      </c>
      <c r="B15486" s="4" t="s">
        <v>5</v>
      </c>
      <c r="C15486" s="4" t="s">
        <v>16</v>
      </c>
      <c r="D15486" s="4" t="s">
        <v>10</v>
      </c>
      <c r="E15486" s="4" t="s">
        <v>30</v>
      </c>
    </row>
    <row r="15487" spans="1:8">
      <c r="A15487" t="n">
        <v>121410</v>
      </c>
      <c r="B15487" s="37" t="n">
        <v>58</v>
      </c>
      <c r="C15487" s="7" t="n">
        <v>101</v>
      </c>
      <c r="D15487" s="7" t="n">
        <v>1500</v>
      </c>
      <c r="E15487" s="7" t="n">
        <v>1</v>
      </c>
    </row>
    <row r="15488" spans="1:8">
      <c r="A15488" t="s">
        <v>4</v>
      </c>
      <c r="B15488" s="4" t="s">
        <v>5</v>
      </c>
      <c r="C15488" s="4" t="s">
        <v>16</v>
      </c>
      <c r="D15488" s="4" t="s">
        <v>10</v>
      </c>
    </row>
    <row r="15489" spans="1:8">
      <c r="A15489" t="n">
        <v>121418</v>
      </c>
      <c r="B15489" s="37" t="n">
        <v>58</v>
      </c>
      <c r="C15489" s="7" t="n">
        <v>254</v>
      </c>
      <c r="D15489" s="7" t="n">
        <v>0</v>
      </c>
    </row>
    <row r="15490" spans="1:8">
      <c r="A15490" t="s">
        <v>4</v>
      </c>
      <c r="B15490" s="4" t="s">
        <v>5</v>
      </c>
      <c r="C15490" s="4" t="s">
        <v>16</v>
      </c>
      <c r="D15490" s="4" t="s">
        <v>10</v>
      </c>
      <c r="E15490" s="4" t="s">
        <v>10</v>
      </c>
      <c r="F15490" s="4" t="s">
        <v>9</v>
      </c>
    </row>
    <row r="15491" spans="1:8">
      <c r="A15491" t="n">
        <v>121422</v>
      </c>
      <c r="B15491" s="70" t="n">
        <v>84</v>
      </c>
      <c r="C15491" s="7" t="n">
        <v>0</v>
      </c>
      <c r="D15491" s="7" t="n">
        <v>0</v>
      </c>
      <c r="E15491" s="7" t="n">
        <v>0</v>
      </c>
      <c r="F15491" s="7" t="n">
        <v>1036831949</v>
      </c>
    </row>
    <row r="15492" spans="1:8">
      <c r="A15492" t="s">
        <v>4</v>
      </c>
      <c r="B15492" s="4" t="s">
        <v>5</v>
      </c>
      <c r="C15492" s="4" t="s">
        <v>16</v>
      </c>
      <c r="D15492" s="4" t="s">
        <v>16</v>
      </c>
      <c r="E15492" s="4" t="s">
        <v>30</v>
      </c>
      <c r="F15492" s="4" t="s">
        <v>10</v>
      </c>
    </row>
    <row r="15493" spans="1:8">
      <c r="A15493" t="n">
        <v>121432</v>
      </c>
      <c r="B15493" s="38" t="n">
        <v>45</v>
      </c>
      <c r="C15493" s="7" t="n">
        <v>5</v>
      </c>
      <c r="D15493" s="7" t="n">
        <v>3</v>
      </c>
      <c r="E15493" s="7" t="n">
        <v>20.8999996185303</v>
      </c>
      <c r="F15493" s="7" t="n">
        <v>0</v>
      </c>
    </row>
    <row r="15494" spans="1:8">
      <c r="A15494" t="s">
        <v>4</v>
      </c>
      <c r="B15494" s="4" t="s">
        <v>5</v>
      </c>
      <c r="C15494" s="4" t="s">
        <v>16</v>
      </c>
      <c r="D15494" s="4" t="s">
        <v>16</v>
      </c>
      <c r="E15494" s="4" t="s">
        <v>30</v>
      </c>
      <c r="F15494" s="4" t="s">
        <v>10</v>
      </c>
    </row>
    <row r="15495" spans="1:8">
      <c r="A15495" t="n">
        <v>121441</v>
      </c>
      <c r="B15495" s="38" t="n">
        <v>45</v>
      </c>
      <c r="C15495" s="7" t="n">
        <v>11</v>
      </c>
      <c r="D15495" s="7" t="n">
        <v>3</v>
      </c>
      <c r="E15495" s="7" t="n">
        <v>36.2999992370605</v>
      </c>
      <c r="F15495" s="7" t="n">
        <v>0</v>
      </c>
    </row>
    <row r="15496" spans="1:8">
      <c r="A15496" t="s">
        <v>4</v>
      </c>
      <c r="B15496" s="4" t="s">
        <v>5</v>
      </c>
      <c r="C15496" s="4" t="s">
        <v>16</v>
      </c>
      <c r="D15496" s="4" t="s">
        <v>16</v>
      </c>
      <c r="E15496" s="4" t="s">
        <v>30</v>
      </c>
      <c r="F15496" s="4" t="s">
        <v>30</v>
      </c>
      <c r="G15496" s="4" t="s">
        <v>30</v>
      </c>
      <c r="H15496" s="4" t="s">
        <v>10</v>
      </c>
    </row>
    <row r="15497" spans="1:8">
      <c r="A15497" t="n">
        <v>121450</v>
      </c>
      <c r="B15497" s="38" t="n">
        <v>45</v>
      </c>
      <c r="C15497" s="7" t="n">
        <v>2</v>
      </c>
      <c r="D15497" s="7" t="n">
        <v>3</v>
      </c>
      <c r="E15497" s="7" t="n">
        <v>1.25999999046326</v>
      </c>
      <c r="F15497" s="7" t="n">
        <v>8.36999988555908</v>
      </c>
      <c r="G15497" s="7" t="n">
        <v>30.3999996185303</v>
      </c>
      <c r="H15497" s="7" t="n">
        <v>0</v>
      </c>
    </row>
    <row r="15498" spans="1:8">
      <c r="A15498" t="s">
        <v>4</v>
      </c>
      <c r="B15498" s="4" t="s">
        <v>5</v>
      </c>
      <c r="C15498" s="4" t="s">
        <v>16</v>
      </c>
      <c r="D15498" s="4" t="s">
        <v>16</v>
      </c>
      <c r="E15498" s="4" t="s">
        <v>30</v>
      </c>
      <c r="F15498" s="4" t="s">
        <v>30</v>
      </c>
      <c r="G15498" s="4" t="s">
        <v>30</v>
      </c>
      <c r="H15498" s="4" t="s">
        <v>10</v>
      </c>
      <c r="I15498" s="4" t="s">
        <v>16</v>
      </c>
    </row>
    <row r="15499" spans="1:8">
      <c r="A15499" t="n">
        <v>121467</v>
      </c>
      <c r="B15499" s="38" t="n">
        <v>45</v>
      </c>
      <c r="C15499" s="7" t="n">
        <v>4</v>
      </c>
      <c r="D15499" s="7" t="n">
        <v>3</v>
      </c>
      <c r="E15499" s="7" t="n">
        <v>11.8299999237061</v>
      </c>
      <c r="F15499" s="7" t="n">
        <v>174.660003662109</v>
      </c>
      <c r="G15499" s="7" t="n">
        <v>360</v>
      </c>
      <c r="H15499" s="7" t="n">
        <v>0</v>
      </c>
      <c r="I15499" s="7" t="n">
        <v>0</v>
      </c>
    </row>
    <row r="15500" spans="1:8">
      <c r="A15500" t="s">
        <v>4</v>
      </c>
      <c r="B15500" s="4" t="s">
        <v>5</v>
      </c>
      <c r="C15500" s="4" t="s">
        <v>16</v>
      </c>
      <c r="D15500" s="4" t="s">
        <v>16</v>
      </c>
      <c r="E15500" s="4" t="s">
        <v>30</v>
      </c>
      <c r="F15500" s="4" t="s">
        <v>30</v>
      </c>
      <c r="G15500" s="4" t="s">
        <v>30</v>
      </c>
      <c r="H15500" s="4" t="s">
        <v>10</v>
      </c>
    </row>
    <row r="15501" spans="1:8">
      <c r="A15501" t="n">
        <v>121485</v>
      </c>
      <c r="B15501" s="38" t="n">
        <v>45</v>
      </c>
      <c r="C15501" s="7" t="n">
        <v>2</v>
      </c>
      <c r="D15501" s="7" t="n">
        <v>3</v>
      </c>
      <c r="E15501" s="7" t="n">
        <v>7.13000011444092</v>
      </c>
      <c r="F15501" s="7" t="n">
        <v>3.27999997138977</v>
      </c>
      <c r="G15501" s="7" t="n">
        <v>-9.71000003814697</v>
      </c>
      <c r="H15501" s="7" t="n">
        <v>15000</v>
      </c>
    </row>
    <row r="15502" spans="1:8">
      <c r="A15502" t="s">
        <v>4</v>
      </c>
      <c r="B15502" s="4" t="s">
        <v>5</v>
      </c>
      <c r="C15502" s="4" t="s">
        <v>16</v>
      </c>
      <c r="D15502" s="4" t="s">
        <v>16</v>
      </c>
      <c r="E15502" s="4" t="s">
        <v>30</v>
      </c>
      <c r="F15502" s="4" t="s">
        <v>30</v>
      </c>
      <c r="G15502" s="4" t="s">
        <v>30</v>
      </c>
      <c r="H15502" s="4" t="s">
        <v>10</v>
      </c>
      <c r="I15502" s="4" t="s">
        <v>16</v>
      </c>
    </row>
    <row r="15503" spans="1:8">
      <c r="A15503" t="n">
        <v>121502</v>
      </c>
      <c r="B15503" s="38" t="n">
        <v>45</v>
      </c>
      <c r="C15503" s="7" t="n">
        <v>4</v>
      </c>
      <c r="D15503" s="7" t="n">
        <v>3</v>
      </c>
      <c r="E15503" s="7" t="n">
        <v>26.4099998474121</v>
      </c>
      <c r="F15503" s="7" t="n">
        <v>116.540000915527</v>
      </c>
      <c r="G15503" s="7" t="n">
        <v>356</v>
      </c>
      <c r="H15503" s="7" t="n">
        <v>15000</v>
      </c>
      <c r="I15503" s="7" t="n">
        <v>0</v>
      </c>
    </row>
    <row r="15504" spans="1:8">
      <c r="A15504" t="s">
        <v>4</v>
      </c>
      <c r="B15504" s="4" t="s">
        <v>5</v>
      </c>
      <c r="C15504" s="4" t="s">
        <v>16</v>
      </c>
      <c r="D15504" s="4" t="s">
        <v>16</v>
      </c>
      <c r="E15504" s="4" t="s">
        <v>30</v>
      </c>
      <c r="F15504" s="4" t="s">
        <v>10</v>
      </c>
    </row>
    <row r="15505" spans="1:9">
      <c r="A15505" t="n">
        <v>121520</v>
      </c>
      <c r="B15505" s="38" t="n">
        <v>45</v>
      </c>
      <c r="C15505" s="7" t="n">
        <v>5</v>
      </c>
      <c r="D15505" s="7" t="n">
        <v>3</v>
      </c>
      <c r="E15505" s="7" t="n">
        <v>19.1000003814697</v>
      </c>
      <c r="F15505" s="7" t="n">
        <v>15000</v>
      </c>
    </row>
    <row r="15506" spans="1:9">
      <c r="A15506" t="s">
        <v>4</v>
      </c>
      <c r="B15506" s="4" t="s">
        <v>5</v>
      </c>
      <c r="C15506" s="4" t="s">
        <v>16</v>
      </c>
      <c r="D15506" s="4" t="s">
        <v>10</v>
      </c>
    </row>
    <row r="15507" spans="1:9">
      <c r="A15507" t="n">
        <v>121529</v>
      </c>
      <c r="B15507" s="38" t="n">
        <v>45</v>
      </c>
      <c r="C15507" s="7" t="n">
        <v>7</v>
      </c>
      <c r="D15507" s="7" t="n">
        <v>255</v>
      </c>
    </row>
    <row r="15508" spans="1:9">
      <c r="A15508" t="s">
        <v>4</v>
      </c>
      <c r="B15508" s="4" t="s">
        <v>5</v>
      </c>
      <c r="C15508" s="4" t="s">
        <v>16</v>
      </c>
      <c r="D15508" s="4" t="s">
        <v>10</v>
      </c>
      <c r="E15508" s="4" t="s">
        <v>30</v>
      </c>
    </row>
    <row r="15509" spans="1:9">
      <c r="A15509" t="n">
        <v>121533</v>
      </c>
      <c r="B15509" s="37" t="n">
        <v>58</v>
      </c>
      <c r="C15509" s="7" t="n">
        <v>101</v>
      </c>
      <c r="D15509" s="7" t="n">
        <v>1500</v>
      </c>
      <c r="E15509" s="7" t="n">
        <v>1</v>
      </c>
    </row>
    <row r="15510" spans="1:9">
      <c r="A15510" t="s">
        <v>4</v>
      </c>
      <c r="B15510" s="4" t="s">
        <v>5</v>
      </c>
      <c r="C15510" s="4" t="s">
        <v>16</v>
      </c>
      <c r="D15510" s="4" t="s">
        <v>10</v>
      </c>
    </row>
    <row r="15511" spans="1:9">
      <c r="A15511" t="n">
        <v>121541</v>
      </c>
      <c r="B15511" s="37" t="n">
        <v>58</v>
      </c>
      <c r="C15511" s="7" t="n">
        <v>254</v>
      </c>
      <c r="D15511" s="7" t="n">
        <v>0</v>
      </c>
    </row>
    <row r="15512" spans="1:9">
      <c r="A15512" t="s">
        <v>4</v>
      </c>
      <c r="B15512" s="4" t="s">
        <v>5</v>
      </c>
      <c r="C15512" s="4" t="s">
        <v>10</v>
      </c>
      <c r="D15512" s="4" t="s">
        <v>30</v>
      </c>
      <c r="E15512" s="4" t="s">
        <v>30</v>
      </c>
      <c r="F15512" s="4" t="s">
        <v>16</v>
      </c>
    </row>
    <row r="15513" spans="1:9">
      <c r="A15513" t="n">
        <v>121545</v>
      </c>
      <c r="B15513" s="75" t="n">
        <v>52</v>
      </c>
      <c r="C15513" s="7" t="n">
        <v>0</v>
      </c>
      <c r="D15513" s="7" t="n">
        <v>10.8999996185303</v>
      </c>
      <c r="E15513" s="7" t="n">
        <v>0</v>
      </c>
      <c r="F15513" s="7" t="n">
        <v>0</v>
      </c>
    </row>
    <row r="15514" spans="1:9">
      <c r="A15514" t="s">
        <v>4</v>
      </c>
      <c r="B15514" s="4" t="s">
        <v>5</v>
      </c>
      <c r="C15514" s="4" t="s">
        <v>10</v>
      </c>
      <c r="D15514" s="4" t="s">
        <v>30</v>
      </c>
      <c r="E15514" s="4" t="s">
        <v>30</v>
      </c>
      <c r="F15514" s="4" t="s">
        <v>16</v>
      </c>
    </row>
    <row r="15515" spans="1:9">
      <c r="A15515" t="n">
        <v>121557</v>
      </c>
      <c r="B15515" s="75" t="n">
        <v>52</v>
      </c>
      <c r="C15515" s="7" t="n">
        <v>13</v>
      </c>
      <c r="D15515" s="7" t="n">
        <v>346</v>
      </c>
      <c r="E15515" s="7" t="n">
        <v>0</v>
      </c>
      <c r="F15515" s="7" t="n">
        <v>0</v>
      </c>
    </row>
    <row r="15516" spans="1:9">
      <c r="A15516" t="s">
        <v>4</v>
      </c>
      <c r="B15516" s="4" t="s">
        <v>5</v>
      </c>
      <c r="C15516" s="4" t="s">
        <v>10</v>
      </c>
      <c r="D15516" s="4" t="s">
        <v>30</v>
      </c>
      <c r="E15516" s="4" t="s">
        <v>30</v>
      </c>
      <c r="F15516" s="4" t="s">
        <v>16</v>
      </c>
    </row>
    <row r="15517" spans="1:9">
      <c r="A15517" t="n">
        <v>121569</v>
      </c>
      <c r="B15517" s="75" t="n">
        <v>52</v>
      </c>
      <c r="C15517" s="7" t="n">
        <v>12</v>
      </c>
      <c r="D15517" s="7" t="n">
        <v>346</v>
      </c>
      <c r="E15517" s="7" t="n">
        <v>0</v>
      </c>
      <c r="F15517" s="7" t="n">
        <v>0</v>
      </c>
    </row>
    <row r="15518" spans="1:9">
      <c r="A15518" t="s">
        <v>4</v>
      </c>
      <c r="B15518" s="4" t="s">
        <v>5</v>
      </c>
      <c r="C15518" s="4" t="s">
        <v>10</v>
      </c>
      <c r="D15518" s="4" t="s">
        <v>30</v>
      </c>
      <c r="E15518" s="4" t="s">
        <v>30</v>
      </c>
      <c r="F15518" s="4" t="s">
        <v>16</v>
      </c>
    </row>
    <row r="15519" spans="1:9">
      <c r="A15519" t="n">
        <v>121581</v>
      </c>
      <c r="B15519" s="75" t="n">
        <v>52</v>
      </c>
      <c r="C15519" s="7" t="n">
        <v>80</v>
      </c>
      <c r="D15519" s="7" t="n">
        <v>346</v>
      </c>
      <c r="E15519" s="7" t="n">
        <v>0</v>
      </c>
      <c r="F15519" s="7" t="n">
        <v>0</v>
      </c>
    </row>
    <row r="15520" spans="1:9">
      <c r="A15520" t="s">
        <v>4</v>
      </c>
      <c r="B15520" s="4" t="s">
        <v>5</v>
      </c>
      <c r="C15520" s="4" t="s">
        <v>10</v>
      </c>
      <c r="D15520" s="4" t="s">
        <v>30</v>
      </c>
      <c r="E15520" s="4" t="s">
        <v>30</v>
      </c>
      <c r="F15520" s="4" t="s">
        <v>30</v>
      </c>
      <c r="G15520" s="4" t="s">
        <v>10</v>
      </c>
      <c r="H15520" s="4" t="s">
        <v>10</v>
      </c>
    </row>
    <row r="15521" spans="1:8">
      <c r="A15521" t="n">
        <v>121593</v>
      </c>
      <c r="B15521" s="33" t="n">
        <v>60</v>
      </c>
      <c r="C15521" s="7" t="n">
        <v>0</v>
      </c>
      <c r="D15521" s="7" t="n">
        <v>0</v>
      </c>
      <c r="E15521" s="7" t="n">
        <v>0</v>
      </c>
      <c r="F15521" s="7" t="n">
        <v>0</v>
      </c>
      <c r="G15521" s="7" t="n">
        <v>0</v>
      </c>
      <c r="H15521" s="7" t="n">
        <v>0</v>
      </c>
    </row>
    <row r="15522" spans="1:8">
      <c r="A15522" t="s">
        <v>4</v>
      </c>
      <c r="B15522" s="4" t="s">
        <v>5</v>
      </c>
      <c r="C15522" s="4" t="s">
        <v>10</v>
      </c>
      <c r="D15522" s="4" t="s">
        <v>30</v>
      </c>
      <c r="E15522" s="4" t="s">
        <v>30</v>
      </c>
      <c r="F15522" s="4" t="s">
        <v>30</v>
      </c>
      <c r="G15522" s="4" t="s">
        <v>10</v>
      </c>
      <c r="H15522" s="4" t="s">
        <v>10</v>
      </c>
    </row>
    <row r="15523" spans="1:8">
      <c r="A15523" t="n">
        <v>121612</v>
      </c>
      <c r="B15523" s="33" t="n">
        <v>60</v>
      </c>
      <c r="C15523" s="7" t="n">
        <v>13</v>
      </c>
      <c r="D15523" s="7" t="n">
        <v>0</v>
      </c>
      <c r="E15523" s="7" t="n">
        <v>0</v>
      </c>
      <c r="F15523" s="7" t="n">
        <v>0</v>
      </c>
      <c r="G15523" s="7" t="n">
        <v>0</v>
      </c>
      <c r="H15523" s="7" t="n">
        <v>0</v>
      </c>
    </row>
    <row r="15524" spans="1:8">
      <c r="A15524" t="s">
        <v>4</v>
      </c>
      <c r="B15524" s="4" t="s">
        <v>5</v>
      </c>
      <c r="C15524" s="4" t="s">
        <v>10</v>
      </c>
      <c r="D15524" s="4" t="s">
        <v>30</v>
      </c>
      <c r="E15524" s="4" t="s">
        <v>30</v>
      </c>
      <c r="F15524" s="4" t="s">
        <v>30</v>
      </c>
      <c r="G15524" s="4" t="s">
        <v>10</v>
      </c>
      <c r="H15524" s="4" t="s">
        <v>10</v>
      </c>
    </row>
    <row r="15525" spans="1:8">
      <c r="A15525" t="n">
        <v>121631</v>
      </c>
      <c r="B15525" s="33" t="n">
        <v>60</v>
      </c>
      <c r="C15525" s="7" t="n">
        <v>12</v>
      </c>
      <c r="D15525" s="7" t="n">
        <v>0</v>
      </c>
      <c r="E15525" s="7" t="n">
        <v>0</v>
      </c>
      <c r="F15525" s="7" t="n">
        <v>0</v>
      </c>
      <c r="G15525" s="7" t="n">
        <v>0</v>
      </c>
      <c r="H15525" s="7" t="n">
        <v>0</v>
      </c>
    </row>
    <row r="15526" spans="1:8">
      <c r="A15526" t="s">
        <v>4</v>
      </c>
      <c r="B15526" s="4" t="s">
        <v>5</v>
      </c>
      <c r="C15526" s="4" t="s">
        <v>10</v>
      </c>
      <c r="D15526" s="4" t="s">
        <v>30</v>
      </c>
      <c r="E15526" s="4" t="s">
        <v>30</v>
      </c>
      <c r="F15526" s="4" t="s">
        <v>30</v>
      </c>
      <c r="G15526" s="4" t="s">
        <v>10</v>
      </c>
      <c r="H15526" s="4" t="s">
        <v>10</v>
      </c>
    </row>
    <row r="15527" spans="1:8">
      <c r="A15527" t="n">
        <v>121650</v>
      </c>
      <c r="B15527" s="33" t="n">
        <v>60</v>
      </c>
      <c r="C15527" s="7" t="n">
        <v>80</v>
      </c>
      <c r="D15527" s="7" t="n">
        <v>0</v>
      </c>
      <c r="E15527" s="7" t="n">
        <v>0</v>
      </c>
      <c r="F15527" s="7" t="n">
        <v>0</v>
      </c>
      <c r="G15527" s="7" t="n">
        <v>0</v>
      </c>
      <c r="H15527" s="7" t="n">
        <v>0</v>
      </c>
    </row>
    <row r="15528" spans="1:8">
      <c r="A15528" t="s">
        <v>4</v>
      </c>
      <c r="B15528" s="4" t="s">
        <v>5</v>
      </c>
      <c r="C15528" s="4" t="s">
        <v>16</v>
      </c>
      <c r="D15528" s="4" t="s">
        <v>16</v>
      </c>
      <c r="E15528" s="4" t="s">
        <v>30</v>
      </c>
      <c r="F15528" s="4" t="s">
        <v>30</v>
      </c>
      <c r="G15528" s="4" t="s">
        <v>30</v>
      </c>
      <c r="H15528" s="4" t="s">
        <v>10</v>
      </c>
    </row>
    <row r="15529" spans="1:8">
      <c r="A15529" t="n">
        <v>121669</v>
      </c>
      <c r="B15529" s="38" t="n">
        <v>45</v>
      </c>
      <c r="C15529" s="7" t="n">
        <v>2</v>
      </c>
      <c r="D15529" s="7" t="n">
        <v>3</v>
      </c>
      <c r="E15529" s="7" t="n">
        <v>17.2700004577637</v>
      </c>
      <c r="F15529" s="7" t="n">
        <v>16</v>
      </c>
      <c r="G15529" s="7" t="n">
        <v>-30.4799995422363</v>
      </c>
      <c r="H15529" s="7" t="n">
        <v>0</v>
      </c>
    </row>
    <row r="15530" spans="1:8">
      <c r="A15530" t="s">
        <v>4</v>
      </c>
      <c r="B15530" s="4" t="s">
        <v>5</v>
      </c>
      <c r="C15530" s="4" t="s">
        <v>16</v>
      </c>
      <c r="D15530" s="4" t="s">
        <v>16</v>
      </c>
      <c r="E15530" s="4" t="s">
        <v>30</v>
      </c>
      <c r="F15530" s="4" t="s">
        <v>30</v>
      </c>
      <c r="G15530" s="4" t="s">
        <v>30</v>
      </c>
      <c r="H15530" s="4" t="s">
        <v>10</v>
      </c>
      <c r="I15530" s="4" t="s">
        <v>16</v>
      </c>
    </row>
    <row r="15531" spans="1:8">
      <c r="A15531" t="n">
        <v>121686</v>
      </c>
      <c r="B15531" s="38" t="n">
        <v>45</v>
      </c>
      <c r="C15531" s="7" t="n">
        <v>4</v>
      </c>
      <c r="D15531" s="7" t="n">
        <v>3</v>
      </c>
      <c r="E15531" s="7" t="n">
        <v>355</v>
      </c>
      <c r="F15531" s="7" t="n">
        <v>188.110000610352</v>
      </c>
      <c r="G15531" s="7" t="n">
        <v>0</v>
      </c>
      <c r="H15531" s="7" t="n">
        <v>0</v>
      </c>
      <c r="I15531" s="7" t="n">
        <v>0</v>
      </c>
    </row>
    <row r="15532" spans="1:8">
      <c r="A15532" t="s">
        <v>4</v>
      </c>
      <c r="B15532" s="4" t="s">
        <v>5</v>
      </c>
      <c r="C15532" s="4" t="s">
        <v>16</v>
      </c>
      <c r="D15532" s="4" t="s">
        <v>16</v>
      </c>
      <c r="E15532" s="4" t="s">
        <v>30</v>
      </c>
      <c r="F15532" s="4" t="s">
        <v>10</v>
      </c>
    </row>
    <row r="15533" spans="1:8">
      <c r="A15533" t="n">
        <v>121704</v>
      </c>
      <c r="B15533" s="38" t="n">
        <v>45</v>
      </c>
      <c r="C15533" s="7" t="n">
        <v>5</v>
      </c>
      <c r="D15533" s="7" t="n">
        <v>3</v>
      </c>
      <c r="E15533" s="7" t="n">
        <v>4</v>
      </c>
      <c r="F15533" s="7" t="n">
        <v>0</v>
      </c>
    </row>
    <row r="15534" spans="1:8">
      <c r="A15534" t="s">
        <v>4</v>
      </c>
      <c r="B15534" s="4" t="s">
        <v>5</v>
      </c>
      <c r="C15534" s="4" t="s">
        <v>16</v>
      </c>
      <c r="D15534" s="4" t="s">
        <v>16</v>
      </c>
      <c r="E15534" s="4" t="s">
        <v>30</v>
      </c>
      <c r="F15534" s="4" t="s">
        <v>10</v>
      </c>
    </row>
    <row r="15535" spans="1:8">
      <c r="A15535" t="n">
        <v>121713</v>
      </c>
      <c r="B15535" s="38" t="n">
        <v>45</v>
      </c>
      <c r="C15535" s="7" t="n">
        <v>11</v>
      </c>
      <c r="D15535" s="7" t="n">
        <v>3</v>
      </c>
      <c r="E15535" s="7" t="n">
        <v>38</v>
      </c>
      <c r="F15535" s="7" t="n">
        <v>0</v>
      </c>
    </row>
    <row r="15536" spans="1:8">
      <c r="A15536" t="s">
        <v>4</v>
      </c>
      <c r="B15536" s="4" t="s">
        <v>5</v>
      </c>
      <c r="C15536" s="4" t="s">
        <v>16</v>
      </c>
      <c r="D15536" s="4" t="s">
        <v>16</v>
      </c>
      <c r="E15536" s="4" t="s">
        <v>30</v>
      </c>
      <c r="F15536" s="4" t="s">
        <v>30</v>
      </c>
      <c r="G15536" s="4" t="s">
        <v>30</v>
      </c>
      <c r="H15536" s="4" t="s">
        <v>10</v>
      </c>
      <c r="I15536" s="4" t="s">
        <v>16</v>
      </c>
    </row>
    <row r="15537" spans="1:9">
      <c r="A15537" t="n">
        <v>121722</v>
      </c>
      <c r="B15537" s="38" t="n">
        <v>45</v>
      </c>
      <c r="C15537" s="7" t="n">
        <v>4</v>
      </c>
      <c r="D15537" s="7" t="n">
        <v>3</v>
      </c>
      <c r="E15537" s="7" t="n">
        <v>355</v>
      </c>
      <c r="F15537" s="7" t="n">
        <v>164.110000610352</v>
      </c>
      <c r="G15537" s="7" t="n">
        <v>0</v>
      </c>
      <c r="H15537" s="7" t="n">
        <v>48000</v>
      </c>
      <c r="I15537" s="7" t="n">
        <v>0</v>
      </c>
    </row>
    <row r="15538" spans="1:9">
      <c r="A15538" t="s">
        <v>4</v>
      </c>
      <c r="B15538" s="4" t="s">
        <v>5</v>
      </c>
      <c r="C15538" s="4" t="s">
        <v>16</v>
      </c>
      <c r="D15538" s="4" t="s">
        <v>10</v>
      </c>
      <c r="E15538" s="4" t="s">
        <v>10</v>
      </c>
      <c r="F15538" s="4" t="s">
        <v>9</v>
      </c>
    </row>
    <row r="15539" spans="1:9">
      <c r="A15539" t="n">
        <v>121740</v>
      </c>
      <c r="B15539" s="70" t="n">
        <v>84</v>
      </c>
      <c r="C15539" s="7" t="n">
        <v>1</v>
      </c>
      <c r="D15539" s="7" t="n">
        <v>0</v>
      </c>
      <c r="E15539" s="7" t="n">
        <v>0</v>
      </c>
      <c r="F15539" s="7" t="n">
        <v>0</v>
      </c>
    </row>
    <row r="15540" spans="1:9">
      <c r="A15540" t="s">
        <v>4</v>
      </c>
      <c r="B15540" s="4" t="s">
        <v>5</v>
      </c>
      <c r="C15540" s="4" t="s">
        <v>10</v>
      </c>
    </row>
    <row r="15541" spans="1:9">
      <c r="A15541" t="n">
        <v>121750</v>
      </c>
      <c r="B15541" s="31" t="n">
        <v>16</v>
      </c>
      <c r="C15541" s="7" t="n">
        <v>3000</v>
      </c>
    </row>
    <row r="15542" spans="1:9">
      <c r="A15542" t="s">
        <v>4</v>
      </c>
      <c r="B15542" s="4" t="s">
        <v>5</v>
      </c>
      <c r="C15542" s="4" t="s">
        <v>16</v>
      </c>
      <c r="D15542" s="4" t="s">
        <v>10</v>
      </c>
    </row>
    <row r="15543" spans="1:9">
      <c r="A15543" t="n">
        <v>121753</v>
      </c>
      <c r="B15543" s="37" t="n">
        <v>58</v>
      </c>
      <c r="C15543" s="7" t="n">
        <v>255</v>
      </c>
      <c r="D15543" s="7" t="n">
        <v>0</v>
      </c>
    </row>
    <row r="15544" spans="1:9">
      <c r="A15544" t="s">
        <v>4</v>
      </c>
      <c r="B15544" s="4" t="s">
        <v>5</v>
      </c>
      <c r="C15544" s="4" t="s">
        <v>16</v>
      </c>
      <c r="D15544" s="4" t="s">
        <v>10</v>
      </c>
      <c r="E15544" s="4" t="s">
        <v>10</v>
      </c>
      <c r="F15544" s="4" t="s">
        <v>16</v>
      </c>
    </row>
    <row r="15545" spans="1:9">
      <c r="A15545" t="n">
        <v>121757</v>
      </c>
      <c r="B15545" s="27" t="n">
        <v>25</v>
      </c>
      <c r="C15545" s="7" t="n">
        <v>1</v>
      </c>
      <c r="D15545" s="7" t="n">
        <v>65535</v>
      </c>
      <c r="E15545" s="7" t="n">
        <v>500</v>
      </c>
      <c r="F15545" s="7" t="n">
        <v>0</v>
      </c>
    </row>
    <row r="15546" spans="1:9">
      <c r="A15546" t="s">
        <v>4</v>
      </c>
      <c r="B15546" s="4" t="s">
        <v>5</v>
      </c>
      <c r="C15546" s="4" t="s">
        <v>16</v>
      </c>
      <c r="D15546" s="4" t="s">
        <v>10</v>
      </c>
      <c r="E15546" s="4" t="s">
        <v>6</v>
      </c>
    </row>
    <row r="15547" spans="1:9">
      <c r="A15547" t="n">
        <v>121764</v>
      </c>
      <c r="B15547" s="54" t="n">
        <v>51</v>
      </c>
      <c r="C15547" s="7" t="n">
        <v>4</v>
      </c>
      <c r="D15547" s="7" t="n">
        <v>13</v>
      </c>
      <c r="E15547" s="7" t="s">
        <v>258</v>
      </c>
    </row>
    <row r="15548" spans="1:9">
      <c r="A15548" t="s">
        <v>4</v>
      </c>
      <c r="B15548" s="4" t="s">
        <v>5</v>
      </c>
      <c r="C15548" s="4" t="s">
        <v>10</v>
      </c>
    </row>
    <row r="15549" spans="1:9">
      <c r="A15549" t="n">
        <v>121778</v>
      </c>
      <c r="B15549" s="31" t="n">
        <v>16</v>
      </c>
      <c r="C15549" s="7" t="n">
        <v>0</v>
      </c>
    </row>
    <row r="15550" spans="1:9">
      <c r="A15550" t="s">
        <v>4</v>
      </c>
      <c r="B15550" s="4" t="s">
        <v>5</v>
      </c>
      <c r="C15550" s="4" t="s">
        <v>10</v>
      </c>
      <c r="D15550" s="4" t="s">
        <v>16</v>
      </c>
      <c r="E15550" s="4" t="s">
        <v>9</v>
      </c>
      <c r="F15550" s="4" t="s">
        <v>69</v>
      </c>
      <c r="G15550" s="4" t="s">
        <v>16</v>
      </c>
      <c r="H15550" s="4" t="s">
        <v>16</v>
      </c>
    </row>
    <row r="15551" spans="1:9">
      <c r="A15551" t="n">
        <v>121781</v>
      </c>
      <c r="B15551" s="55" t="n">
        <v>26</v>
      </c>
      <c r="C15551" s="7" t="n">
        <v>13</v>
      </c>
      <c r="D15551" s="7" t="n">
        <v>17</v>
      </c>
      <c r="E15551" s="7" t="n">
        <v>63694</v>
      </c>
      <c r="F15551" s="7" t="s">
        <v>825</v>
      </c>
      <c r="G15551" s="7" t="n">
        <v>2</v>
      </c>
      <c r="H15551" s="7" t="n">
        <v>0</v>
      </c>
    </row>
    <row r="15552" spans="1:9">
      <c r="A15552" t="s">
        <v>4</v>
      </c>
      <c r="B15552" s="4" t="s">
        <v>5</v>
      </c>
    </row>
    <row r="15553" spans="1:9">
      <c r="A15553" t="n">
        <v>121831</v>
      </c>
      <c r="B15553" s="29" t="n">
        <v>28</v>
      </c>
    </row>
    <row r="15554" spans="1:9">
      <c r="A15554" t="s">
        <v>4</v>
      </c>
      <c r="B15554" s="4" t="s">
        <v>5</v>
      </c>
      <c r="C15554" s="4" t="s">
        <v>10</v>
      </c>
      <c r="D15554" s="4" t="s">
        <v>16</v>
      </c>
      <c r="E15554" s="4" t="s">
        <v>16</v>
      </c>
      <c r="F15554" s="4" t="s">
        <v>6</v>
      </c>
    </row>
    <row r="15555" spans="1:9">
      <c r="A15555" t="n">
        <v>121832</v>
      </c>
      <c r="B15555" s="25" t="n">
        <v>20</v>
      </c>
      <c r="C15555" s="7" t="n">
        <v>12</v>
      </c>
      <c r="D15555" s="7" t="n">
        <v>2</v>
      </c>
      <c r="E15555" s="7" t="n">
        <v>10</v>
      </c>
      <c r="F15555" s="7" t="s">
        <v>282</v>
      </c>
    </row>
    <row r="15556" spans="1:9">
      <c r="A15556" t="s">
        <v>4</v>
      </c>
      <c r="B15556" s="4" t="s">
        <v>5</v>
      </c>
      <c r="C15556" s="4" t="s">
        <v>16</v>
      </c>
      <c r="D15556" s="4" t="s">
        <v>10</v>
      </c>
      <c r="E15556" s="4" t="s">
        <v>6</v>
      </c>
    </row>
    <row r="15557" spans="1:9">
      <c r="A15557" t="n">
        <v>121853</v>
      </c>
      <c r="B15557" s="54" t="n">
        <v>51</v>
      </c>
      <c r="C15557" s="7" t="n">
        <v>4</v>
      </c>
      <c r="D15557" s="7" t="n">
        <v>12</v>
      </c>
      <c r="E15557" s="7" t="s">
        <v>304</v>
      </c>
    </row>
    <row r="15558" spans="1:9">
      <c r="A15558" t="s">
        <v>4</v>
      </c>
      <c r="B15558" s="4" t="s">
        <v>5</v>
      </c>
      <c r="C15558" s="4" t="s">
        <v>10</v>
      </c>
    </row>
    <row r="15559" spans="1:9">
      <c r="A15559" t="n">
        <v>121867</v>
      </c>
      <c r="B15559" s="31" t="n">
        <v>16</v>
      </c>
      <c r="C15559" s="7" t="n">
        <v>0</v>
      </c>
    </row>
    <row r="15560" spans="1:9">
      <c r="A15560" t="s">
        <v>4</v>
      </c>
      <c r="B15560" s="4" t="s">
        <v>5</v>
      </c>
      <c r="C15560" s="4" t="s">
        <v>10</v>
      </c>
      <c r="D15560" s="4" t="s">
        <v>16</v>
      </c>
      <c r="E15560" s="4" t="s">
        <v>9</v>
      </c>
      <c r="F15560" s="4" t="s">
        <v>69</v>
      </c>
      <c r="G15560" s="4" t="s">
        <v>16</v>
      </c>
      <c r="H15560" s="4" t="s">
        <v>16</v>
      </c>
    </row>
    <row r="15561" spans="1:9">
      <c r="A15561" t="n">
        <v>121870</v>
      </c>
      <c r="B15561" s="55" t="n">
        <v>26</v>
      </c>
      <c r="C15561" s="7" t="n">
        <v>12</v>
      </c>
      <c r="D15561" s="7" t="n">
        <v>17</v>
      </c>
      <c r="E15561" s="7" t="n">
        <v>63695</v>
      </c>
      <c r="F15561" s="7" t="s">
        <v>826</v>
      </c>
      <c r="G15561" s="7" t="n">
        <v>2</v>
      </c>
      <c r="H15561" s="7" t="n">
        <v>0</v>
      </c>
    </row>
    <row r="15562" spans="1:9">
      <c r="A15562" t="s">
        <v>4</v>
      </c>
      <c r="B15562" s="4" t="s">
        <v>5</v>
      </c>
    </row>
    <row r="15563" spans="1:9">
      <c r="A15563" t="n">
        <v>121956</v>
      </c>
      <c r="B15563" s="29" t="n">
        <v>28</v>
      </c>
    </row>
    <row r="15564" spans="1:9">
      <c r="A15564" t="s">
        <v>4</v>
      </c>
      <c r="B15564" s="4" t="s">
        <v>5</v>
      </c>
      <c r="C15564" s="4" t="s">
        <v>10</v>
      </c>
      <c r="D15564" s="4" t="s">
        <v>10</v>
      </c>
      <c r="E15564" s="4" t="s">
        <v>10</v>
      </c>
    </row>
    <row r="15565" spans="1:9">
      <c r="A15565" t="n">
        <v>121957</v>
      </c>
      <c r="B15565" s="34" t="n">
        <v>61</v>
      </c>
      <c r="C15565" s="7" t="n">
        <v>80</v>
      </c>
      <c r="D15565" s="7" t="n">
        <v>12</v>
      </c>
      <c r="E15565" s="7" t="n">
        <v>1000</v>
      </c>
    </row>
    <row r="15566" spans="1:9">
      <c r="A15566" t="s">
        <v>4</v>
      </c>
      <c r="B15566" s="4" t="s">
        <v>5</v>
      </c>
      <c r="C15566" s="4" t="s">
        <v>16</v>
      </c>
      <c r="D15566" s="4" t="s">
        <v>10</v>
      </c>
      <c r="E15566" s="4" t="s">
        <v>6</v>
      </c>
    </row>
    <row r="15567" spans="1:9">
      <c r="A15567" t="n">
        <v>121964</v>
      </c>
      <c r="B15567" s="54" t="n">
        <v>51</v>
      </c>
      <c r="C15567" s="7" t="n">
        <v>4</v>
      </c>
      <c r="D15567" s="7" t="n">
        <v>80</v>
      </c>
      <c r="E15567" s="7" t="s">
        <v>240</v>
      </c>
    </row>
    <row r="15568" spans="1:9">
      <c r="A15568" t="s">
        <v>4</v>
      </c>
      <c r="B15568" s="4" t="s">
        <v>5</v>
      </c>
      <c r="C15568" s="4" t="s">
        <v>10</v>
      </c>
    </row>
    <row r="15569" spans="1:8">
      <c r="A15569" t="n">
        <v>121977</v>
      </c>
      <c r="B15569" s="31" t="n">
        <v>16</v>
      </c>
      <c r="C15569" s="7" t="n">
        <v>0</v>
      </c>
    </row>
    <row r="15570" spans="1:8">
      <c r="A15570" t="s">
        <v>4</v>
      </c>
      <c r="B15570" s="4" t="s">
        <v>5</v>
      </c>
      <c r="C15570" s="4" t="s">
        <v>10</v>
      </c>
      <c r="D15570" s="4" t="s">
        <v>16</v>
      </c>
      <c r="E15570" s="4" t="s">
        <v>9</v>
      </c>
      <c r="F15570" s="4" t="s">
        <v>69</v>
      </c>
      <c r="G15570" s="4" t="s">
        <v>16</v>
      </c>
      <c r="H15570" s="4" t="s">
        <v>16</v>
      </c>
    </row>
    <row r="15571" spans="1:8">
      <c r="A15571" t="n">
        <v>121980</v>
      </c>
      <c r="B15571" s="55" t="n">
        <v>26</v>
      </c>
      <c r="C15571" s="7" t="n">
        <v>80</v>
      </c>
      <c r="D15571" s="7" t="n">
        <v>17</v>
      </c>
      <c r="E15571" s="7" t="n">
        <v>63696</v>
      </c>
      <c r="F15571" s="7" t="s">
        <v>827</v>
      </c>
      <c r="G15571" s="7" t="n">
        <v>2</v>
      </c>
      <c r="H15571" s="7" t="n">
        <v>0</v>
      </c>
    </row>
    <row r="15572" spans="1:8">
      <c r="A15572" t="s">
        <v>4</v>
      </c>
      <c r="B15572" s="4" t="s">
        <v>5</v>
      </c>
    </row>
    <row r="15573" spans="1:8">
      <c r="A15573" t="n">
        <v>122096</v>
      </c>
      <c r="B15573" s="29" t="n">
        <v>28</v>
      </c>
    </row>
    <row r="15574" spans="1:8">
      <c r="A15574" t="s">
        <v>4</v>
      </c>
      <c r="B15574" s="4" t="s">
        <v>5</v>
      </c>
      <c r="C15574" s="4" t="s">
        <v>10</v>
      </c>
      <c r="D15574" s="4" t="s">
        <v>16</v>
      </c>
    </row>
    <row r="15575" spans="1:8">
      <c r="A15575" t="n">
        <v>122097</v>
      </c>
      <c r="B15575" s="66" t="n">
        <v>89</v>
      </c>
      <c r="C15575" s="7" t="n">
        <v>65533</v>
      </c>
      <c r="D15575" s="7" t="n">
        <v>1</v>
      </c>
    </row>
    <row r="15576" spans="1:8">
      <c r="A15576" t="s">
        <v>4</v>
      </c>
      <c r="B15576" s="4" t="s">
        <v>5</v>
      </c>
      <c r="C15576" s="4" t="s">
        <v>10</v>
      </c>
      <c r="D15576" s="4" t="s">
        <v>10</v>
      </c>
      <c r="E15576" s="4" t="s">
        <v>10</v>
      </c>
    </row>
    <row r="15577" spans="1:8">
      <c r="A15577" t="n">
        <v>122101</v>
      </c>
      <c r="B15577" s="34" t="n">
        <v>61</v>
      </c>
      <c r="C15577" s="7" t="n">
        <v>80</v>
      </c>
      <c r="D15577" s="7" t="n">
        <v>65533</v>
      </c>
      <c r="E15577" s="7" t="n">
        <v>1000</v>
      </c>
    </row>
    <row r="15578" spans="1:8">
      <c r="A15578" t="s">
        <v>4</v>
      </c>
      <c r="B15578" s="4" t="s">
        <v>5</v>
      </c>
      <c r="C15578" s="4" t="s">
        <v>16</v>
      </c>
      <c r="D15578" s="4" t="s">
        <v>10</v>
      </c>
      <c r="E15578" s="4" t="s">
        <v>6</v>
      </c>
    </row>
    <row r="15579" spans="1:8">
      <c r="A15579" t="n">
        <v>122108</v>
      </c>
      <c r="B15579" s="54" t="n">
        <v>51</v>
      </c>
      <c r="C15579" s="7" t="n">
        <v>4</v>
      </c>
      <c r="D15579" s="7" t="n">
        <v>80</v>
      </c>
      <c r="E15579" s="7" t="s">
        <v>828</v>
      </c>
    </row>
    <row r="15580" spans="1:8">
      <c r="A15580" t="s">
        <v>4</v>
      </c>
      <c r="B15580" s="4" t="s">
        <v>5</v>
      </c>
      <c r="C15580" s="4" t="s">
        <v>10</v>
      </c>
    </row>
    <row r="15581" spans="1:8">
      <c r="A15581" t="n">
        <v>122123</v>
      </c>
      <c r="B15581" s="31" t="n">
        <v>16</v>
      </c>
      <c r="C15581" s="7" t="n">
        <v>0</v>
      </c>
    </row>
    <row r="15582" spans="1:8">
      <c r="A15582" t="s">
        <v>4</v>
      </c>
      <c r="B15582" s="4" t="s">
        <v>5</v>
      </c>
      <c r="C15582" s="4" t="s">
        <v>10</v>
      </c>
      <c r="D15582" s="4" t="s">
        <v>69</v>
      </c>
      <c r="E15582" s="4" t="s">
        <v>16</v>
      </c>
      <c r="F15582" s="4" t="s">
        <v>16</v>
      </c>
    </row>
    <row r="15583" spans="1:8">
      <c r="A15583" t="n">
        <v>122126</v>
      </c>
      <c r="B15583" s="55" t="n">
        <v>26</v>
      </c>
      <c r="C15583" s="7" t="n">
        <v>80</v>
      </c>
      <c r="D15583" s="7" t="s">
        <v>829</v>
      </c>
      <c r="E15583" s="7" t="n">
        <v>2</v>
      </c>
      <c r="F15583" s="7" t="n">
        <v>0</v>
      </c>
    </row>
    <row r="15584" spans="1:8">
      <c r="A15584" t="s">
        <v>4</v>
      </c>
      <c r="B15584" s="4" t="s">
        <v>5</v>
      </c>
    </row>
    <row r="15585" spans="1:8">
      <c r="A15585" t="n">
        <v>122141</v>
      </c>
      <c r="B15585" s="29" t="n">
        <v>28</v>
      </c>
    </row>
    <row r="15586" spans="1:8">
      <c r="A15586" t="s">
        <v>4</v>
      </c>
      <c r="B15586" s="4" t="s">
        <v>5</v>
      </c>
      <c r="C15586" s="4" t="s">
        <v>10</v>
      </c>
      <c r="D15586" s="4" t="s">
        <v>16</v>
      </c>
    </row>
    <row r="15587" spans="1:8">
      <c r="A15587" t="n">
        <v>122142</v>
      </c>
      <c r="B15587" s="66" t="n">
        <v>89</v>
      </c>
      <c r="C15587" s="7" t="n">
        <v>65533</v>
      </c>
      <c r="D15587" s="7" t="n">
        <v>1</v>
      </c>
    </row>
    <row r="15588" spans="1:8">
      <c r="A15588" t="s">
        <v>4</v>
      </c>
      <c r="B15588" s="4" t="s">
        <v>5</v>
      </c>
      <c r="C15588" s="4" t="s">
        <v>16</v>
      </c>
      <c r="D15588" s="4" t="s">
        <v>10</v>
      </c>
      <c r="E15588" s="4" t="s">
        <v>10</v>
      </c>
      <c r="F15588" s="4" t="s">
        <v>16</v>
      </c>
    </row>
    <row r="15589" spans="1:8">
      <c r="A15589" t="n">
        <v>122146</v>
      </c>
      <c r="B15589" s="27" t="n">
        <v>25</v>
      </c>
      <c r="C15589" s="7" t="n">
        <v>1</v>
      </c>
      <c r="D15589" s="7" t="n">
        <v>65535</v>
      </c>
      <c r="E15589" s="7" t="n">
        <v>65535</v>
      </c>
      <c r="F15589" s="7" t="n">
        <v>0</v>
      </c>
    </row>
    <row r="15590" spans="1:8">
      <c r="A15590" t="s">
        <v>4</v>
      </c>
      <c r="B15590" s="4" t="s">
        <v>5</v>
      </c>
      <c r="C15590" s="4" t="s">
        <v>16</v>
      </c>
      <c r="D15590" s="4" t="s">
        <v>10</v>
      </c>
      <c r="E15590" s="4" t="s">
        <v>6</v>
      </c>
      <c r="F15590" s="4" t="s">
        <v>6</v>
      </c>
      <c r="G15590" s="4" t="s">
        <v>6</v>
      </c>
      <c r="H15590" s="4" t="s">
        <v>6</v>
      </c>
    </row>
    <row r="15591" spans="1:8">
      <c r="A15591" t="n">
        <v>122153</v>
      </c>
      <c r="B15591" s="54" t="n">
        <v>51</v>
      </c>
      <c r="C15591" s="7" t="n">
        <v>3</v>
      </c>
      <c r="D15591" s="7" t="n">
        <v>13</v>
      </c>
      <c r="E15591" s="7" t="s">
        <v>234</v>
      </c>
      <c r="F15591" s="7" t="s">
        <v>226</v>
      </c>
      <c r="G15591" s="7" t="s">
        <v>225</v>
      </c>
      <c r="H15591" s="7" t="s">
        <v>226</v>
      </c>
    </row>
    <row r="15592" spans="1:8">
      <c r="A15592" t="s">
        <v>4</v>
      </c>
      <c r="B15592" s="4" t="s">
        <v>5</v>
      </c>
      <c r="C15592" s="4" t="s">
        <v>10</v>
      </c>
      <c r="D15592" s="4" t="s">
        <v>16</v>
      </c>
      <c r="E15592" s="4" t="s">
        <v>30</v>
      </c>
      <c r="F15592" s="4" t="s">
        <v>10</v>
      </c>
    </row>
    <row r="15593" spans="1:8">
      <c r="A15593" t="n">
        <v>122166</v>
      </c>
      <c r="B15593" s="53" t="n">
        <v>59</v>
      </c>
      <c r="C15593" s="7" t="n">
        <v>13</v>
      </c>
      <c r="D15593" s="7" t="n">
        <v>8</v>
      </c>
      <c r="E15593" s="7" t="n">
        <v>0.150000005960464</v>
      </c>
      <c r="F15593" s="7" t="n">
        <v>0</v>
      </c>
    </row>
    <row r="15594" spans="1:8">
      <c r="A15594" t="s">
        <v>4</v>
      </c>
      <c r="B15594" s="4" t="s">
        <v>5</v>
      </c>
      <c r="C15594" s="4" t="s">
        <v>10</v>
      </c>
      <c r="D15594" s="4" t="s">
        <v>16</v>
      </c>
      <c r="E15594" s="4" t="s">
        <v>30</v>
      </c>
      <c r="F15594" s="4" t="s">
        <v>10</v>
      </c>
    </row>
    <row r="15595" spans="1:8">
      <c r="A15595" t="n">
        <v>122176</v>
      </c>
      <c r="B15595" s="53" t="n">
        <v>59</v>
      </c>
      <c r="C15595" s="7" t="n">
        <v>80</v>
      </c>
      <c r="D15595" s="7" t="n">
        <v>8</v>
      </c>
      <c r="E15595" s="7" t="n">
        <v>0.150000005960464</v>
      </c>
      <c r="F15595" s="7" t="n">
        <v>0</v>
      </c>
    </row>
    <row r="15596" spans="1:8">
      <c r="A15596" t="s">
        <v>4</v>
      </c>
      <c r="B15596" s="4" t="s">
        <v>5</v>
      </c>
      <c r="C15596" s="4" t="s">
        <v>10</v>
      </c>
      <c r="D15596" s="4" t="s">
        <v>16</v>
      </c>
      <c r="E15596" s="4" t="s">
        <v>30</v>
      </c>
      <c r="F15596" s="4" t="s">
        <v>10</v>
      </c>
    </row>
    <row r="15597" spans="1:8">
      <c r="A15597" t="n">
        <v>122186</v>
      </c>
      <c r="B15597" s="53" t="n">
        <v>59</v>
      </c>
      <c r="C15597" s="7" t="n">
        <v>12</v>
      </c>
      <c r="D15597" s="7" t="n">
        <v>8</v>
      </c>
      <c r="E15597" s="7" t="n">
        <v>0.150000005960464</v>
      </c>
      <c r="F15597" s="7" t="n">
        <v>0</v>
      </c>
    </row>
    <row r="15598" spans="1:8">
      <c r="A15598" t="s">
        <v>4</v>
      </c>
      <c r="B15598" s="4" t="s">
        <v>5</v>
      </c>
      <c r="C15598" s="4" t="s">
        <v>10</v>
      </c>
    </row>
    <row r="15599" spans="1:8">
      <c r="A15599" t="n">
        <v>122196</v>
      </c>
      <c r="B15599" s="31" t="n">
        <v>16</v>
      </c>
      <c r="C15599" s="7" t="n">
        <v>3000</v>
      </c>
    </row>
    <row r="15600" spans="1:8">
      <c r="A15600" t="s">
        <v>4</v>
      </c>
      <c r="B15600" s="4" t="s">
        <v>5</v>
      </c>
      <c r="C15600" s="4" t="s">
        <v>10</v>
      </c>
      <c r="D15600" s="4" t="s">
        <v>16</v>
      </c>
      <c r="E15600" s="4" t="s">
        <v>30</v>
      </c>
      <c r="F15600" s="4" t="s">
        <v>10</v>
      </c>
    </row>
    <row r="15601" spans="1:8">
      <c r="A15601" t="n">
        <v>122199</v>
      </c>
      <c r="B15601" s="53" t="n">
        <v>59</v>
      </c>
      <c r="C15601" s="7" t="n">
        <v>13</v>
      </c>
      <c r="D15601" s="7" t="n">
        <v>255</v>
      </c>
      <c r="E15601" s="7" t="n">
        <v>0</v>
      </c>
      <c r="F15601" s="7" t="n">
        <v>0</v>
      </c>
    </row>
    <row r="15602" spans="1:8">
      <c r="A15602" t="s">
        <v>4</v>
      </c>
      <c r="B15602" s="4" t="s">
        <v>5</v>
      </c>
      <c r="C15602" s="4" t="s">
        <v>10</v>
      </c>
      <c r="D15602" s="4" t="s">
        <v>16</v>
      </c>
      <c r="E15602" s="4" t="s">
        <v>30</v>
      </c>
      <c r="F15602" s="4" t="s">
        <v>10</v>
      </c>
    </row>
    <row r="15603" spans="1:8">
      <c r="A15603" t="n">
        <v>122209</v>
      </c>
      <c r="B15603" s="53" t="n">
        <v>59</v>
      </c>
      <c r="C15603" s="7" t="n">
        <v>80</v>
      </c>
      <c r="D15603" s="7" t="n">
        <v>255</v>
      </c>
      <c r="E15603" s="7" t="n">
        <v>0</v>
      </c>
      <c r="F15603" s="7" t="n">
        <v>0</v>
      </c>
    </row>
    <row r="15604" spans="1:8">
      <c r="A15604" t="s">
        <v>4</v>
      </c>
      <c r="B15604" s="4" t="s">
        <v>5</v>
      </c>
      <c r="C15604" s="4" t="s">
        <v>10</v>
      </c>
      <c r="D15604" s="4" t="s">
        <v>16</v>
      </c>
      <c r="E15604" s="4" t="s">
        <v>30</v>
      </c>
      <c r="F15604" s="4" t="s">
        <v>10</v>
      </c>
    </row>
    <row r="15605" spans="1:8">
      <c r="A15605" t="n">
        <v>122219</v>
      </c>
      <c r="B15605" s="53" t="n">
        <v>59</v>
      </c>
      <c r="C15605" s="7" t="n">
        <v>12</v>
      </c>
      <c r="D15605" s="7" t="n">
        <v>255</v>
      </c>
      <c r="E15605" s="7" t="n">
        <v>0</v>
      </c>
      <c r="F15605" s="7" t="n">
        <v>0</v>
      </c>
    </row>
    <row r="15606" spans="1:8">
      <c r="A15606" t="s">
        <v>4</v>
      </c>
      <c r="B15606" s="4" t="s">
        <v>5</v>
      </c>
      <c r="C15606" s="4" t="s">
        <v>10</v>
      </c>
      <c r="D15606" s="4" t="s">
        <v>16</v>
      </c>
      <c r="E15606" s="4" t="s">
        <v>30</v>
      </c>
      <c r="F15606" s="4" t="s">
        <v>10</v>
      </c>
    </row>
    <row r="15607" spans="1:8">
      <c r="A15607" t="n">
        <v>122229</v>
      </c>
      <c r="B15607" s="53" t="n">
        <v>59</v>
      </c>
      <c r="C15607" s="7" t="n">
        <v>0</v>
      </c>
      <c r="D15607" s="7" t="n">
        <v>13</v>
      </c>
      <c r="E15607" s="7" t="n">
        <v>0.150000005960464</v>
      </c>
      <c r="F15607" s="7" t="n">
        <v>0</v>
      </c>
    </row>
    <row r="15608" spans="1:8">
      <c r="A15608" t="s">
        <v>4</v>
      </c>
      <c r="B15608" s="4" t="s">
        <v>5</v>
      </c>
      <c r="C15608" s="4" t="s">
        <v>10</v>
      </c>
      <c r="D15608" s="4" t="s">
        <v>30</v>
      </c>
      <c r="E15608" s="4" t="s">
        <v>30</v>
      </c>
      <c r="F15608" s="4" t="s">
        <v>30</v>
      </c>
      <c r="G15608" s="4" t="s">
        <v>10</v>
      </c>
      <c r="H15608" s="4" t="s">
        <v>10</v>
      </c>
    </row>
    <row r="15609" spans="1:8">
      <c r="A15609" t="n">
        <v>122239</v>
      </c>
      <c r="B15609" s="33" t="n">
        <v>60</v>
      </c>
      <c r="C15609" s="7" t="n">
        <v>0</v>
      </c>
      <c r="D15609" s="7" t="n">
        <v>45</v>
      </c>
      <c r="E15609" s="7" t="n">
        <v>-10</v>
      </c>
      <c r="F15609" s="7" t="n">
        <v>0</v>
      </c>
      <c r="G15609" s="7" t="n">
        <v>1000</v>
      </c>
      <c r="H15609" s="7" t="n">
        <v>0</v>
      </c>
    </row>
    <row r="15610" spans="1:8">
      <c r="A15610" t="s">
        <v>4</v>
      </c>
      <c r="B15610" s="4" t="s">
        <v>5</v>
      </c>
      <c r="C15610" s="4" t="s">
        <v>16</v>
      </c>
      <c r="D15610" s="4" t="s">
        <v>10</v>
      </c>
      <c r="E15610" s="4" t="s">
        <v>6</v>
      </c>
      <c r="F15610" s="4" t="s">
        <v>6</v>
      </c>
      <c r="G15610" s="4" t="s">
        <v>6</v>
      </c>
      <c r="H15610" s="4" t="s">
        <v>6</v>
      </c>
    </row>
    <row r="15611" spans="1:8">
      <c r="A15611" t="n">
        <v>122258</v>
      </c>
      <c r="B15611" s="54" t="n">
        <v>51</v>
      </c>
      <c r="C15611" s="7" t="n">
        <v>3</v>
      </c>
      <c r="D15611" s="7" t="n">
        <v>0</v>
      </c>
      <c r="E15611" s="7" t="s">
        <v>230</v>
      </c>
      <c r="F15611" s="7" t="s">
        <v>227</v>
      </c>
      <c r="G15611" s="7" t="s">
        <v>225</v>
      </c>
      <c r="H15611" s="7" t="s">
        <v>226</v>
      </c>
    </row>
    <row r="15612" spans="1:8">
      <c r="A15612" t="s">
        <v>4</v>
      </c>
      <c r="B15612" s="4" t="s">
        <v>5</v>
      </c>
      <c r="C15612" s="4" t="s">
        <v>10</v>
      </c>
    </row>
    <row r="15613" spans="1:8">
      <c r="A15613" t="n">
        <v>122271</v>
      </c>
      <c r="B15613" s="31" t="n">
        <v>16</v>
      </c>
      <c r="C15613" s="7" t="n">
        <v>1000</v>
      </c>
    </row>
    <row r="15614" spans="1:8">
      <c r="A15614" t="s">
        <v>4</v>
      </c>
      <c r="B15614" s="4" t="s">
        <v>5</v>
      </c>
      <c r="C15614" s="4" t="s">
        <v>16</v>
      </c>
      <c r="D15614" s="4" t="s">
        <v>10</v>
      </c>
      <c r="E15614" s="4" t="s">
        <v>30</v>
      </c>
    </row>
    <row r="15615" spans="1:8">
      <c r="A15615" t="n">
        <v>122274</v>
      </c>
      <c r="B15615" s="37" t="n">
        <v>58</v>
      </c>
      <c r="C15615" s="7" t="n">
        <v>101</v>
      </c>
      <c r="D15615" s="7" t="n">
        <v>1000</v>
      </c>
      <c r="E15615" s="7" t="n">
        <v>1</v>
      </c>
    </row>
    <row r="15616" spans="1:8">
      <c r="A15616" t="s">
        <v>4</v>
      </c>
      <c r="B15616" s="4" t="s">
        <v>5</v>
      </c>
      <c r="C15616" s="4" t="s">
        <v>16</v>
      </c>
      <c r="D15616" s="4" t="s">
        <v>10</v>
      </c>
    </row>
    <row r="15617" spans="1:8">
      <c r="A15617" t="n">
        <v>122282</v>
      </c>
      <c r="B15617" s="37" t="n">
        <v>58</v>
      </c>
      <c r="C15617" s="7" t="n">
        <v>254</v>
      </c>
      <c r="D15617" s="7" t="n">
        <v>0</v>
      </c>
    </row>
    <row r="15618" spans="1:8">
      <c r="A15618" t="s">
        <v>4</v>
      </c>
      <c r="B15618" s="4" t="s">
        <v>5</v>
      </c>
      <c r="C15618" s="4" t="s">
        <v>16</v>
      </c>
      <c r="D15618" s="4" t="s">
        <v>16</v>
      </c>
      <c r="E15618" s="4" t="s">
        <v>30</v>
      </c>
      <c r="F15618" s="4" t="s">
        <v>30</v>
      </c>
      <c r="G15618" s="4" t="s">
        <v>30</v>
      </c>
      <c r="H15618" s="4" t="s">
        <v>10</v>
      </c>
    </row>
    <row r="15619" spans="1:8">
      <c r="A15619" t="n">
        <v>122286</v>
      </c>
      <c r="B15619" s="38" t="n">
        <v>45</v>
      </c>
      <c r="C15619" s="7" t="n">
        <v>2</v>
      </c>
      <c r="D15619" s="7" t="n">
        <v>3</v>
      </c>
      <c r="E15619" s="7" t="n">
        <v>15.789999961853</v>
      </c>
      <c r="F15619" s="7" t="n">
        <v>15.6999998092651</v>
      </c>
      <c r="G15619" s="7" t="n">
        <v>-30.9400005340576</v>
      </c>
      <c r="H15619" s="7" t="n">
        <v>0</v>
      </c>
    </row>
    <row r="15620" spans="1:8">
      <c r="A15620" t="s">
        <v>4</v>
      </c>
      <c r="B15620" s="4" t="s">
        <v>5</v>
      </c>
      <c r="C15620" s="4" t="s">
        <v>16</v>
      </c>
      <c r="D15620" s="4" t="s">
        <v>16</v>
      </c>
      <c r="E15620" s="4" t="s">
        <v>30</v>
      </c>
      <c r="F15620" s="4" t="s">
        <v>30</v>
      </c>
      <c r="G15620" s="4" t="s">
        <v>30</v>
      </c>
      <c r="H15620" s="4" t="s">
        <v>10</v>
      </c>
      <c r="I15620" s="4" t="s">
        <v>16</v>
      </c>
    </row>
    <row r="15621" spans="1:8">
      <c r="A15621" t="n">
        <v>122303</v>
      </c>
      <c r="B15621" s="38" t="n">
        <v>45</v>
      </c>
      <c r="C15621" s="7" t="n">
        <v>4</v>
      </c>
      <c r="D15621" s="7" t="n">
        <v>3</v>
      </c>
      <c r="E15621" s="7" t="n">
        <v>0.5</v>
      </c>
      <c r="F15621" s="7" t="n">
        <v>26.4500007629395</v>
      </c>
      <c r="G15621" s="7" t="n">
        <v>0</v>
      </c>
      <c r="H15621" s="7" t="n">
        <v>0</v>
      </c>
      <c r="I15621" s="7" t="n">
        <v>0</v>
      </c>
    </row>
    <row r="15622" spans="1:8">
      <c r="A15622" t="s">
        <v>4</v>
      </c>
      <c r="B15622" s="4" t="s">
        <v>5</v>
      </c>
      <c r="C15622" s="4" t="s">
        <v>16</v>
      </c>
      <c r="D15622" s="4" t="s">
        <v>16</v>
      </c>
      <c r="E15622" s="4" t="s">
        <v>30</v>
      </c>
      <c r="F15622" s="4" t="s">
        <v>10</v>
      </c>
    </row>
    <row r="15623" spans="1:8">
      <c r="A15623" t="n">
        <v>122321</v>
      </c>
      <c r="B15623" s="38" t="n">
        <v>45</v>
      </c>
      <c r="C15623" s="7" t="n">
        <v>5</v>
      </c>
      <c r="D15623" s="7" t="n">
        <v>3</v>
      </c>
      <c r="E15623" s="7" t="n">
        <v>1.29999995231628</v>
      </c>
      <c r="F15623" s="7" t="n">
        <v>0</v>
      </c>
    </row>
    <row r="15624" spans="1:8">
      <c r="A15624" t="s">
        <v>4</v>
      </c>
      <c r="B15624" s="4" t="s">
        <v>5</v>
      </c>
      <c r="C15624" s="4" t="s">
        <v>16</v>
      </c>
      <c r="D15624" s="4" t="s">
        <v>16</v>
      </c>
      <c r="E15624" s="4" t="s">
        <v>30</v>
      </c>
      <c r="F15624" s="4" t="s">
        <v>10</v>
      </c>
    </row>
    <row r="15625" spans="1:8">
      <c r="A15625" t="n">
        <v>122330</v>
      </c>
      <c r="B15625" s="38" t="n">
        <v>45</v>
      </c>
      <c r="C15625" s="7" t="n">
        <v>11</v>
      </c>
      <c r="D15625" s="7" t="n">
        <v>3</v>
      </c>
      <c r="E15625" s="7" t="n">
        <v>38</v>
      </c>
      <c r="F15625" s="7" t="n">
        <v>0</v>
      </c>
    </row>
    <row r="15626" spans="1:8">
      <c r="A15626" t="s">
        <v>4</v>
      </c>
      <c r="B15626" s="4" t="s">
        <v>5</v>
      </c>
      <c r="C15626" s="4" t="s">
        <v>16</v>
      </c>
      <c r="D15626" s="4" t="s">
        <v>16</v>
      </c>
      <c r="E15626" s="4" t="s">
        <v>30</v>
      </c>
      <c r="F15626" s="4" t="s">
        <v>10</v>
      </c>
    </row>
    <row r="15627" spans="1:8">
      <c r="A15627" t="n">
        <v>122339</v>
      </c>
      <c r="B15627" s="38" t="n">
        <v>45</v>
      </c>
      <c r="C15627" s="7" t="n">
        <v>5</v>
      </c>
      <c r="D15627" s="7" t="n">
        <v>3</v>
      </c>
      <c r="E15627" s="7" t="n">
        <v>1.29999995231628</v>
      </c>
      <c r="F15627" s="7" t="n">
        <v>0</v>
      </c>
    </row>
    <row r="15628" spans="1:8">
      <c r="A15628" t="s">
        <v>4</v>
      </c>
      <c r="B15628" s="4" t="s">
        <v>5</v>
      </c>
      <c r="C15628" s="4" t="s">
        <v>16</v>
      </c>
      <c r="D15628" s="4" t="s">
        <v>16</v>
      </c>
      <c r="E15628" s="4" t="s">
        <v>30</v>
      </c>
      <c r="F15628" s="4" t="s">
        <v>10</v>
      </c>
    </row>
    <row r="15629" spans="1:8">
      <c r="A15629" t="n">
        <v>122348</v>
      </c>
      <c r="B15629" s="38" t="n">
        <v>45</v>
      </c>
      <c r="C15629" s="7" t="n">
        <v>5</v>
      </c>
      <c r="D15629" s="7" t="n">
        <v>3</v>
      </c>
      <c r="E15629" s="7" t="n">
        <v>1.10000002384186</v>
      </c>
      <c r="F15629" s="7" t="n">
        <v>3000</v>
      </c>
    </row>
    <row r="15630" spans="1:8">
      <c r="A15630" t="s">
        <v>4</v>
      </c>
      <c r="B15630" s="4" t="s">
        <v>5</v>
      </c>
      <c r="C15630" s="4" t="s">
        <v>16</v>
      </c>
      <c r="D15630" s="4" t="s">
        <v>10</v>
      </c>
    </row>
    <row r="15631" spans="1:8">
      <c r="A15631" t="n">
        <v>122357</v>
      </c>
      <c r="B15631" s="37" t="n">
        <v>58</v>
      </c>
      <c r="C15631" s="7" t="n">
        <v>255</v>
      </c>
      <c r="D15631" s="7" t="n">
        <v>0</v>
      </c>
    </row>
    <row r="15632" spans="1:8">
      <c r="A15632" t="s">
        <v>4</v>
      </c>
      <c r="B15632" s="4" t="s">
        <v>5</v>
      </c>
      <c r="C15632" s="4" t="s">
        <v>10</v>
      </c>
    </row>
    <row r="15633" spans="1:9">
      <c r="A15633" t="n">
        <v>122361</v>
      </c>
      <c r="B15633" s="31" t="n">
        <v>16</v>
      </c>
      <c r="C15633" s="7" t="n">
        <v>500</v>
      </c>
    </row>
    <row r="15634" spans="1:9">
      <c r="A15634" t="s">
        <v>4</v>
      </c>
      <c r="B15634" s="4" t="s">
        <v>5</v>
      </c>
      <c r="C15634" s="4" t="s">
        <v>16</v>
      </c>
      <c r="D15634" s="4" t="s">
        <v>10</v>
      </c>
      <c r="E15634" s="4" t="s">
        <v>6</v>
      </c>
      <c r="F15634" s="4" t="s">
        <v>6</v>
      </c>
      <c r="G15634" s="4" t="s">
        <v>6</v>
      </c>
      <c r="H15634" s="4" t="s">
        <v>6</v>
      </c>
    </row>
    <row r="15635" spans="1:9">
      <c r="A15635" t="n">
        <v>122364</v>
      </c>
      <c r="B15635" s="54" t="n">
        <v>51</v>
      </c>
      <c r="C15635" s="7" t="n">
        <v>3</v>
      </c>
      <c r="D15635" s="7" t="n">
        <v>0</v>
      </c>
      <c r="E15635" s="7" t="s">
        <v>234</v>
      </c>
      <c r="F15635" s="7" t="s">
        <v>227</v>
      </c>
      <c r="G15635" s="7" t="s">
        <v>225</v>
      </c>
      <c r="H15635" s="7" t="s">
        <v>226</v>
      </c>
    </row>
    <row r="15636" spans="1:9">
      <c r="A15636" t="s">
        <v>4</v>
      </c>
      <c r="B15636" s="4" t="s">
        <v>5</v>
      </c>
      <c r="C15636" s="4" t="s">
        <v>10</v>
      </c>
      <c r="D15636" s="4" t="s">
        <v>30</v>
      </c>
      <c r="E15636" s="4" t="s">
        <v>30</v>
      </c>
      <c r="F15636" s="4" t="s">
        <v>30</v>
      </c>
      <c r="G15636" s="4" t="s">
        <v>10</v>
      </c>
      <c r="H15636" s="4" t="s">
        <v>10</v>
      </c>
    </row>
    <row r="15637" spans="1:9">
      <c r="A15637" t="n">
        <v>122377</v>
      </c>
      <c r="B15637" s="33" t="n">
        <v>60</v>
      </c>
      <c r="C15637" s="7" t="n">
        <v>0</v>
      </c>
      <c r="D15637" s="7" t="n">
        <v>45</v>
      </c>
      <c r="E15637" s="7" t="n">
        <v>-15</v>
      </c>
      <c r="F15637" s="7" t="n">
        <v>0</v>
      </c>
      <c r="G15637" s="7" t="n">
        <v>800</v>
      </c>
      <c r="H15637" s="7" t="n">
        <v>0</v>
      </c>
    </row>
    <row r="15638" spans="1:9">
      <c r="A15638" t="s">
        <v>4</v>
      </c>
      <c r="B15638" s="4" t="s">
        <v>5</v>
      </c>
      <c r="C15638" s="4" t="s">
        <v>10</v>
      </c>
    </row>
    <row r="15639" spans="1:9">
      <c r="A15639" t="n">
        <v>122396</v>
      </c>
      <c r="B15639" s="31" t="n">
        <v>16</v>
      </c>
      <c r="C15639" s="7" t="n">
        <v>500</v>
      </c>
    </row>
    <row r="15640" spans="1:9">
      <c r="A15640" t="s">
        <v>4</v>
      </c>
      <c r="B15640" s="4" t="s">
        <v>5</v>
      </c>
      <c r="C15640" s="4" t="s">
        <v>16</v>
      </c>
      <c r="D15640" s="4" t="s">
        <v>10</v>
      </c>
      <c r="E15640" s="4" t="s">
        <v>6</v>
      </c>
    </row>
    <row r="15641" spans="1:9">
      <c r="A15641" t="n">
        <v>122399</v>
      </c>
      <c r="B15641" s="54" t="n">
        <v>51</v>
      </c>
      <c r="C15641" s="7" t="n">
        <v>4</v>
      </c>
      <c r="D15641" s="7" t="n">
        <v>0</v>
      </c>
      <c r="E15641" s="7" t="s">
        <v>830</v>
      </c>
    </row>
    <row r="15642" spans="1:9">
      <c r="A15642" t="s">
        <v>4</v>
      </c>
      <c r="B15642" s="4" t="s">
        <v>5</v>
      </c>
      <c r="C15642" s="4" t="s">
        <v>10</v>
      </c>
    </row>
    <row r="15643" spans="1:9">
      <c r="A15643" t="n">
        <v>122413</v>
      </c>
      <c r="B15643" s="31" t="n">
        <v>16</v>
      </c>
      <c r="C15643" s="7" t="n">
        <v>0</v>
      </c>
    </row>
    <row r="15644" spans="1:9">
      <c r="A15644" t="s">
        <v>4</v>
      </c>
      <c r="B15644" s="4" t="s">
        <v>5</v>
      </c>
      <c r="C15644" s="4" t="s">
        <v>10</v>
      </c>
      <c r="D15644" s="4" t="s">
        <v>16</v>
      </c>
      <c r="E15644" s="4" t="s">
        <v>9</v>
      </c>
      <c r="F15644" s="4" t="s">
        <v>69</v>
      </c>
      <c r="G15644" s="4" t="s">
        <v>16</v>
      </c>
      <c r="H15644" s="4" t="s">
        <v>16</v>
      </c>
    </row>
    <row r="15645" spans="1:9">
      <c r="A15645" t="n">
        <v>122416</v>
      </c>
      <c r="B15645" s="55" t="n">
        <v>26</v>
      </c>
      <c r="C15645" s="7" t="n">
        <v>0</v>
      </c>
      <c r="D15645" s="7" t="n">
        <v>17</v>
      </c>
      <c r="E15645" s="7" t="n">
        <v>63697</v>
      </c>
      <c r="F15645" s="7" t="s">
        <v>831</v>
      </c>
      <c r="G15645" s="7" t="n">
        <v>2</v>
      </c>
      <c r="H15645" s="7" t="n">
        <v>0</v>
      </c>
    </row>
    <row r="15646" spans="1:9">
      <c r="A15646" t="s">
        <v>4</v>
      </c>
      <c r="B15646" s="4" t="s">
        <v>5</v>
      </c>
    </row>
    <row r="15647" spans="1:9">
      <c r="A15647" t="n">
        <v>122483</v>
      </c>
      <c r="B15647" s="29" t="n">
        <v>28</v>
      </c>
    </row>
    <row r="15648" spans="1:9">
      <c r="A15648" t="s">
        <v>4</v>
      </c>
      <c r="B15648" s="4" t="s">
        <v>5</v>
      </c>
      <c r="C15648" s="4" t="s">
        <v>10</v>
      </c>
      <c r="D15648" s="4" t="s">
        <v>16</v>
      </c>
    </row>
    <row r="15649" spans="1:8">
      <c r="A15649" t="n">
        <v>122484</v>
      </c>
      <c r="B15649" s="66" t="n">
        <v>89</v>
      </c>
      <c r="C15649" s="7" t="n">
        <v>65533</v>
      </c>
      <c r="D15649" s="7" t="n">
        <v>1</v>
      </c>
    </row>
    <row r="15650" spans="1:8">
      <c r="A15650" t="s">
        <v>4</v>
      </c>
      <c r="B15650" s="4" t="s">
        <v>5</v>
      </c>
      <c r="C15650" s="4" t="s">
        <v>16</v>
      </c>
      <c r="D15650" s="4" t="s">
        <v>10</v>
      </c>
    </row>
    <row r="15651" spans="1:8">
      <c r="A15651" t="n">
        <v>122488</v>
      </c>
      <c r="B15651" s="38" t="n">
        <v>45</v>
      </c>
      <c r="C15651" s="7" t="n">
        <v>7</v>
      </c>
      <c r="D15651" s="7" t="n">
        <v>255</v>
      </c>
    </row>
    <row r="15652" spans="1:8">
      <c r="A15652" t="s">
        <v>4</v>
      </c>
      <c r="B15652" s="4" t="s">
        <v>5</v>
      </c>
      <c r="C15652" s="4" t="s">
        <v>16</v>
      </c>
      <c r="D15652" s="4" t="s">
        <v>10</v>
      </c>
      <c r="E15652" s="4" t="s">
        <v>6</v>
      </c>
      <c r="F15652" s="4" t="s">
        <v>6</v>
      </c>
      <c r="G15652" s="4" t="s">
        <v>6</v>
      </c>
      <c r="H15652" s="4" t="s">
        <v>6</v>
      </c>
    </row>
    <row r="15653" spans="1:8">
      <c r="A15653" t="n">
        <v>122492</v>
      </c>
      <c r="B15653" s="54" t="n">
        <v>51</v>
      </c>
      <c r="C15653" s="7" t="n">
        <v>3</v>
      </c>
      <c r="D15653" s="7" t="n">
        <v>0</v>
      </c>
      <c r="E15653" s="7" t="s">
        <v>234</v>
      </c>
      <c r="F15653" s="7" t="s">
        <v>227</v>
      </c>
      <c r="G15653" s="7" t="s">
        <v>225</v>
      </c>
      <c r="H15653" s="7" t="s">
        <v>226</v>
      </c>
    </row>
    <row r="15654" spans="1:8">
      <c r="A15654" t="s">
        <v>4</v>
      </c>
      <c r="B15654" s="4" t="s">
        <v>5</v>
      </c>
      <c r="C15654" s="4" t="s">
        <v>10</v>
      </c>
      <c r="D15654" s="4" t="s">
        <v>16</v>
      </c>
      <c r="E15654" s="4" t="s">
        <v>30</v>
      </c>
      <c r="F15654" s="4" t="s">
        <v>10</v>
      </c>
    </row>
    <row r="15655" spans="1:8">
      <c r="A15655" t="n">
        <v>122505</v>
      </c>
      <c r="B15655" s="53" t="n">
        <v>59</v>
      </c>
      <c r="C15655" s="7" t="n">
        <v>0</v>
      </c>
      <c r="D15655" s="7" t="n">
        <v>8</v>
      </c>
      <c r="E15655" s="7" t="n">
        <v>0.150000005960464</v>
      </c>
      <c r="F15655" s="7" t="n">
        <v>0</v>
      </c>
    </row>
    <row r="15656" spans="1:8">
      <c r="A15656" t="s">
        <v>4</v>
      </c>
      <c r="B15656" s="4" t="s">
        <v>5</v>
      </c>
      <c r="C15656" s="4" t="s">
        <v>10</v>
      </c>
    </row>
    <row r="15657" spans="1:8">
      <c r="A15657" t="n">
        <v>122515</v>
      </c>
      <c r="B15657" s="31" t="n">
        <v>16</v>
      </c>
      <c r="C15657" s="7" t="n">
        <v>2000</v>
      </c>
    </row>
    <row r="15658" spans="1:8">
      <c r="A15658" t="s">
        <v>4</v>
      </c>
      <c r="B15658" s="4" t="s">
        <v>5</v>
      </c>
      <c r="C15658" s="4" t="s">
        <v>10</v>
      </c>
      <c r="D15658" s="4" t="s">
        <v>16</v>
      </c>
      <c r="E15658" s="4" t="s">
        <v>30</v>
      </c>
      <c r="F15658" s="4" t="s">
        <v>10</v>
      </c>
    </row>
    <row r="15659" spans="1:8">
      <c r="A15659" t="n">
        <v>122518</v>
      </c>
      <c r="B15659" s="53" t="n">
        <v>59</v>
      </c>
      <c r="C15659" s="7" t="n">
        <v>0</v>
      </c>
      <c r="D15659" s="7" t="n">
        <v>255</v>
      </c>
      <c r="E15659" s="7" t="n">
        <v>0</v>
      </c>
      <c r="F15659" s="7" t="n">
        <v>0</v>
      </c>
    </row>
    <row r="15660" spans="1:8">
      <c r="A15660" t="s">
        <v>4</v>
      </c>
      <c r="B15660" s="4" t="s">
        <v>5</v>
      </c>
      <c r="C15660" s="4" t="s">
        <v>10</v>
      </c>
      <c r="D15660" s="4" t="s">
        <v>30</v>
      </c>
      <c r="E15660" s="4" t="s">
        <v>30</v>
      </c>
      <c r="F15660" s="4" t="s">
        <v>30</v>
      </c>
      <c r="G15660" s="4" t="s">
        <v>10</v>
      </c>
      <c r="H15660" s="4" t="s">
        <v>10</v>
      </c>
    </row>
    <row r="15661" spans="1:8">
      <c r="A15661" t="n">
        <v>122528</v>
      </c>
      <c r="B15661" s="33" t="n">
        <v>60</v>
      </c>
      <c r="C15661" s="7" t="n">
        <v>0</v>
      </c>
      <c r="D15661" s="7" t="n">
        <v>45</v>
      </c>
      <c r="E15661" s="7" t="n">
        <v>0</v>
      </c>
      <c r="F15661" s="7" t="n">
        <v>0</v>
      </c>
      <c r="G15661" s="7" t="n">
        <v>800</v>
      </c>
      <c r="H15661" s="7" t="n">
        <v>0</v>
      </c>
    </row>
    <row r="15662" spans="1:8">
      <c r="A15662" t="s">
        <v>4</v>
      </c>
      <c r="B15662" s="4" t="s">
        <v>5</v>
      </c>
      <c r="C15662" s="4" t="s">
        <v>16</v>
      </c>
      <c r="D15662" s="4" t="s">
        <v>10</v>
      </c>
      <c r="E15662" s="4" t="s">
        <v>6</v>
      </c>
      <c r="F15662" s="4" t="s">
        <v>6</v>
      </c>
      <c r="G15662" s="4" t="s">
        <v>6</v>
      </c>
      <c r="H15662" s="4" t="s">
        <v>6</v>
      </c>
    </row>
    <row r="15663" spans="1:8">
      <c r="A15663" t="n">
        <v>122547</v>
      </c>
      <c r="B15663" s="54" t="n">
        <v>51</v>
      </c>
      <c r="C15663" s="7" t="n">
        <v>3</v>
      </c>
      <c r="D15663" s="7" t="n">
        <v>0</v>
      </c>
      <c r="E15663" s="7" t="s">
        <v>223</v>
      </c>
      <c r="F15663" s="7" t="s">
        <v>227</v>
      </c>
      <c r="G15663" s="7" t="s">
        <v>225</v>
      </c>
      <c r="H15663" s="7" t="s">
        <v>226</v>
      </c>
    </row>
    <row r="15664" spans="1:8">
      <c r="A15664" t="s">
        <v>4</v>
      </c>
      <c r="B15664" s="4" t="s">
        <v>5</v>
      </c>
      <c r="C15664" s="4" t="s">
        <v>10</v>
      </c>
    </row>
    <row r="15665" spans="1:8">
      <c r="A15665" t="n">
        <v>122560</v>
      </c>
      <c r="B15665" s="31" t="n">
        <v>16</v>
      </c>
      <c r="C15665" s="7" t="n">
        <v>1500</v>
      </c>
    </row>
    <row r="15666" spans="1:8">
      <c r="A15666" t="s">
        <v>4</v>
      </c>
      <c r="B15666" s="4" t="s">
        <v>5</v>
      </c>
      <c r="C15666" s="4" t="s">
        <v>16</v>
      </c>
      <c r="D15666" s="4" t="s">
        <v>10</v>
      </c>
      <c r="E15666" s="4" t="s">
        <v>30</v>
      </c>
    </row>
    <row r="15667" spans="1:8">
      <c r="A15667" t="n">
        <v>122563</v>
      </c>
      <c r="B15667" s="37" t="n">
        <v>58</v>
      </c>
      <c r="C15667" s="7" t="n">
        <v>101</v>
      </c>
      <c r="D15667" s="7" t="n">
        <v>1000</v>
      </c>
      <c r="E15667" s="7" t="n">
        <v>1</v>
      </c>
    </row>
    <row r="15668" spans="1:8">
      <c r="A15668" t="s">
        <v>4</v>
      </c>
      <c r="B15668" s="4" t="s">
        <v>5</v>
      </c>
      <c r="C15668" s="4" t="s">
        <v>16</v>
      </c>
      <c r="D15668" s="4" t="s">
        <v>10</v>
      </c>
    </row>
    <row r="15669" spans="1:8">
      <c r="A15669" t="n">
        <v>122571</v>
      </c>
      <c r="B15669" s="37" t="n">
        <v>58</v>
      </c>
      <c r="C15669" s="7" t="n">
        <v>254</v>
      </c>
      <c r="D15669" s="7" t="n">
        <v>0</v>
      </c>
    </row>
    <row r="15670" spans="1:8">
      <c r="A15670" t="s">
        <v>4</v>
      </c>
      <c r="B15670" s="4" t="s">
        <v>5</v>
      </c>
      <c r="C15670" s="4" t="s">
        <v>16</v>
      </c>
      <c r="D15670" s="4" t="s">
        <v>16</v>
      </c>
      <c r="E15670" s="4" t="s">
        <v>30</v>
      </c>
      <c r="F15670" s="4" t="s">
        <v>30</v>
      </c>
      <c r="G15670" s="4" t="s">
        <v>30</v>
      </c>
      <c r="H15670" s="4" t="s">
        <v>10</v>
      </c>
    </row>
    <row r="15671" spans="1:8">
      <c r="A15671" t="n">
        <v>122575</v>
      </c>
      <c r="B15671" s="38" t="n">
        <v>45</v>
      </c>
      <c r="C15671" s="7" t="n">
        <v>2</v>
      </c>
      <c r="D15671" s="7" t="n">
        <v>3</v>
      </c>
      <c r="E15671" s="7" t="n">
        <v>15.8299999237061</v>
      </c>
      <c r="F15671" s="7" t="n">
        <v>15.5100002288818</v>
      </c>
      <c r="G15671" s="7" t="n">
        <v>-31.4699993133545</v>
      </c>
      <c r="H15671" s="7" t="n">
        <v>0</v>
      </c>
    </row>
    <row r="15672" spans="1:8">
      <c r="A15672" t="s">
        <v>4</v>
      </c>
      <c r="B15672" s="4" t="s">
        <v>5</v>
      </c>
      <c r="C15672" s="4" t="s">
        <v>16</v>
      </c>
      <c r="D15672" s="4" t="s">
        <v>16</v>
      </c>
      <c r="E15672" s="4" t="s">
        <v>30</v>
      </c>
      <c r="F15672" s="4" t="s">
        <v>30</v>
      </c>
      <c r="G15672" s="4" t="s">
        <v>30</v>
      </c>
      <c r="H15672" s="4" t="s">
        <v>10</v>
      </c>
      <c r="I15672" s="4" t="s">
        <v>16</v>
      </c>
    </row>
    <row r="15673" spans="1:8">
      <c r="A15673" t="n">
        <v>122592</v>
      </c>
      <c r="B15673" s="38" t="n">
        <v>45</v>
      </c>
      <c r="C15673" s="7" t="n">
        <v>4</v>
      </c>
      <c r="D15673" s="7" t="n">
        <v>3</v>
      </c>
      <c r="E15673" s="7" t="n">
        <v>7.82999992370605</v>
      </c>
      <c r="F15673" s="7" t="n">
        <v>54.6300010681152</v>
      </c>
      <c r="G15673" s="7" t="n">
        <v>360</v>
      </c>
      <c r="H15673" s="7" t="n">
        <v>0</v>
      </c>
      <c r="I15673" s="7" t="n">
        <v>0</v>
      </c>
    </row>
    <row r="15674" spans="1:8">
      <c r="A15674" t="s">
        <v>4</v>
      </c>
      <c r="B15674" s="4" t="s">
        <v>5</v>
      </c>
      <c r="C15674" s="4" t="s">
        <v>16</v>
      </c>
      <c r="D15674" s="4" t="s">
        <v>16</v>
      </c>
      <c r="E15674" s="4" t="s">
        <v>30</v>
      </c>
      <c r="F15674" s="4" t="s">
        <v>10</v>
      </c>
    </row>
    <row r="15675" spans="1:8">
      <c r="A15675" t="n">
        <v>122610</v>
      </c>
      <c r="B15675" s="38" t="n">
        <v>45</v>
      </c>
      <c r="C15675" s="7" t="n">
        <v>5</v>
      </c>
      <c r="D15675" s="7" t="n">
        <v>3</v>
      </c>
      <c r="E15675" s="7" t="n">
        <v>3.90000009536743</v>
      </c>
      <c r="F15675" s="7" t="n">
        <v>0</v>
      </c>
    </row>
    <row r="15676" spans="1:8">
      <c r="A15676" t="s">
        <v>4</v>
      </c>
      <c r="B15676" s="4" t="s">
        <v>5</v>
      </c>
      <c r="C15676" s="4" t="s">
        <v>16</v>
      </c>
      <c r="D15676" s="4" t="s">
        <v>16</v>
      </c>
      <c r="E15676" s="4" t="s">
        <v>30</v>
      </c>
      <c r="F15676" s="4" t="s">
        <v>10</v>
      </c>
    </row>
    <row r="15677" spans="1:8">
      <c r="A15677" t="n">
        <v>122619</v>
      </c>
      <c r="B15677" s="38" t="n">
        <v>45</v>
      </c>
      <c r="C15677" s="7" t="n">
        <v>11</v>
      </c>
      <c r="D15677" s="7" t="n">
        <v>3</v>
      </c>
      <c r="E15677" s="7" t="n">
        <v>32.2000007629395</v>
      </c>
      <c r="F15677" s="7" t="n">
        <v>0</v>
      </c>
    </row>
    <row r="15678" spans="1:8">
      <c r="A15678" t="s">
        <v>4</v>
      </c>
      <c r="B15678" s="4" t="s">
        <v>5</v>
      </c>
      <c r="C15678" s="4" t="s">
        <v>16</v>
      </c>
      <c r="D15678" s="4" t="s">
        <v>16</v>
      </c>
      <c r="E15678" s="4" t="s">
        <v>30</v>
      </c>
      <c r="F15678" s="4" t="s">
        <v>30</v>
      </c>
      <c r="G15678" s="4" t="s">
        <v>30</v>
      </c>
      <c r="H15678" s="4" t="s">
        <v>10</v>
      </c>
    </row>
    <row r="15679" spans="1:8">
      <c r="A15679" t="n">
        <v>122628</v>
      </c>
      <c r="B15679" s="38" t="n">
        <v>45</v>
      </c>
      <c r="C15679" s="7" t="n">
        <v>2</v>
      </c>
      <c r="D15679" s="7" t="n">
        <v>3</v>
      </c>
      <c r="E15679" s="7" t="n">
        <v>16.6700000762939</v>
      </c>
      <c r="F15679" s="7" t="n">
        <v>15.5100002288818</v>
      </c>
      <c r="G15679" s="7" t="n">
        <v>-31.3999996185303</v>
      </c>
      <c r="H15679" s="7" t="n">
        <v>3000</v>
      </c>
    </row>
    <row r="15680" spans="1:8">
      <c r="A15680" t="s">
        <v>4</v>
      </c>
      <c r="B15680" s="4" t="s">
        <v>5</v>
      </c>
      <c r="C15680" s="4" t="s">
        <v>10</v>
      </c>
      <c r="D15680" s="4" t="s">
        <v>30</v>
      </c>
      <c r="E15680" s="4" t="s">
        <v>30</v>
      </c>
      <c r="F15680" s="4" t="s">
        <v>30</v>
      </c>
      <c r="G15680" s="4" t="s">
        <v>10</v>
      </c>
      <c r="H15680" s="4" t="s">
        <v>10</v>
      </c>
    </row>
    <row r="15681" spans="1:9">
      <c r="A15681" t="n">
        <v>122645</v>
      </c>
      <c r="B15681" s="33" t="n">
        <v>60</v>
      </c>
      <c r="C15681" s="7" t="n">
        <v>0</v>
      </c>
      <c r="D15681" s="7" t="n">
        <v>0</v>
      </c>
      <c r="E15681" s="7" t="n">
        <v>0</v>
      </c>
      <c r="F15681" s="7" t="n">
        <v>0</v>
      </c>
      <c r="G15681" s="7" t="n">
        <v>1000</v>
      </c>
      <c r="H15681" s="7" t="n">
        <v>0</v>
      </c>
    </row>
    <row r="15682" spans="1:9">
      <c r="A15682" t="s">
        <v>4</v>
      </c>
      <c r="B15682" s="4" t="s">
        <v>5</v>
      </c>
      <c r="C15682" s="4" t="s">
        <v>10</v>
      </c>
      <c r="D15682" s="4" t="s">
        <v>30</v>
      </c>
      <c r="E15682" s="4" t="s">
        <v>30</v>
      </c>
      <c r="F15682" s="4" t="s">
        <v>30</v>
      </c>
      <c r="G15682" s="4" t="s">
        <v>30</v>
      </c>
    </row>
    <row r="15683" spans="1:9">
      <c r="A15683" t="n">
        <v>122664</v>
      </c>
      <c r="B15683" s="43" t="n">
        <v>46</v>
      </c>
      <c r="C15683" s="7" t="n">
        <v>0</v>
      </c>
      <c r="D15683" s="7" t="n">
        <v>15.2399997711182</v>
      </c>
      <c r="E15683" s="7" t="n">
        <v>14.25</v>
      </c>
      <c r="F15683" s="7" t="n">
        <v>-31.1800003051758</v>
      </c>
      <c r="G15683" s="7" t="n">
        <v>10.8999996185303</v>
      </c>
    </row>
    <row r="15684" spans="1:9">
      <c r="A15684" t="s">
        <v>4</v>
      </c>
      <c r="B15684" s="4" t="s">
        <v>5</v>
      </c>
      <c r="C15684" s="4" t="s">
        <v>10</v>
      </c>
      <c r="D15684" s="4" t="s">
        <v>10</v>
      </c>
      <c r="E15684" s="4" t="s">
        <v>30</v>
      </c>
      <c r="F15684" s="4" t="s">
        <v>16</v>
      </c>
    </row>
    <row r="15685" spans="1:9">
      <c r="A15685" t="n">
        <v>122683</v>
      </c>
      <c r="B15685" s="101" t="n">
        <v>53</v>
      </c>
      <c r="C15685" s="7" t="n">
        <v>0</v>
      </c>
      <c r="D15685" s="7" t="n">
        <v>13</v>
      </c>
      <c r="E15685" s="7" t="n">
        <v>5</v>
      </c>
      <c r="F15685" s="7" t="n">
        <v>0</v>
      </c>
    </row>
    <row r="15686" spans="1:9">
      <c r="A15686" t="s">
        <v>4</v>
      </c>
      <c r="B15686" s="4" t="s">
        <v>5</v>
      </c>
      <c r="C15686" s="4" t="s">
        <v>16</v>
      </c>
      <c r="D15686" s="4" t="s">
        <v>10</v>
      </c>
    </row>
    <row r="15687" spans="1:9">
      <c r="A15687" t="n">
        <v>122693</v>
      </c>
      <c r="B15687" s="37" t="n">
        <v>58</v>
      </c>
      <c r="C15687" s="7" t="n">
        <v>255</v>
      </c>
      <c r="D15687" s="7" t="n">
        <v>0</v>
      </c>
    </row>
    <row r="15688" spans="1:9">
      <c r="A15688" t="s">
        <v>4</v>
      </c>
      <c r="B15688" s="4" t="s">
        <v>5</v>
      </c>
      <c r="C15688" s="4" t="s">
        <v>16</v>
      </c>
      <c r="D15688" s="4" t="s">
        <v>10</v>
      </c>
    </row>
    <row r="15689" spans="1:9">
      <c r="A15689" t="n">
        <v>122697</v>
      </c>
      <c r="B15689" s="38" t="n">
        <v>45</v>
      </c>
      <c r="C15689" s="7" t="n">
        <v>7</v>
      </c>
      <c r="D15689" s="7" t="n">
        <v>255</v>
      </c>
    </row>
    <row r="15690" spans="1:9">
      <c r="A15690" t="s">
        <v>4</v>
      </c>
      <c r="B15690" s="4" t="s">
        <v>5</v>
      </c>
      <c r="C15690" s="4" t="s">
        <v>10</v>
      </c>
    </row>
    <row r="15691" spans="1:9">
      <c r="A15691" t="n">
        <v>122701</v>
      </c>
      <c r="B15691" s="36" t="n">
        <v>54</v>
      </c>
      <c r="C15691" s="7" t="n">
        <v>0</v>
      </c>
    </row>
    <row r="15692" spans="1:9">
      <c r="A15692" t="s">
        <v>4</v>
      </c>
      <c r="B15692" s="4" t="s">
        <v>5</v>
      </c>
      <c r="C15692" s="4" t="s">
        <v>16</v>
      </c>
      <c r="D15692" s="4" t="s">
        <v>10</v>
      </c>
      <c r="E15692" s="4" t="s">
        <v>6</v>
      </c>
    </row>
    <row r="15693" spans="1:9">
      <c r="A15693" t="n">
        <v>122704</v>
      </c>
      <c r="B15693" s="54" t="n">
        <v>51</v>
      </c>
      <c r="C15693" s="7" t="n">
        <v>4</v>
      </c>
      <c r="D15693" s="7" t="n">
        <v>0</v>
      </c>
      <c r="E15693" s="7" t="s">
        <v>248</v>
      </c>
    </row>
    <row r="15694" spans="1:9">
      <c r="A15694" t="s">
        <v>4</v>
      </c>
      <c r="B15694" s="4" t="s">
        <v>5</v>
      </c>
      <c r="C15694" s="4" t="s">
        <v>10</v>
      </c>
    </row>
    <row r="15695" spans="1:9">
      <c r="A15695" t="n">
        <v>122717</v>
      </c>
      <c r="B15695" s="31" t="n">
        <v>16</v>
      </c>
      <c r="C15695" s="7" t="n">
        <v>0</v>
      </c>
    </row>
    <row r="15696" spans="1:9">
      <c r="A15696" t="s">
        <v>4</v>
      </c>
      <c r="B15696" s="4" t="s">
        <v>5</v>
      </c>
      <c r="C15696" s="4" t="s">
        <v>10</v>
      </c>
      <c r="D15696" s="4" t="s">
        <v>16</v>
      </c>
      <c r="E15696" s="4" t="s">
        <v>9</v>
      </c>
      <c r="F15696" s="4" t="s">
        <v>69</v>
      </c>
      <c r="G15696" s="4" t="s">
        <v>16</v>
      </c>
      <c r="H15696" s="4" t="s">
        <v>16</v>
      </c>
    </row>
    <row r="15697" spans="1:8">
      <c r="A15697" t="n">
        <v>122720</v>
      </c>
      <c r="B15697" s="55" t="n">
        <v>26</v>
      </c>
      <c r="C15697" s="7" t="n">
        <v>0</v>
      </c>
      <c r="D15697" s="7" t="n">
        <v>17</v>
      </c>
      <c r="E15697" s="7" t="n">
        <v>63698</v>
      </c>
      <c r="F15697" s="7" t="s">
        <v>832</v>
      </c>
      <c r="G15697" s="7" t="n">
        <v>2</v>
      </c>
      <c r="H15697" s="7" t="n">
        <v>0</v>
      </c>
    </row>
    <row r="15698" spans="1:8">
      <c r="A15698" t="s">
        <v>4</v>
      </c>
      <c r="B15698" s="4" t="s">
        <v>5</v>
      </c>
    </row>
    <row r="15699" spans="1:8">
      <c r="A15699" t="n">
        <v>122759</v>
      </c>
      <c r="B15699" s="29" t="n">
        <v>28</v>
      </c>
    </row>
    <row r="15700" spans="1:8">
      <c r="A15700" t="s">
        <v>4</v>
      </c>
      <c r="B15700" s="4" t="s">
        <v>5</v>
      </c>
      <c r="C15700" s="4" t="s">
        <v>16</v>
      </c>
      <c r="D15700" s="4" t="s">
        <v>10</v>
      </c>
      <c r="E15700" s="4" t="s">
        <v>6</v>
      </c>
      <c r="F15700" s="4" t="s">
        <v>6</v>
      </c>
      <c r="G15700" s="4" t="s">
        <v>6</v>
      </c>
      <c r="H15700" s="4" t="s">
        <v>6</v>
      </c>
    </row>
    <row r="15701" spans="1:8">
      <c r="A15701" t="n">
        <v>122760</v>
      </c>
      <c r="B15701" s="54" t="n">
        <v>51</v>
      </c>
      <c r="C15701" s="7" t="n">
        <v>3</v>
      </c>
      <c r="D15701" s="7" t="n">
        <v>13</v>
      </c>
      <c r="E15701" s="7" t="s">
        <v>833</v>
      </c>
      <c r="F15701" s="7" t="s">
        <v>224</v>
      </c>
      <c r="G15701" s="7" t="s">
        <v>225</v>
      </c>
      <c r="H15701" s="7" t="s">
        <v>226</v>
      </c>
    </row>
    <row r="15702" spans="1:8">
      <c r="A15702" t="s">
        <v>4</v>
      </c>
      <c r="B15702" s="4" t="s">
        <v>5</v>
      </c>
      <c r="C15702" s="4" t="s">
        <v>10</v>
      </c>
      <c r="D15702" s="4" t="s">
        <v>10</v>
      </c>
      <c r="E15702" s="4" t="s">
        <v>30</v>
      </c>
      <c r="F15702" s="4" t="s">
        <v>16</v>
      </c>
    </row>
    <row r="15703" spans="1:8">
      <c r="A15703" t="n">
        <v>122789</v>
      </c>
      <c r="B15703" s="101" t="n">
        <v>53</v>
      </c>
      <c r="C15703" s="7" t="n">
        <v>13</v>
      </c>
      <c r="D15703" s="7" t="n">
        <v>0</v>
      </c>
      <c r="E15703" s="7" t="n">
        <v>10</v>
      </c>
      <c r="F15703" s="7" t="n">
        <v>0</v>
      </c>
    </row>
    <row r="15704" spans="1:8">
      <c r="A15704" t="s">
        <v>4</v>
      </c>
      <c r="B15704" s="4" t="s">
        <v>5</v>
      </c>
      <c r="C15704" s="4" t="s">
        <v>10</v>
      </c>
    </row>
    <row r="15705" spans="1:8">
      <c r="A15705" t="n">
        <v>122799</v>
      </c>
      <c r="B15705" s="31" t="n">
        <v>16</v>
      </c>
      <c r="C15705" s="7" t="n">
        <v>120</v>
      </c>
    </row>
    <row r="15706" spans="1:8">
      <c r="A15706" t="s">
        <v>4</v>
      </c>
      <c r="B15706" s="4" t="s">
        <v>5</v>
      </c>
      <c r="C15706" s="4" t="s">
        <v>16</v>
      </c>
      <c r="D15706" s="4" t="s">
        <v>10</v>
      </c>
      <c r="E15706" s="4" t="s">
        <v>6</v>
      </c>
      <c r="F15706" s="4" t="s">
        <v>6</v>
      </c>
      <c r="G15706" s="4" t="s">
        <v>6</v>
      </c>
      <c r="H15706" s="4" t="s">
        <v>6</v>
      </c>
    </row>
    <row r="15707" spans="1:8">
      <c r="A15707" t="n">
        <v>122802</v>
      </c>
      <c r="B15707" s="54" t="n">
        <v>51</v>
      </c>
      <c r="C15707" s="7" t="n">
        <v>3</v>
      </c>
      <c r="D15707" s="7" t="n">
        <v>80</v>
      </c>
      <c r="E15707" s="7" t="s">
        <v>833</v>
      </c>
      <c r="F15707" s="7" t="s">
        <v>224</v>
      </c>
      <c r="G15707" s="7" t="s">
        <v>225</v>
      </c>
      <c r="H15707" s="7" t="s">
        <v>226</v>
      </c>
    </row>
    <row r="15708" spans="1:8">
      <c r="A15708" t="s">
        <v>4</v>
      </c>
      <c r="B15708" s="4" t="s">
        <v>5</v>
      </c>
      <c r="C15708" s="4" t="s">
        <v>10</v>
      </c>
      <c r="D15708" s="4" t="s">
        <v>10</v>
      </c>
      <c r="E15708" s="4" t="s">
        <v>30</v>
      </c>
      <c r="F15708" s="4" t="s">
        <v>16</v>
      </c>
    </row>
    <row r="15709" spans="1:8">
      <c r="A15709" t="n">
        <v>122831</v>
      </c>
      <c r="B15709" s="101" t="n">
        <v>53</v>
      </c>
      <c r="C15709" s="7" t="n">
        <v>80</v>
      </c>
      <c r="D15709" s="7" t="n">
        <v>0</v>
      </c>
      <c r="E15709" s="7" t="n">
        <v>10</v>
      </c>
      <c r="F15709" s="7" t="n">
        <v>0</v>
      </c>
    </row>
    <row r="15710" spans="1:8">
      <c r="A15710" t="s">
        <v>4</v>
      </c>
      <c r="B15710" s="4" t="s">
        <v>5</v>
      </c>
      <c r="C15710" s="4" t="s">
        <v>10</v>
      </c>
    </row>
    <row r="15711" spans="1:8">
      <c r="A15711" t="n">
        <v>122841</v>
      </c>
      <c r="B15711" s="31" t="n">
        <v>16</v>
      </c>
      <c r="C15711" s="7" t="n">
        <v>140</v>
      </c>
    </row>
    <row r="15712" spans="1:8">
      <c r="A15712" t="s">
        <v>4</v>
      </c>
      <c r="B15712" s="4" t="s">
        <v>5</v>
      </c>
      <c r="C15712" s="4" t="s">
        <v>16</v>
      </c>
      <c r="D15712" s="4" t="s">
        <v>10</v>
      </c>
      <c r="E15712" s="4" t="s">
        <v>6</v>
      </c>
      <c r="F15712" s="4" t="s">
        <v>6</v>
      </c>
      <c r="G15712" s="4" t="s">
        <v>6</v>
      </c>
      <c r="H15712" s="4" t="s">
        <v>6</v>
      </c>
    </row>
    <row r="15713" spans="1:8">
      <c r="A15713" t="n">
        <v>122844</v>
      </c>
      <c r="B15713" s="54" t="n">
        <v>51</v>
      </c>
      <c r="C15713" s="7" t="n">
        <v>3</v>
      </c>
      <c r="D15713" s="7" t="n">
        <v>12</v>
      </c>
      <c r="E15713" s="7" t="s">
        <v>833</v>
      </c>
      <c r="F15713" s="7" t="s">
        <v>224</v>
      </c>
      <c r="G15713" s="7" t="s">
        <v>225</v>
      </c>
      <c r="H15713" s="7" t="s">
        <v>226</v>
      </c>
    </row>
    <row r="15714" spans="1:8">
      <c r="A15714" t="s">
        <v>4</v>
      </c>
      <c r="B15714" s="4" t="s">
        <v>5</v>
      </c>
      <c r="C15714" s="4" t="s">
        <v>10</v>
      </c>
      <c r="D15714" s="4" t="s">
        <v>10</v>
      </c>
      <c r="E15714" s="4" t="s">
        <v>30</v>
      </c>
      <c r="F15714" s="4" t="s">
        <v>16</v>
      </c>
    </row>
    <row r="15715" spans="1:8">
      <c r="A15715" t="n">
        <v>122873</v>
      </c>
      <c r="B15715" s="101" t="n">
        <v>53</v>
      </c>
      <c r="C15715" s="7" t="n">
        <v>12</v>
      </c>
      <c r="D15715" s="7" t="n">
        <v>0</v>
      </c>
      <c r="E15715" s="7" t="n">
        <v>10</v>
      </c>
      <c r="F15715" s="7" t="n">
        <v>0</v>
      </c>
    </row>
    <row r="15716" spans="1:8">
      <c r="A15716" t="s">
        <v>4</v>
      </c>
      <c r="B15716" s="4" t="s">
        <v>5</v>
      </c>
      <c r="C15716" s="4" t="s">
        <v>10</v>
      </c>
    </row>
    <row r="15717" spans="1:8">
      <c r="A15717" t="n">
        <v>122883</v>
      </c>
      <c r="B15717" s="36" t="n">
        <v>54</v>
      </c>
      <c r="C15717" s="7" t="n">
        <v>12</v>
      </c>
    </row>
    <row r="15718" spans="1:8">
      <c r="A15718" t="s">
        <v>4</v>
      </c>
      <c r="B15718" s="4" t="s">
        <v>5</v>
      </c>
      <c r="C15718" s="4" t="s">
        <v>10</v>
      </c>
      <c r="D15718" s="4" t="s">
        <v>16</v>
      </c>
      <c r="E15718" s="4" t="s">
        <v>6</v>
      </c>
      <c r="F15718" s="4" t="s">
        <v>30</v>
      </c>
      <c r="G15718" s="4" t="s">
        <v>30</v>
      </c>
      <c r="H15718" s="4" t="s">
        <v>30</v>
      </c>
    </row>
    <row r="15719" spans="1:8">
      <c r="A15719" t="n">
        <v>122886</v>
      </c>
      <c r="B15719" s="45" t="n">
        <v>48</v>
      </c>
      <c r="C15719" s="7" t="n">
        <v>0</v>
      </c>
      <c r="D15719" s="7" t="n">
        <v>0</v>
      </c>
      <c r="E15719" s="7" t="s">
        <v>213</v>
      </c>
      <c r="F15719" s="7" t="n">
        <v>-1</v>
      </c>
      <c r="G15719" s="7" t="n">
        <v>1</v>
      </c>
      <c r="H15719" s="7" t="n">
        <v>0</v>
      </c>
    </row>
    <row r="15720" spans="1:8">
      <c r="A15720" t="s">
        <v>4</v>
      </c>
      <c r="B15720" s="4" t="s">
        <v>5</v>
      </c>
      <c r="C15720" s="4" t="s">
        <v>10</v>
      </c>
    </row>
    <row r="15721" spans="1:8">
      <c r="A15721" t="n">
        <v>122914</v>
      </c>
      <c r="B15721" s="31" t="n">
        <v>16</v>
      </c>
      <c r="C15721" s="7" t="n">
        <v>500</v>
      </c>
    </row>
    <row r="15722" spans="1:8">
      <c r="A15722" t="s">
        <v>4</v>
      </c>
      <c r="B15722" s="4" t="s">
        <v>5</v>
      </c>
      <c r="C15722" s="4" t="s">
        <v>16</v>
      </c>
      <c r="D15722" s="4" t="s">
        <v>10</v>
      </c>
      <c r="E15722" s="4" t="s">
        <v>6</v>
      </c>
    </row>
    <row r="15723" spans="1:8">
      <c r="A15723" t="n">
        <v>122917</v>
      </c>
      <c r="B15723" s="54" t="n">
        <v>51</v>
      </c>
      <c r="C15723" s="7" t="n">
        <v>4</v>
      </c>
      <c r="D15723" s="7" t="n">
        <v>0</v>
      </c>
      <c r="E15723" s="7" t="s">
        <v>468</v>
      </c>
    </row>
    <row r="15724" spans="1:8">
      <c r="A15724" t="s">
        <v>4</v>
      </c>
      <c r="B15724" s="4" t="s">
        <v>5</v>
      </c>
      <c r="C15724" s="4" t="s">
        <v>10</v>
      </c>
    </row>
    <row r="15725" spans="1:8">
      <c r="A15725" t="n">
        <v>122931</v>
      </c>
      <c r="B15725" s="31" t="n">
        <v>16</v>
      </c>
      <c r="C15725" s="7" t="n">
        <v>0</v>
      </c>
    </row>
    <row r="15726" spans="1:8">
      <c r="A15726" t="s">
        <v>4</v>
      </c>
      <c r="B15726" s="4" t="s">
        <v>5</v>
      </c>
      <c r="C15726" s="4" t="s">
        <v>10</v>
      </c>
      <c r="D15726" s="4" t="s">
        <v>16</v>
      </c>
      <c r="E15726" s="4" t="s">
        <v>9</v>
      </c>
      <c r="F15726" s="4" t="s">
        <v>69</v>
      </c>
      <c r="G15726" s="4" t="s">
        <v>16</v>
      </c>
      <c r="H15726" s="4" t="s">
        <v>16</v>
      </c>
    </row>
    <row r="15727" spans="1:8">
      <c r="A15727" t="n">
        <v>122934</v>
      </c>
      <c r="B15727" s="55" t="n">
        <v>26</v>
      </c>
      <c r="C15727" s="7" t="n">
        <v>0</v>
      </c>
      <c r="D15727" s="7" t="n">
        <v>17</v>
      </c>
      <c r="E15727" s="7" t="n">
        <v>63699</v>
      </c>
      <c r="F15727" s="7" t="s">
        <v>834</v>
      </c>
      <c r="G15727" s="7" t="n">
        <v>2</v>
      </c>
      <c r="H15727" s="7" t="n">
        <v>0</v>
      </c>
    </row>
    <row r="15728" spans="1:8">
      <c r="A15728" t="s">
        <v>4</v>
      </c>
      <c r="B15728" s="4" t="s">
        <v>5</v>
      </c>
    </row>
    <row r="15729" spans="1:8">
      <c r="A15729" t="n">
        <v>122966</v>
      </c>
      <c r="B15729" s="29" t="n">
        <v>28</v>
      </c>
    </row>
    <row r="15730" spans="1:8">
      <c r="A15730" t="s">
        <v>4</v>
      </c>
      <c r="B15730" s="4" t="s">
        <v>5</v>
      </c>
      <c r="C15730" s="4" t="s">
        <v>10</v>
      </c>
      <c r="D15730" s="4" t="s">
        <v>16</v>
      </c>
      <c r="E15730" s="4" t="s">
        <v>30</v>
      </c>
      <c r="F15730" s="4" t="s">
        <v>10</v>
      </c>
    </row>
    <row r="15731" spans="1:8">
      <c r="A15731" t="n">
        <v>122967</v>
      </c>
      <c r="B15731" s="53" t="n">
        <v>59</v>
      </c>
      <c r="C15731" s="7" t="n">
        <v>13</v>
      </c>
      <c r="D15731" s="7" t="n">
        <v>13</v>
      </c>
      <c r="E15731" s="7" t="n">
        <v>0.150000005960464</v>
      </c>
      <c r="F15731" s="7" t="n">
        <v>0</v>
      </c>
    </row>
    <row r="15732" spans="1:8">
      <c r="A15732" t="s">
        <v>4</v>
      </c>
      <c r="B15732" s="4" t="s">
        <v>5</v>
      </c>
      <c r="C15732" s="4" t="s">
        <v>10</v>
      </c>
    </row>
    <row r="15733" spans="1:8">
      <c r="A15733" t="n">
        <v>122977</v>
      </c>
      <c r="B15733" s="31" t="n">
        <v>16</v>
      </c>
      <c r="C15733" s="7" t="n">
        <v>50</v>
      </c>
    </row>
    <row r="15734" spans="1:8">
      <c r="A15734" t="s">
        <v>4</v>
      </c>
      <c r="B15734" s="4" t="s">
        <v>5</v>
      </c>
      <c r="C15734" s="4" t="s">
        <v>10</v>
      </c>
      <c r="D15734" s="4" t="s">
        <v>16</v>
      </c>
      <c r="E15734" s="4" t="s">
        <v>30</v>
      </c>
      <c r="F15734" s="4" t="s">
        <v>10</v>
      </c>
    </row>
    <row r="15735" spans="1:8">
      <c r="A15735" t="n">
        <v>122980</v>
      </c>
      <c r="B15735" s="53" t="n">
        <v>59</v>
      </c>
      <c r="C15735" s="7" t="n">
        <v>80</v>
      </c>
      <c r="D15735" s="7" t="n">
        <v>13</v>
      </c>
      <c r="E15735" s="7" t="n">
        <v>0.150000005960464</v>
      </c>
      <c r="F15735" s="7" t="n">
        <v>0</v>
      </c>
    </row>
    <row r="15736" spans="1:8">
      <c r="A15736" t="s">
        <v>4</v>
      </c>
      <c r="B15736" s="4" t="s">
        <v>5</v>
      </c>
      <c r="C15736" s="4" t="s">
        <v>10</v>
      </c>
    </row>
    <row r="15737" spans="1:8">
      <c r="A15737" t="n">
        <v>122990</v>
      </c>
      <c r="B15737" s="31" t="n">
        <v>16</v>
      </c>
      <c r="C15737" s="7" t="n">
        <v>50</v>
      </c>
    </row>
    <row r="15738" spans="1:8">
      <c r="A15738" t="s">
        <v>4</v>
      </c>
      <c r="B15738" s="4" t="s">
        <v>5</v>
      </c>
      <c r="C15738" s="4" t="s">
        <v>10</v>
      </c>
      <c r="D15738" s="4" t="s">
        <v>16</v>
      </c>
      <c r="E15738" s="4" t="s">
        <v>30</v>
      </c>
      <c r="F15738" s="4" t="s">
        <v>10</v>
      </c>
    </row>
    <row r="15739" spans="1:8">
      <c r="A15739" t="n">
        <v>122993</v>
      </c>
      <c r="B15739" s="53" t="n">
        <v>59</v>
      </c>
      <c r="C15739" s="7" t="n">
        <v>12</v>
      </c>
      <c r="D15739" s="7" t="n">
        <v>13</v>
      </c>
      <c r="E15739" s="7" t="n">
        <v>0.150000005960464</v>
      </c>
      <c r="F15739" s="7" t="n">
        <v>0</v>
      </c>
    </row>
    <row r="15740" spans="1:8">
      <c r="A15740" t="s">
        <v>4</v>
      </c>
      <c r="B15740" s="4" t="s">
        <v>5</v>
      </c>
      <c r="C15740" s="4" t="s">
        <v>10</v>
      </c>
    </row>
    <row r="15741" spans="1:8">
      <c r="A15741" t="n">
        <v>123003</v>
      </c>
      <c r="B15741" s="31" t="n">
        <v>16</v>
      </c>
      <c r="C15741" s="7" t="n">
        <v>1000</v>
      </c>
    </row>
    <row r="15742" spans="1:8">
      <c r="A15742" t="s">
        <v>4</v>
      </c>
      <c r="B15742" s="4" t="s">
        <v>5</v>
      </c>
      <c r="C15742" s="4" t="s">
        <v>16</v>
      </c>
      <c r="D15742" s="4" t="s">
        <v>10</v>
      </c>
      <c r="E15742" s="4" t="s">
        <v>10</v>
      </c>
      <c r="F15742" s="4" t="s">
        <v>16</v>
      </c>
    </row>
    <row r="15743" spans="1:8">
      <c r="A15743" t="n">
        <v>123006</v>
      </c>
      <c r="B15743" s="27" t="n">
        <v>25</v>
      </c>
      <c r="C15743" s="7" t="n">
        <v>1</v>
      </c>
      <c r="D15743" s="7" t="n">
        <v>65535</v>
      </c>
      <c r="E15743" s="7" t="n">
        <v>500</v>
      </c>
      <c r="F15743" s="7" t="n">
        <v>0</v>
      </c>
    </row>
    <row r="15744" spans="1:8">
      <c r="A15744" t="s">
        <v>4</v>
      </c>
      <c r="B15744" s="4" t="s">
        <v>5</v>
      </c>
      <c r="C15744" s="4" t="s">
        <v>16</v>
      </c>
      <c r="D15744" s="4" t="s">
        <v>10</v>
      </c>
      <c r="E15744" s="4" t="s">
        <v>6</v>
      </c>
    </row>
    <row r="15745" spans="1:6">
      <c r="A15745" t="n">
        <v>123013</v>
      </c>
      <c r="B15745" s="54" t="n">
        <v>51</v>
      </c>
      <c r="C15745" s="7" t="n">
        <v>4</v>
      </c>
      <c r="D15745" s="7" t="n">
        <v>13</v>
      </c>
      <c r="E15745" s="7" t="s">
        <v>231</v>
      </c>
    </row>
    <row r="15746" spans="1:6">
      <c r="A15746" t="s">
        <v>4</v>
      </c>
      <c r="B15746" s="4" t="s">
        <v>5</v>
      </c>
      <c r="C15746" s="4" t="s">
        <v>10</v>
      </c>
    </row>
    <row r="15747" spans="1:6">
      <c r="A15747" t="n">
        <v>123027</v>
      </c>
      <c r="B15747" s="31" t="n">
        <v>16</v>
      </c>
      <c r="C15747" s="7" t="n">
        <v>0</v>
      </c>
    </row>
    <row r="15748" spans="1:6">
      <c r="A15748" t="s">
        <v>4</v>
      </c>
      <c r="B15748" s="4" t="s">
        <v>5</v>
      </c>
      <c r="C15748" s="4" t="s">
        <v>10</v>
      </c>
      <c r="D15748" s="4" t="s">
        <v>16</v>
      </c>
      <c r="E15748" s="4" t="s">
        <v>9</v>
      </c>
      <c r="F15748" s="4" t="s">
        <v>69</v>
      </c>
      <c r="G15748" s="4" t="s">
        <v>16</v>
      </c>
      <c r="H15748" s="4" t="s">
        <v>16</v>
      </c>
    </row>
    <row r="15749" spans="1:6">
      <c r="A15749" t="n">
        <v>123030</v>
      </c>
      <c r="B15749" s="55" t="n">
        <v>26</v>
      </c>
      <c r="C15749" s="7" t="n">
        <v>13</v>
      </c>
      <c r="D15749" s="7" t="n">
        <v>17</v>
      </c>
      <c r="E15749" s="7" t="n">
        <v>63700</v>
      </c>
      <c r="F15749" s="7" t="s">
        <v>835</v>
      </c>
      <c r="G15749" s="7" t="n">
        <v>2</v>
      </c>
      <c r="H15749" s="7" t="n">
        <v>0</v>
      </c>
    </row>
    <row r="15750" spans="1:6">
      <c r="A15750" t="s">
        <v>4</v>
      </c>
      <c r="B15750" s="4" t="s">
        <v>5</v>
      </c>
    </row>
    <row r="15751" spans="1:6">
      <c r="A15751" t="n">
        <v>123049</v>
      </c>
      <c r="B15751" s="29" t="n">
        <v>28</v>
      </c>
    </row>
    <row r="15752" spans="1:6">
      <c r="A15752" t="s">
        <v>4</v>
      </c>
      <c r="B15752" s="4" t="s">
        <v>5</v>
      </c>
      <c r="C15752" s="4" t="s">
        <v>16</v>
      </c>
      <c r="D15752" s="4" t="s">
        <v>10</v>
      </c>
      <c r="E15752" s="4" t="s">
        <v>6</v>
      </c>
    </row>
    <row r="15753" spans="1:6">
      <c r="A15753" t="n">
        <v>123050</v>
      </c>
      <c r="B15753" s="54" t="n">
        <v>51</v>
      </c>
      <c r="C15753" s="7" t="n">
        <v>4</v>
      </c>
      <c r="D15753" s="7" t="n">
        <v>80</v>
      </c>
      <c r="E15753" s="7" t="s">
        <v>231</v>
      </c>
    </row>
    <row r="15754" spans="1:6">
      <c r="A15754" t="s">
        <v>4</v>
      </c>
      <c r="B15754" s="4" t="s">
        <v>5</v>
      </c>
      <c r="C15754" s="4" t="s">
        <v>10</v>
      </c>
    </row>
    <row r="15755" spans="1:6">
      <c r="A15755" t="n">
        <v>123064</v>
      </c>
      <c r="B15755" s="31" t="n">
        <v>16</v>
      </c>
      <c r="C15755" s="7" t="n">
        <v>0</v>
      </c>
    </row>
    <row r="15756" spans="1:6">
      <c r="A15756" t="s">
        <v>4</v>
      </c>
      <c r="B15756" s="4" t="s">
        <v>5</v>
      </c>
      <c r="C15756" s="4" t="s">
        <v>10</v>
      </c>
      <c r="D15756" s="4" t="s">
        <v>16</v>
      </c>
      <c r="E15756" s="4" t="s">
        <v>9</v>
      </c>
      <c r="F15756" s="4" t="s">
        <v>69</v>
      </c>
      <c r="G15756" s="4" t="s">
        <v>16</v>
      </c>
      <c r="H15756" s="4" t="s">
        <v>16</v>
      </c>
    </row>
    <row r="15757" spans="1:6">
      <c r="A15757" t="n">
        <v>123067</v>
      </c>
      <c r="B15757" s="55" t="n">
        <v>26</v>
      </c>
      <c r="C15757" s="7" t="n">
        <v>80</v>
      </c>
      <c r="D15757" s="7" t="n">
        <v>17</v>
      </c>
      <c r="E15757" s="7" t="n">
        <v>63701</v>
      </c>
      <c r="F15757" s="7" t="s">
        <v>836</v>
      </c>
      <c r="G15757" s="7" t="n">
        <v>2</v>
      </c>
      <c r="H15757" s="7" t="n">
        <v>0</v>
      </c>
    </row>
    <row r="15758" spans="1:6">
      <c r="A15758" t="s">
        <v>4</v>
      </c>
      <c r="B15758" s="4" t="s">
        <v>5</v>
      </c>
    </row>
    <row r="15759" spans="1:6">
      <c r="A15759" t="n">
        <v>123094</v>
      </c>
      <c r="B15759" s="29" t="n">
        <v>28</v>
      </c>
    </row>
    <row r="15760" spans="1:6">
      <c r="A15760" t="s">
        <v>4</v>
      </c>
      <c r="B15760" s="4" t="s">
        <v>5</v>
      </c>
      <c r="C15760" s="4" t="s">
        <v>10</v>
      </c>
      <c r="D15760" s="4" t="s">
        <v>16</v>
      </c>
    </row>
    <row r="15761" spans="1:8">
      <c r="A15761" t="n">
        <v>123095</v>
      </c>
      <c r="B15761" s="66" t="n">
        <v>89</v>
      </c>
      <c r="C15761" s="7" t="n">
        <v>65533</v>
      </c>
      <c r="D15761" s="7" t="n">
        <v>1</v>
      </c>
    </row>
    <row r="15762" spans="1:8">
      <c r="A15762" t="s">
        <v>4</v>
      </c>
      <c r="B15762" s="4" t="s">
        <v>5</v>
      </c>
      <c r="C15762" s="4" t="s">
        <v>16</v>
      </c>
      <c r="D15762" s="4" t="s">
        <v>10</v>
      </c>
      <c r="E15762" s="4" t="s">
        <v>10</v>
      </c>
      <c r="F15762" s="4" t="s">
        <v>16</v>
      </c>
    </row>
    <row r="15763" spans="1:8">
      <c r="A15763" t="n">
        <v>123099</v>
      </c>
      <c r="B15763" s="27" t="n">
        <v>25</v>
      </c>
      <c r="C15763" s="7" t="n">
        <v>1</v>
      </c>
      <c r="D15763" s="7" t="n">
        <v>65535</v>
      </c>
      <c r="E15763" s="7" t="n">
        <v>65535</v>
      </c>
      <c r="F15763" s="7" t="n">
        <v>0</v>
      </c>
    </row>
    <row r="15764" spans="1:8">
      <c r="A15764" t="s">
        <v>4</v>
      </c>
      <c r="B15764" s="4" t="s">
        <v>5</v>
      </c>
      <c r="C15764" s="4" t="s">
        <v>10</v>
      </c>
      <c r="D15764" s="4" t="s">
        <v>16</v>
      </c>
    </row>
    <row r="15765" spans="1:8">
      <c r="A15765" t="n">
        <v>123106</v>
      </c>
      <c r="B15765" s="103" t="n">
        <v>67</v>
      </c>
      <c r="C15765" s="7" t="n">
        <v>0</v>
      </c>
      <c r="D15765" s="7" t="n">
        <v>2</v>
      </c>
    </row>
    <row r="15766" spans="1:8">
      <c r="A15766" t="s">
        <v>4</v>
      </c>
      <c r="B15766" s="4" t="s">
        <v>5</v>
      </c>
      <c r="C15766" s="4" t="s">
        <v>16</v>
      </c>
      <c r="D15766" s="4" t="s">
        <v>10</v>
      </c>
      <c r="E15766" s="4" t="s">
        <v>30</v>
      </c>
    </row>
    <row r="15767" spans="1:8">
      <c r="A15767" t="n">
        <v>123110</v>
      </c>
      <c r="B15767" s="37" t="n">
        <v>58</v>
      </c>
      <c r="C15767" s="7" t="n">
        <v>101</v>
      </c>
      <c r="D15767" s="7" t="n">
        <v>1000</v>
      </c>
      <c r="E15767" s="7" t="n">
        <v>1</v>
      </c>
    </row>
    <row r="15768" spans="1:8">
      <c r="A15768" t="s">
        <v>4</v>
      </c>
      <c r="B15768" s="4" t="s">
        <v>5</v>
      </c>
      <c r="C15768" s="4" t="s">
        <v>16</v>
      </c>
      <c r="D15768" s="4" t="s">
        <v>10</v>
      </c>
    </row>
    <row r="15769" spans="1:8">
      <c r="A15769" t="n">
        <v>123118</v>
      </c>
      <c r="B15769" s="37" t="n">
        <v>58</v>
      </c>
      <c r="C15769" s="7" t="n">
        <v>254</v>
      </c>
      <c r="D15769" s="7" t="n">
        <v>0</v>
      </c>
    </row>
    <row r="15770" spans="1:8">
      <c r="A15770" t="s">
        <v>4</v>
      </c>
      <c r="B15770" s="4" t="s">
        <v>5</v>
      </c>
      <c r="C15770" s="4" t="s">
        <v>10</v>
      </c>
      <c r="D15770" s="4" t="s">
        <v>9</v>
      </c>
    </row>
    <row r="15771" spans="1:8">
      <c r="A15771" t="n">
        <v>123122</v>
      </c>
      <c r="B15771" s="46" t="n">
        <v>43</v>
      </c>
      <c r="C15771" s="7" t="n">
        <v>13</v>
      </c>
      <c r="D15771" s="7" t="n">
        <v>128</v>
      </c>
    </row>
    <row r="15772" spans="1:8">
      <c r="A15772" t="s">
        <v>4</v>
      </c>
      <c r="B15772" s="4" t="s">
        <v>5</v>
      </c>
      <c r="C15772" s="4" t="s">
        <v>10</v>
      </c>
      <c r="D15772" s="4" t="s">
        <v>9</v>
      </c>
    </row>
    <row r="15773" spans="1:8">
      <c r="A15773" t="n">
        <v>123129</v>
      </c>
      <c r="B15773" s="46" t="n">
        <v>43</v>
      </c>
      <c r="C15773" s="7" t="n">
        <v>13</v>
      </c>
      <c r="D15773" s="7" t="n">
        <v>32</v>
      </c>
    </row>
    <row r="15774" spans="1:8">
      <c r="A15774" t="s">
        <v>4</v>
      </c>
      <c r="B15774" s="4" t="s">
        <v>5</v>
      </c>
      <c r="C15774" s="4" t="s">
        <v>10</v>
      </c>
      <c r="D15774" s="4" t="s">
        <v>9</v>
      </c>
    </row>
    <row r="15775" spans="1:8">
      <c r="A15775" t="n">
        <v>123136</v>
      </c>
      <c r="B15775" s="46" t="n">
        <v>43</v>
      </c>
      <c r="C15775" s="7" t="n">
        <v>12</v>
      </c>
      <c r="D15775" s="7" t="n">
        <v>128</v>
      </c>
    </row>
    <row r="15776" spans="1:8">
      <c r="A15776" t="s">
        <v>4</v>
      </c>
      <c r="B15776" s="4" t="s">
        <v>5</v>
      </c>
      <c r="C15776" s="4" t="s">
        <v>10</v>
      </c>
      <c r="D15776" s="4" t="s">
        <v>9</v>
      </c>
    </row>
    <row r="15777" spans="1:6">
      <c r="A15777" t="n">
        <v>123143</v>
      </c>
      <c r="B15777" s="46" t="n">
        <v>43</v>
      </c>
      <c r="C15777" s="7" t="n">
        <v>12</v>
      </c>
      <c r="D15777" s="7" t="n">
        <v>32</v>
      </c>
    </row>
    <row r="15778" spans="1:6">
      <c r="A15778" t="s">
        <v>4</v>
      </c>
      <c r="B15778" s="4" t="s">
        <v>5</v>
      </c>
      <c r="C15778" s="4" t="s">
        <v>10</v>
      </c>
      <c r="D15778" s="4" t="s">
        <v>9</v>
      </c>
    </row>
    <row r="15779" spans="1:6">
      <c r="A15779" t="n">
        <v>123150</v>
      </c>
      <c r="B15779" s="46" t="n">
        <v>43</v>
      </c>
      <c r="C15779" s="7" t="n">
        <v>80</v>
      </c>
      <c r="D15779" s="7" t="n">
        <v>128</v>
      </c>
    </row>
    <row r="15780" spans="1:6">
      <c r="A15780" t="s">
        <v>4</v>
      </c>
      <c r="B15780" s="4" t="s">
        <v>5</v>
      </c>
      <c r="C15780" s="4" t="s">
        <v>10</v>
      </c>
      <c r="D15780" s="4" t="s">
        <v>9</v>
      </c>
    </row>
    <row r="15781" spans="1:6">
      <c r="A15781" t="n">
        <v>123157</v>
      </c>
      <c r="B15781" s="46" t="n">
        <v>43</v>
      </c>
      <c r="C15781" s="7" t="n">
        <v>80</v>
      </c>
      <c r="D15781" s="7" t="n">
        <v>32</v>
      </c>
    </row>
    <row r="15782" spans="1:6">
      <c r="A15782" t="s">
        <v>4</v>
      </c>
      <c r="B15782" s="4" t="s">
        <v>5</v>
      </c>
      <c r="C15782" s="4" t="s">
        <v>16</v>
      </c>
      <c r="D15782" s="4" t="s">
        <v>16</v>
      </c>
      <c r="E15782" s="4" t="s">
        <v>30</v>
      </c>
      <c r="F15782" s="4" t="s">
        <v>30</v>
      </c>
      <c r="G15782" s="4" t="s">
        <v>30</v>
      </c>
      <c r="H15782" s="4" t="s">
        <v>10</v>
      </c>
    </row>
    <row r="15783" spans="1:6">
      <c r="A15783" t="n">
        <v>123164</v>
      </c>
      <c r="B15783" s="38" t="n">
        <v>45</v>
      </c>
      <c r="C15783" s="7" t="n">
        <v>2</v>
      </c>
      <c r="D15783" s="7" t="n">
        <v>3</v>
      </c>
      <c r="E15783" s="7" t="n">
        <v>15.5200004577637</v>
      </c>
      <c r="F15783" s="7" t="n">
        <v>15.6999998092651</v>
      </c>
      <c r="G15783" s="7" t="n">
        <v>-31.1700000762939</v>
      </c>
      <c r="H15783" s="7" t="n">
        <v>0</v>
      </c>
    </row>
    <row r="15784" spans="1:6">
      <c r="A15784" t="s">
        <v>4</v>
      </c>
      <c r="B15784" s="4" t="s">
        <v>5</v>
      </c>
      <c r="C15784" s="4" t="s">
        <v>16</v>
      </c>
      <c r="D15784" s="4" t="s">
        <v>16</v>
      </c>
      <c r="E15784" s="4" t="s">
        <v>30</v>
      </c>
      <c r="F15784" s="4" t="s">
        <v>30</v>
      </c>
      <c r="G15784" s="4" t="s">
        <v>30</v>
      </c>
      <c r="H15784" s="4" t="s">
        <v>10</v>
      </c>
      <c r="I15784" s="4" t="s">
        <v>16</v>
      </c>
    </row>
    <row r="15785" spans="1:6">
      <c r="A15785" t="n">
        <v>123181</v>
      </c>
      <c r="B15785" s="38" t="n">
        <v>45</v>
      </c>
      <c r="C15785" s="7" t="n">
        <v>4</v>
      </c>
      <c r="D15785" s="7" t="n">
        <v>3</v>
      </c>
      <c r="E15785" s="7" t="n">
        <v>10.3299999237061</v>
      </c>
      <c r="F15785" s="7" t="n">
        <v>132.190002441406</v>
      </c>
      <c r="G15785" s="7" t="n">
        <v>360</v>
      </c>
      <c r="H15785" s="7" t="n">
        <v>0</v>
      </c>
      <c r="I15785" s="7" t="n">
        <v>0</v>
      </c>
    </row>
    <row r="15786" spans="1:6">
      <c r="A15786" t="s">
        <v>4</v>
      </c>
      <c r="B15786" s="4" t="s">
        <v>5</v>
      </c>
      <c r="C15786" s="4" t="s">
        <v>16</v>
      </c>
      <c r="D15786" s="4" t="s">
        <v>16</v>
      </c>
      <c r="E15786" s="4" t="s">
        <v>30</v>
      </c>
      <c r="F15786" s="4" t="s">
        <v>10</v>
      </c>
    </row>
    <row r="15787" spans="1:6">
      <c r="A15787" t="n">
        <v>123199</v>
      </c>
      <c r="B15787" s="38" t="n">
        <v>45</v>
      </c>
      <c r="C15787" s="7" t="n">
        <v>5</v>
      </c>
      <c r="D15787" s="7" t="n">
        <v>3</v>
      </c>
      <c r="E15787" s="7" t="n">
        <v>1.70000004768372</v>
      </c>
      <c r="F15787" s="7" t="n">
        <v>0</v>
      </c>
    </row>
    <row r="15788" spans="1:6">
      <c r="A15788" t="s">
        <v>4</v>
      </c>
      <c r="B15788" s="4" t="s">
        <v>5</v>
      </c>
      <c r="C15788" s="4" t="s">
        <v>16</v>
      </c>
      <c r="D15788" s="4" t="s">
        <v>16</v>
      </c>
      <c r="E15788" s="4" t="s">
        <v>30</v>
      </c>
      <c r="F15788" s="4" t="s">
        <v>10</v>
      </c>
    </row>
    <row r="15789" spans="1:6">
      <c r="A15789" t="n">
        <v>123208</v>
      </c>
      <c r="B15789" s="38" t="n">
        <v>45</v>
      </c>
      <c r="C15789" s="7" t="n">
        <v>11</v>
      </c>
      <c r="D15789" s="7" t="n">
        <v>3</v>
      </c>
      <c r="E15789" s="7" t="n">
        <v>32.2000007629395</v>
      </c>
      <c r="F15789" s="7" t="n">
        <v>0</v>
      </c>
    </row>
    <row r="15790" spans="1:6">
      <c r="A15790" t="s">
        <v>4</v>
      </c>
      <c r="B15790" s="4" t="s">
        <v>5</v>
      </c>
      <c r="C15790" s="4" t="s">
        <v>16</v>
      </c>
      <c r="D15790" s="4" t="s">
        <v>16</v>
      </c>
      <c r="E15790" s="4" t="s">
        <v>30</v>
      </c>
      <c r="F15790" s="4" t="s">
        <v>10</v>
      </c>
    </row>
    <row r="15791" spans="1:6">
      <c r="A15791" t="n">
        <v>123217</v>
      </c>
      <c r="B15791" s="38" t="n">
        <v>45</v>
      </c>
      <c r="C15791" s="7" t="n">
        <v>5</v>
      </c>
      <c r="D15791" s="7" t="n">
        <v>3</v>
      </c>
      <c r="E15791" s="7" t="n">
        <v>1.29999995231628</v>
      </c>
      <c r="F15791" s="7" t="n">
        <v>20000</v>
      </c>
    </row>
    <row r="15792" spans="1:6">
      <c r="A15792" t="s">
        <v>4</v>
      </c>
      <c r="B15792" s="4" t="s">
        <v>5</v>
      </c>
      <c r="C15792" s="4" t="s">
        <v>16</v>
      </c>
      <c r="D15792" s="4" t="s">
        <v>10</v>
      </c>
    </row>
    <row r="15793" spans="1:9">
      <c r="A15793" t="n">
        <v>123226</v>
      </c>
      <c r="B15793" s="37" t="n">
        <v>58</v>
      </c>
      <c r="C15793" s="7" t="n">
        <v>255</v>
      </c>
      <c r="D15793" s="7" t="n">
        <v>0</v>
      </c>
    </row>
    <row r="15794" spans="1:9">
      <c r="A15794" t="s">
        <v>4</v>
      </c>
      <c r="B15794" s="4" t="s">
        <v>5</v>
      </c>
      <c r="C15794" s="4" t="s">
        <v>10</v>
      </c>
    </row>
    <row r="15795" spans="1:9">
      <c r="A15795" t="n">
        <v>123230</v>
      </c>
      <c r="B15795" s="31" t="n">
        <v>16</v>
      </c>
      <c r="C15795" s="7" t="n">
        <v>500</v>
      </c>
    </row>
    <row r="15796" spans="1:9">
      <c r="A15796" t="s">
        <v>4</v>
      </c>
      <c r="B15796" s="4" t="s">
        <v>5</v>
      </c>
      <c r="C15796" s="4" t="s">
        <v>10</v>
      </c>
      <c r="D15796" s="4" t="s">
        <v>16</v>
      </c>
      <c r="E15796" s="4" t="s">
        <v>6</v>
      </c>
      <c r="F15796" s="4" t="s">
        <v>30</v>
      </c>
      <c r="G15796" s="4" t="s">
        <v>30</v>
      </c>
      <c r="H15796" s="4" t="s">
        <v>30</v>
      </c>
    </row>
    <row r="15797" spans="1:9">
      <c r="A15797" t="n">
        <v>123233</v>
      </c>
      <c r="B15797" s="45" t="n">
        <v>48</v>
      </c>
      <c r="C15797" s="7" t="n">
        <v>0</v>
      </c>
      <c r="D15797" s="7" t="n">
        <v>0</v>
      </c>
      <c r="E15797" s="7" t="s">
        <v>213</v>
      </c>
      <c r="F15797" s="7" t="n">
        <v>-1</v>
      </c>
      <c r="G15797" s="7" t="n">
        <v>1</v>
      </c>
      <c r="H15797" s="7" t="n">
        <v>2.80259692864963e-45</v>
      </c>
    </row>
    <row r="15798" spans="1:9">
      <c r="A15798" t="s">
        <v>4</v>
      </c>
      <c r="B15798" s="4" t="s">
        <v>5</v>
      </c>
      <c r="C15798" s="4" t="s">
        <v>16</v>
      </c>
      <c r="D15798" s="4" t="s">
        <v>10</v>
      </c>
      <c r="E15798" s="4" t="s">
        <v>6</v>
      </c>
    </row>
    <row r="15799" spans="1:9">
      <c r="A15799" t="n">
        <v>123261</v>
      </c>
      <c r="B15799" s="54" t="n">
        <v>51</v>
      </c>
      <c r="C15799" s="7" t="n">
        <v>4</v>
      </c>
      <c r="D15799" s="7" t="n">
        <v>0</v>
      </c>
      <c r="E15799" s="7" t="s">
        <v>307</v>
      </c>
    </row>
    <row r="15800" spans="1:9">
      <c r="A15800" t="s">
        <v>4</v>
      </c>
      <c r="B15800" s="4" t="s">
        <v>5</v>
      </c>
      <c r="C15800" s="4" t="s">
        <v>10</v>
      </c>
    </row>
    <row r="15801" spans="1:9">
      <c r="A15801" t="n">
        <v>123274</v>
      </c>
      <c r="B15801" s="31" t="n">
        <v>16</v>
      </c>
      <c r="C15801" s="7" t="n">
        <v>0</v>
      </c>
    </row>
    <row r="15802" spans="1:9">
      <c r="A15802" t="s">
        <v>4</v>
      </c>
      <c r="B15802" s="4" t="s">
        <v>5</v>
      </c>
      <c r="C15802" s="4" t="s">
        <v>10</v>
      </c>
      <c r="D15802" s="4" t="s">
        <v>16</v>
      </c>
      <c r="E15802" s="4" t="s">
        <v>9</v>
      </c>
      <c r="F15802" s="4" t="s">
        <v>69</v>
      </c>
      <c r="G15802" s="4" t="s">
        <v>16</v>
      </c>
      <c r="H15802" s="4" t="s">
        <v>16</v>
      </c>
      <c r="I15802" s="4" t="s">
        <v>16</v>
      </c>
      <c r="J15802" s="4" t="s">
        <v>9</v>
      </c>
      <c r="K15802" s="4" t="s">
        <v>69</v>
      </c>
      <c r="L15802" s="4" t="s">
        <v>16</v>
      </c>
      <c r="M15802" s="4" t="s">
        <v>16</v>
      </c>
    </row>
    <row r="15803" spans="1:9">
      <c r="A15803" t="n">
        <v>123277</v>
      </c>
      <c r="B15803" s="55" t="n">
        <v>26</v>
      </c>
      <c r="C15803" s="7" t="n">
        <v>0</v>
      </c>
      <c r="D15803" s="7" t="n">
        <v>17</v>
      </c>
      <c r="E15803" s="7" t="n">
        <v>63702</v>
      </c>
      <c r="F15803" s="7" t="s">
        <v>837</v>
      </c>
      <c r="G15803" s="7" t="n">
        <v>2</v>
      </c>
      <c r="H15803" s="7" t="n">
        <v>3</v>
      </c>
      <c r="I15803" s="7" t="n">
        <v>17</v>
      </c>
      <c r="J15803" s="7" t="n">
        <v>63703</v>
      </c>
      <c r="K15803" s="7" t="s">
        <v>838</v>
      </c>
      <c r="L15803" s="7" t="n">
        <v>2</v>
      </c>
      <c r="M15803" s="7" t="n">
        <v>0</v>
      </c>
    </row>
    <row r="15804" spans="1:9">
      <c r="A15804" t="s">
        <v>4</v>
      </c>
      <c r="B15804" s="4" t="s">
        <v>5</v>
      </c>
    </row>
    <row r="15805" spans="1:9">
      <c r="A15805" t="n">
        <v>123476</v>
      </c>
      <c r="B15805" s="29" t="n">
        <v>28</v>
      </c>
    </row>
    <row r="15806" spans="1:9">
      <c r="A15806" t="s">
        <v>4</v>
      </c>
      <c r="B15806" s="4" t="s">
        <v>5</v>
      </c>
      <c r="C15806" s="4" t="s">
        <v>10</v>
      </c>
      <c r="D15806" s="4" t="s">
        <v>16</v>
      </c>
    </row>
    <row r="15807" spans="1:9">
      <c r="A15807" t="n">
        <v>123477</v>
      </c>
      <c r="B15807" s="66" t="n">
        <v>89</v>
      </c>
      <c r="C15807" s="7" t="n">
        <v>65533</v>
      </c>
      <c r="D15807" s="7" t="n">
        <v>1</v>
      </c>
    </row>
    <row r="15808" spans="1:9">
      <c r="A15808" t="s">
        <v>4</v>
      </c>
      <c r="B15808" s="4" t="s">
        <v>5</v>
      </c>
      <c r="C15808" s="4" t="s">
        <v>10</v>
      </c>
      <c r="D15808" s="4" t="s">
        <v>30</v>
      </c>
      <c r="E15808" s="4" t="s">
        <v>30</v>
      </c>
      <c r="F15808" s="4" t="s">
        <v>30</v>
      </c>
      <c r="G15808" s="4" t="s">
        <v>10</v>
      </c>
      <c r="H15808" s="4" t="s">
        <v>10</v>
      </c>
    </row>
    <row r="15809" spans="1:13">
      <c r="A15809" t="n">
        <v>123481</v>
      </c>
      <c r="B15809" s="33" t="n">
        <v>60</v>
      </c>
      <c r="C15809" s="7" t="n">
        <v>0</v>
      </c>
      <c r="D15809" s="7" t="n">
        <v>-15</v>
      </c>
      <c r="E15809" s="7" t="n">
        <v>0</v>
      </c>
      <c r="F15809" s="7" t="n">
        <v>0</v>
      </c>
      <c r="G15809" s="7" t="n">
        <v>800</v>
      </c>
      <c r="H15809" s="7" t="n">
        <v>0</v>
      </c>
    </row>
    <row r="15810" spans="1:13">
      <c r="A15810" t="s">
        <v>4</v>
      </c>
      <c r="B15810" s="4" t="s">
        <v>5</v>
      </c>
      <c r="C15810" s="4" t="s">
        <v>10</v>
      </c>
    </row>
    <row r="15811" spans="1:13">
      <c r="A15811" t="n">
        <v>123500</v>
      </c>
      <c r="B15811" s="31" t="n">
        <v>16</v>
      </c>
      <c r="C15811" s="7" t="n">
        <v>300</v>
      </c>
    </row>
    <row r="15812" spans="1:13">
      <c r="A15812" t="s">
        <v>4</v>
      </c>
      <c r="B15812" s="4" t="s">
        <v>5</v>
      </c>
      <c r="C15812" s="4" t="s">
        <v>16</v>
      </c>
      <c r="D15812" s="4" t="s">
        <v>10</v>
      </c>
      <c r="E15812" s="4" t="s">
        <v>6</v>
      </c>
    </row>
    <row r="15813" spans="1:13">
      <c r="A15813" t="n">
        <v>123503</v>
      </c>
      <c r="B15813" s="54" t="n">
        <v>51</v>
      </c>
      <c r="C15813" s="7" t="n">
        <v>4</v>
      </c>
      <c r="D15813" s="7" t="n">
        <v>0</v>
      </c>
      <c r="E15813" s="7" t="s">
        <v>839</v>
      </c>
    </row>
    <row r="15814" spans="1:13">
      <c r="A15814" t="s">
        <v>4</v>
      </c>
      <c r="B15814" s="4" t="s">
        <v>5</v>
      </c>
      <c r="C15814" s="4" t="s">
        <v>10</v>
      </c>
    </row>
    <row r="15815" spans="1:13">
      <c r="A15815" t="n">
        <v>123516</v>
      </c>
      <c r="B15815" s="31" t="n">
        <v>16</v>
      </c>
      <c r="C15815" s="7" t="n">
        <v>0</v>
      </c>
    </row>
    <row r="15816" spans="1:13">
      <c r="A15816" t="s">
        <v>4</v>
      </c>
      <c r="B15816" s="4" t="s">
        <v>5</v>
      </c>
      <c r="C15816" s="4" t="s">
        <v>10</v>
      </c>
      <c r="D15816" s="4" t="s">
        <v>16</v>
      </c>
      <c r="E15816" s="4" t="s">
        <v>9</v>
      </c>
      <c r="F15816" s="4" t="s">
        <v>69</v>
      </c>
      <c r="G15816" s="4" t="s">
        <v>16</v>
      </c>
      <c r="H15816" s="4" t="s">
        <v>16</v>
      </c>
    </row>
    <row r="15817" spans="1:13">
      <c r="A15817" t="n">
        <v>123519</v>
      </c>
      <c r="B15817" s="55" t="n">
        <v>26</v>
      </c>
      <c r="C15817" s="7" t="n">
        <v>0</v>
      </c>
      <c r="D15817" s="7" t="n">
        <v>17</v>
      </c>
      <c r="E15817" s="7" t="n">
        <v>63704</v>
      </c>
      <c r="F15817" s="7" t="s">
        <v>840</v>
      </c>
      <c r="G15817" s="7" t="n">
        <v>2</v>
      </c>
      <c r="H15817" s="7" t="n">
        <v>0</v>
      </c>
    </row>
    <row r="15818" spans="1:13">
      <c r="A15818" t="s">
        <v>4</v>
      </c>
      <c r="B15818" s="4" t="s">
        <v>5</v>
      </c>
    </row>
    <row r="15819" spans="1:13">
      <c r="A15819" t="n">
        <v>123572</v>
      </c>
      <c r="B15819" s="29" t="n">
        <v>28</v>
      </c>
    </row>
    <row r="15820" spans="1:13">
      <c r="A15820" t="s">
        <v>4</v>
      </c>
      <c r="B15820" s="4" t="s">
        <v>5</v>
      </c>
      <c r="C15820" s="4" t="s">
        <v>10</v>
      </c>
      <c r="D15820" s="4" t="s">
        <v>16</v>
      </c>
    </row>
    <row r="15821" spans="1:13">
      <c r="A15821" t="n">
        <v>123573</v>
      </c>
      <c r="B15821" s="66" t="n">
        <v>89</v>
      </c>
      <c r="C15821" s="7" t="n">
        <v>65533</v>
      </c>
      <c r="D15821" s="7" t="n">
        <v>1</v>
      </c>
    </row>
    <row r="15822" spans="1:13">
      <c r="A15822" t="s">
        <v>4</v>
      </c>
      <c r="B15822" s="4" t="s">
        <v>5</v>
      </c>
      <c r="C15822" s="4" t="s">
        <v>10</v>
      </c>
      <c r="D15822" s="4" t="s">
        <v>30</v>
      </c>
      <c r="E15822" s="4" t="s">
        <v>30</v>
      </c>
      <c r="F15822" s="4" t="s">
        <v>30</v>
      </c>
      <c r="G15822" s="4" t="s">
        <v>10</v>
      </c>
      <c r="H15822" s="4" t="s">
        <v>10</v>
      </c>
    </row>
    <row r="15823" spans="1:13">
      <c r="A15823" t="n">
        <v>123577</v>
      </c>
      <c r="B15823" s="33" t="n">
        <v>60</v>
      </c>
      <c r="C15823" s="7" t="n">
        <v>0</v>
      </c>
      <c r="D15823" s="7" t="n">
        <v>0</v>
      </c>
      <c r="E15823" s="7" t="n">
        <v>0</v>
      </c>
      <c r="F15823" s="7" t="n">
        <v>0</v>
      </c>
      <c r="G15823" s="7" t="n">
        <v>800</v>
      </c>
      <c r="H15823" s="7" t="n">
        <v>0</v>
      </c>
    </row>
    <row r="15824" spans="1:13">
      <c r="A15824" t="s">
        <v>4</v>
      </c>
      <c r="B15824" s="4" t="s">
        <v>5</v>
      </c>
      <c r="C15824" s="4" t="s">
        <v>10</v>
      </c>
    </row>
    <row r="15825" spans="1:8">
      <c r="A15825" t="n">
        <v>123596</v>
      </c>
      <c r="B15825" s="31" t="n">
        <v>16</v>
      </c>
      <c r="C15825" s="7" t="n">
        <v>300</v>
      </c>
    </row>
    <row r="15826" spans="1:8">
      <c r="A15826" t="s">
        <v>4</v>
      </c>
      <c r="B15826" s="4" t="s">
        <v>5</v>
      </c>
      <c r="C15826" s="4" t="s">
        <v>16</v>
      </c>
      <c r="D15826" s="4" t="s">
        <v>10</v>
      </c>
      <c r="E15826" s="4" t="s">
        <v>6</v>
      </c>
    </row>
    <row r="15827" spans="1:8">
      <c r="A15827" t="n">
        <v>123599</v>
      </c>
      <c r="B15827" s="54" t="n">
        <v>51</v>
      </c>
      <c r="C15827" s="7" t="n">
        <v>4</v>
      </c>
      <c r="D15827" s="7" t="n">
        <v>0</v>
      </c>
      <c r="E15827" s="7" t="s">
        <v>307</v>
      </c>
    </row>
    <row r="15828" spans="1:8">
      <c r="A15828" t="s">
        <v>4</v>
      </c>
      <c r="B15828" s="4" t="s">
        <v>5</v>
      </c>
      <c r="C15828" s="4" t="s">
        <v>10</v>
      </c>
    </row>
    <row r="15829" spans="1:8">
      <c r="A15829" t="n">
        <v>123612</v>
      </c>
      <c r="B15829" s="31" t="n">
        <v>16</v>
      </c>
      <c r="C15829" s="7" t="n">
        <v>0</v>
      </c>
    </row>
    <row r="15830" spans="1:8">
      <c r="A15830" t="s">
        <v>4</v>
      </c>
      <c r="B15830" s="4" t="s">
        <v>5</v>
      </c>
      <c r="C15830" s="4" t="s">
        <v>10</v>
      </c>
      <c r="D15830" s="4" t="s">
        <v>16</v>
      </c>
      <c r="E15830" s="4" t="s">
        <v>9</v>
      </c>
      <c r="F15830" s="4" t="s">
        <v>69</v>
      </c>
      <c r="G15830" s="4" t="s">
        <v>16</v>
      </c>
      <c r="H15830" s="4" t="s">
        <v>16</v>
      </c>
    </row>
    <row r="15831" spans="1:8">
      <c r="A15831" t="n">
        <v>123615</v>
      </c>
      <c r="B15831" s="55" t="n">
        <v>26</v>
      </c>
      <c r="C15831" s="7" t="n">
        <v>0</v>
      </c>
      <c r="D15831" s="7" t="n">
        <v>17</v>
      </c>
      <c r="E15831" s="7" t="n">
        <v>63705</v>
      </c>
      <c r="F15831" s="7" t="s">
        <v>841</v>
      </c>
      <c r="G15831" s="7" t="n">
        <v>2</v>
      </c>
      <c r="H15831" s="7" t="n">
        <v>0</v>
      </c>
    </row>
    <row r="15832" spans="1:8">
      <c r="A15832" t="s">
        <v>4</v>
      </c>
      <c r="B15832" s="4" t="s">
        <v>5</v>
      </c>
    </row>
    <row r="15833" spans="1:8">
      <c r="A15833" t="n">
        <v>123652</v>
      </c>
      <c r="B15833" s="29" t="n">
        <v>28</v>
      </c>
    </row>
    <row r="15834" spans="1:8">
      <c r="A15834" t="s">
        <v>4</v>
      </c>
      <c r="B15834" s="4" t="s">
        <v>5</v>
      </c>
      <c r="C15834" s="4" t="s">
        <v>10</v>
      </c>
      <c r="D15834" s="4" t="s">
        <v>16</v>
      </c>
    </row>
    <row r="15835" spans="1:8">
      <c r="A15835" t="n">
        <v>123653</v>
      </c>
      <c r="B15835" s="66" t="n">
        <v>89</v>
      </c>
      <c r="C15835" s="7" t="n">
        <v>65533</v>
      </c>
      <c r="D15835" s="7" t="n">
        <v>1</v>
      </c>
    </row>
    <row r="15836" spans="1:8">
      <c r="A15836" t="s">
        <v>4</v>
      </c>
      <c r="B15836" s="4" t="s">
        <v>5</v>
      </c>
      <c r="C15836" s="4" t="s">
        <v>16</v>
      </c>
      <c r="D15836" s="4" t="s">
        <v>10</v>
      </c>
      <c r="E15836" s="4" t="s">
        <v>30</v>
      </c>
    </row>
    <row r="15837" spans="1:8">
      <c r="A15837" t="n">
        <v>123657</v>
      </c>
      <c r="B15837" s="37" t="n">
        <v>58</v>
      </c>
      <c r="C15837" s="7" t="n">
        <v>101</v>
      </c>
      <c r="D15837" s="7" t="n">
        <v>1000</v>
      </c>
      <c r="E15837" s="7" t="n">
        <v>1</v>
      </c>
    </row>
    <row r="15838" spans="1:8">
      <c r="A15838" t="s">
        <v>4</v>
      </c>
      <c r="B15838" s="4" t="s">
        <v>5</v>
      </c>
      <c r="C15838" s="4" t="s">
        <v>16</v>
      </c>
      <c r="D15838" s="4" t="s">
        <v>10</v>
      </c>
    </row>
    <row r="15839" spans="1:8">
      <c r="A15839" t="n">
        <v>123665</v>
      </c>
      <c r="B15839" s="37" t="n">
        <v>58</v>
      </c>
      <c r="C15839" s="7" t="n">
        <v>254</v>
      </c>
      <c r="D15839" s="7" t="n">
        <v>0</v>
      </c>
    </row>
    <row r="15840" spans="1:8">
      <c r="A15840" t="s">
        <v>4</v>
      </c>
      <c r="B15840" s="4" t="s">
        <v>5</v>
      </c>
      <c r="C15840" s="4" t="s">
        <v>16</v>
      </c>
      <c r="D15840" s="4" t="s">
        <v>16</v>
      </c>
      <c r="E15840" s="4" t="s">
        <v>30</v>
      </c>
      <c r="F15840" s="4" t="s">
        <v>30</v>
      </c>
      <c r="G15840" s="4" t="s">
        <v>30</v>
      </c>
      <c r="H15840" s="4" t="s">
        <v>10</v>
      </c>
    </row>
    <row r="15841" spans="1:8">
      <c r="A15841" t="n">
        <v>123669</v>
      </c>
      <c r="B15841" s="38" t="n">
        <v>45</v>
      </c>
      <c r="C15841" s="7" t="n">
        <v>2</v>
      </c>
      <c r="D15841" s="7" t="n">
        <v>3</v>
      </c>
      <c r="E15841" s="7" t="n">
        <v>16.3299999237061</v>
      </c>
      <c r="F15841" s="7" t="n">
        <v>15.4200000762939</v>
      </c>
      <c r="G15841" s="7" t="n">
        <v>-30.8500003814697</v>
      </c>
      <c r="H15841" s="7" t="n">
        <v>0</v>
      </c>
    </row>
    <row r="15842" spans="1:8">
      <c r="A15842" t="s">
        <v>4</v>
      </c>
      <c r="B15842" s="4" t="s">
        <v>5</v>
      </c>
      <c r="C15842" s="4" t="s">
        <v>16</v>
      </c>
      <c r="D15842" s="4" t="s">
        <v>16</v>
      </c>
      <c r="E15842" s="4" t="s">
        <v>30</v>
      </c>
      <c r="F15842" s="4" t="s">
        <v>30</v>
      </c>
      <c r="G15842" s="4" t="s">
        <v>30</v>
      </c>
      <c r="H15842" s="4" t="s">
        <v>10</v>
      </c>
      <c r="I15842" s="4" t="s">
        <v>16</v>
      </c>
    </row>
    <row r="15843" spans="1:8">
      <c r="A15843" t="n">
        <v>123686</v>
      </c>
      <c r="B15843" s="38" t="n">
        <v>45</v>
      </c>
      <c r="C15843" s="7" t="n">
        <v>4</v>
      </c>
      <c r="D15843" s="7" t="n">
        <v>3</v>
      </c>
      <c r="E15843" s="7" t="n">
        <v>9.53999996185303</v>
      </c>
      <c r="F15843" s="7" t="n">
        <v>117.220001220703</v>
      </c>
      <c r="G15843" s="7" t="n">
        <v>360</v>
      </c>
      <c r="H15843" s="7" t="n">
        <v>0</v>
      </c>
      <c r="I15843" s="7" t="n">
        <v>0</v>
      </c>
    </row>
    <row r="15844" spans="1:8">
      <c r="A15844" t="s">
        <v>4</v>
      </c>
      <c r="B15844" s="4" t="s">
        <v>5</v>
      </c>
      <c r="C15844" s="4" t="s">
        <v>16</v>
      </c>
      <c r="D15844" s="4" t="s">
        <v>16</v>
      </c>
      <c r="E15844" s="4" t="s">
        <v>30</v>
      </c>
      <c r="F15844" s="4" t="s">
        <v>10</v>
      </c>
    </row>
    <row r="15845" spans="1:8">
      <c r="A15845" t="n">
        <v>123704</v>
      </c>
      <c r="B15845" s="38" t="n">
        <v>45</v>
      </c>
      <c r="C15845" s="7" t="n">
        <v>5</v>
      </c>
      <c r="D15845" s="7" t="n">
        <v>3</v>
      </c>
      <c r="E15845" s="7" t="n">
        <v>3.70000004768372</v>
      </c>
      <c r="F15845" s="7" t="n">
        <v>0</v>
      </c>
    </row>
    <row r="15846" spans="1:8">
      <c r="A15846" t="s">
        <v>4</v>
      </c>
      <c r="B15846" s="4" t="s">
        <v>5</v>
      </c>
      <c r="C15846" s="4" t="s">
        <v>16</v>
      </c>
      <c r="D15846" s="4" t="s">
        <v>16</v>
      </c>
      <c r="E15846" s="4" t="s">
        <v>30</v>
      </c>
      <c r="F15846" s="4" t="s">
        <v>10</v>
      </c>
    </row>
    <row r="15847" spans="1:8">
      <c r="A15847" t="n">
        <v>123713</v>
      </c>
      <c r="B15847" s="38" t="n">
        <v>45</v>
      </c>
      <c r="C15847" s="7" t="n">
        <v>11</v>
      </c>
      <c r="D15847" s="7" t="n">
        <v>3</v>
      </c>
      <c r="E15847" s="7" t="n">
        <v>32.2000007629395</v>
      </c>
      <c r="F15847" s="7" t="n">
        <v>0</v>
      </c>
    </row>
    <row r="15848" spans="1:8">
      <c r="A15848" t="s">
        <v>4</v>
      </c>
      <c r="B15848" s="4" t="s">
        <v>5</v>
      </c>
      <c r="C15848" s="4" t="s">
        <v>16</v>
      </c>
      <c r="D15848" s="4" t="s">
        <v>16</v>
      </c>
      <c r="E15848" s="4" t="s">
        <v>30</v>
      </c>
      <c r="F15848" s="4" t="s">
        <v>10</v>
      </c>
    </row>
    <row r="15849" spans="1:8">
      <c r="A15849" t="n">
        <v>123722</v>
      </c>
      <c r="B15849" s="38" t="n">
        <v>45</v>
      </c>
      <c r="C15849" s="7" t="n">
        <v>5</v>
      </c>
      <c r="D15849" s="7" t="n">
        <v>3</v>
      </c>
      <c r="E15849" s="7" t="n">
        <v>3.29999995231628</v>
      </c>
      <c r="F15849" s="7" t="n">
        <v>40000</v>
      </c>
    </row>
    <row r="15850" spans="1:8">
      <c r="A15850" t="s">
        <v>4</v>
      </c>
      <c r="B15850" s="4" t="s">
        <v>5</v>
      </c>
      <c r="C15850" s="4" t="s">
        <v>16</v>
      </c>
      <c r="D15850" s="4" t="s">
        <v>16</v>
      </c>
      <c r="E15850" s="4" t="s">
        <v>30</v>
      </c>
      <c r="F15850" s="4" t="s">
        <v>30</v>
      </c>
      <c r="G15850" s="4" t="s">
        <v>30</v>
      </c>
      <c r="H15850" s="4" t="s">
        <v>10</v>
      </c>
      <c r="I15850" s="4" t="s">
        <v>16</v>
      </c>
    </row>
    <row r="15851" spans="1:8">
      <c r="A15851" t="n">
        <v>123731</v>
      </c>
      <c r="B15851" s="38" t="n">
        <v>45</v>
      </c>
      <c r="C15851" s="7" t="n">
        <v>4</v>
      </c>
      <c r="D15851" s="7" t="n">
        <v>3</v>
      </c>
      <c r="E15851" s="7" t="n">
        <v>8.25</v>
      </c>
      <c r="F15851" s="7" t="n">
        <v>117.220001220703</v>
      </c>
      <c r="G15851" s="7" t="n">
        <v>360</v>
      </c>
      <c r="H15851" s="7" t="n">
        <v>40000</v>
      </c>
      <c r="I15851" s="7" t="n">
        <v>1</v>
      </c>
    </row>
    <row r="15852" spans="1:8">
      <c r="A15852" t="s">
        <v>4</v>
      </c>
      <c r="B15852" s="4" t="s">
        <v>5</v>
      </c>
      <c r="C15852" s="4" t="s">
        <v>10</v>
      </c>
      <c r="D15852" s="4" t="s">
        <v>9</v>
      </c>
    </row>
    <row r="15853" spans="1:8">
      <c r="A15853" t="n">
        <v>123749</v>
      </c>
      <c r="B15853" s="62" t="n">
        <v>44</v>
      </c>
      <c r="C15853" s="7" t="n">
        <v>13</v>
      </c>
      <c r="D15853" s="7" t="n">
        <v>128</v>
      </c>
    </row>
    <row r="15854" spans="1:8">
      <c r="A15854" t="s">
        <v>4</v>
      </c>
      <c r="B15854" s="4" t="s">
        <v>5</v>
      </c>
      <c r="C15854" s="4" t="s">
        <v>10</v>
      </c>
      <c r="D15854" s="4" t="s">
        <v>9</v>
      </c>
    </row>
    <row r="15855" spans="1:8">
      <c r="A15855" t="n">
        <v>123756</v>
      </c>
      <c r="B15855" s="62" t="n">
        <v>44</v>
      </c>
      <c r="C15855" s="7" t="n">
        <v>13</v>
      </c>
      <c r="D15855" s="7" t="n">
        <v>32</v>
      </c>
    </row>
    <row r="15856" spans="1:8">
      <c r="A15856" t="s">
        <v>4</v>
      </c>
      <c r="B15856" s="4" t="s">
        <v>5</v>
      </c>
      <c r="C15856" s="4" t="s">
        <v>10</v>
      </c>
      <c r="D15856" s="4" t="s">
        <v>9</v>
      </c>
    </row>
    <row r="15857" spans="1:9">
      <c r="A15857" t="n">
        <v>123763</v>
      </c>
      <c r="B15857" s="62" t="n">
        <v>44</v>
      </c>
      <c r="C15857" s="7" t="n">
        <v>12</v>
      </c>
      <c r="D15857" s="7" t="n">
        <v>128</v>
      </c>
    </row>
    <row r="15858" spans="1:9">
      <c r="A15858" t="s">
        <v>4</v>
      </c>
      <c r="B15858" s="4" t="s">
        <v>5</v>
      </c>
      <c r="C15858" s="4" t="s">
        <v>10</v>
      </c>
      <c r="D15858" s="4" t="s">
        <v>9</v>
      </c>
    </row>
    <row r="15859" spans="1:9">
      <c r="A15859" t="n">
        <v>123770</v>
      </c>
      <c r="B15859" s="62" t="n">
        <v>44</v>
      </c>
      <c r="C15859" s="7" t="n">
        <v>12</v>
      </c>
      <c r="D15859" s="7" t="n">
        <v>32</v>
      </c>
    </row>
    <row r="15860" spans="1:9">
      <c r="A15860" t="s">
        <v>4</v>
      </c>
      <c r="B15860" s="4" t="s">
        <v>5</v>
      </c>
      <c r="C15860" s="4" t="s">
        <v>10</v>
      </c>
      <c r="D15860" s="4" t="s">
        <v>9</v>
      </c>
    </row>
    <row r="15861" spans="1:9">
      <c r="A15861" t="n">
        <v>123777</v>
      </c>
      <c r="B15861" s="62" t="n">
        <v>44</v>
      </c>
      <c r="C15861" s="7" t="n">
        <v>80</v>
      </c>
      <c r="D15861" s="7" t="n">
        <v>128</v>
      </c>
    </row>
    <row r="15862" spans="1:9">
      <c r="A15862" t="s">
        <v>4</v>
      </c>
      <c r="B15862" s="4" t="s">
        <v>5</v>
      </c>
      <c r="C15862" s="4" t="s">
        <v>10</v>
      </c>
      <c r="D15862" s="4" t="s">
        <v>9</v>
      </c>
    </row>
    <row r="15863" spans="1:9">
      <c r="A15863" t="n">
        <v>123784</v>
      </c>
      <c r="B15863" s="62" t="n">
        <v>44</v>
      </c>
      <c r="C15863" s="7" t="n">
        <v>80</v>
      </c>
      <c r="D15863" s="7" t="n">
        <v>32</v>
      </c>
    </row>
    <row r="15864" spans="1:9">
      <c r="A15864" t="s">
        <v>4</v>
      </c>
      <c r="B15864" s="4" t="s">
        <v>5</v>
      </c>
      <c r="C15864" s="4" t="s">
        <v>16</v>
      </c>
      <c r="D15864" s="4" t="s">
        <v>10</v>
      </c>
    </row>
    <row r="15865" spans="1:9">
      <c r="A15865" t="n">
        <v>123791</v>
      </c>
      <c r="B15865" s="37" t="n">
        <v>58</v>
      </c>
      <c r="C15865" s="7" t="n">
        <v>255</v>
      </c>
      <c r="D15865" s="7" t="n">
        <v>0</v>
      </c>
    </row>
    <row r="15866" spans="1:9">
      <c r="A15866" t="s">
        <v>4</v>
      </c>
      <c r="B15866" s="4" t="s">
        <v>5</v>
      </c>
      <c r="C15866" s="4" t="s">
        <v>10</v>
      </c>
    </row>
    <row r="15867" spans="1:9">
      <c r="A15867" t="n">
        <v>123795</v>
      </c>
      <c r="B15867" s="31" t="n">
        <v>16</v>
      </c>
      <c r="C15867" s="7" t="n">
        <v>500</v>
      </c>
    </row>
    <row r="15868" spans="1:9">
      <c r="A15868" t="s">
        <v>4</v>
      </c>
      <c r="B15868" s="4" t="s">
        <v>5</v>
      </c>
      <c r="C15868" s="4" t="s">
        <v>10</v>
      </c>
      <c r="D15868" s="4" t="s">
        <v>16</v>
      </c>
      <c r="E15868" s="4" t="s">
        <v>6</v>
      </c>
      <c r="F15868" s="4" t="s">
        <v>30</v>
      </c>
      <c r="G15868" s="4" t="s">
        <v>30</v>
      </c>
      <c r="H15868" s="4" t="s">
        <v>30</v>
      </c>
    </row>
    <row r="15869" spans="1:9">
      <c r="A15869" t="n">
        <v>123798</v>
      </c>
      <c r="B15869" s="45" t="n">
        <v>48</v>
      </c>
      <c r="C15869" s="7" t="n">
        <v>13</v>
      </c>
      <c r="D15869" s="7" t="n">
        <v>0</v>
      </c>
      <c r="E15869" s="7" t="s">
        <v>213</v>
      </c>
      <c r="F15869" s="7" t="n">
        <v>-1</v>
      </c>
      <c r="G15869" s="7" t="n">
        <v>1</v>
      </c>
      <c r="H15869" s="7" t="n">
        <v>0</v>
      </c>
    </row>
    <row r="15870" spans="1:9">
      <c r="A15870" t="s">
        <v>4</v>
      </c>
      <c r="B15870" s="4" t="s">
        <v>5</v>
      </c>
      <c r="C15870" s="4" t="s">
        <v>16</v>
      </c>
      <c r="D15870" s="4" t="s">
        <v>10</v>
      </c>
      <c r="E15870" s="4" t="s">
        <v>6</v>
      </c>
    </row>
    <row r="15871" spans="1:9">
      <c r="A15871" t="n">
        <v>123826</v>
      </c>
      <c r="B15871" s="54" t="n">
        <v>51</v>
      </c>
      <c r="C15871" s="7" t="n">
        <v>4</v>
      </c>
      <c r="D15871" s="7" t="n">
        <v>13</v>
      </c>
      <c r="E15871" s="7" t="s">
        <v>507</v>
      </c>
    </row>
    <row r="15872" spans="1:9">
      <c r="A15872" t="s">
        <v>4</v>
      </c>
      <c r="B15872" s="4" t="s">
        <v>5</v>
      </c>
      <c r="C15872" s="4" t="s">
        <v>10</v>
      </c>
    </row>
    <row r="15873" spans="1:8">
      <c r="A15873" t="n">
        <v>123839</v>
      </c>
      <c r="B15873" s="31" t="n">
        <v>16</v>
      </c>
      <c r="C15873" s="7" t="n">
        <v>0</v>
      </c>
    </row>
    <row r="15874" spans="1:8">
      <c r="A15874" t="s">
        <v>4</v>
      </c>
      <c r="B15874" s="4" t="s">
        <v>5</v>
      </c>
      <c r="C15874" s="4" t="s">
        <v>10</v>
      </c>
      <c r="D15874" s="4" t="s">
        <v>16</v>
      </c>
      <c r="E15874" s="4" t="s">
        <v>9</v>
      </c>
      <c r="F15874" s="4" t="s">
        <v>69</v>
      </c>
      <c r="G15874" s="4" t="s">
        <v>16</v>
      </c>
      <c r="H15874" s="4" t="s">
        <v>16</v>
      </c>
    </row>
    <row r="15875" spans="1:8">
      <c r="A15875" t="n">
        <v>123842</v>
      </c>
      <c r="B15875" s="55" t="n">
        <v>26</v>
      </c>
      <c r="C15875" s="7" t="n">
        <v>13</v>
      </c>
      <c r="D15875" s="7" t="n">
        <v>17</v>
      </c>
      <c r="E15875" s="7" t="n">
        <v>63706</v>
      </c>
      <c r="F15875" s="7" t="s">
        <v>842</v>
      </c>
      <c r="G15875" s="7" t="n">
        <v>2</v>
      </c>
      <c r="H15875" s="7" t="n">
        <v>0</v>
      </c>
    </row>
    <row r="15876" spans="1:8">
      <c r="A15876" t="s">
        <v>4</v>
      </c>
      <c r="B15876" s="4" t="s">
        <v>5</v>
      </c>
    </row>
    <row r="15877" spans="1:8">
      <c r="A15877" t="n">
        <v>123906</v>
      </c>
      <c r="B15877" s="29" t="n">
        <v>28</v>
      </c>
    </row>
    <row r="15878" spans="1:8">
      <c r="A15878" t="s">
        <v>4</v>
      </c>
      <c r="B15878" s="4" t="s">
        <v>5</v>
      </c>
      <c r="C15878" s="4" t="s">
        <v>16</v>
      </c>
      <c r="D15878" s="4" t="s">
        <v>10</v>
      </c>
      <c r="E15878" s="4" t="s">
        <v>6</v>
      </c>
    </row>
    <row r="15879" spans="1:8">
      <c r="A15879" t="n">
        <v>123907</v>
      </c>
      <c r="B15879" s="54" t="n">
        <v>51</v>
      </c>
      <c r="C15879" s="7" t="n">
        <v>4</v>
      </c>
      <c r="D15879" s="7" t="n">
        <v>80</v>
      </c>
      <c r="E15879" s="7" t="s">
        <v>250</v>
      </c>
    </row>
    <row r="15880" spans="1:8">
      <c r="A15880" t="s">
        <v>4</v>
      </c>
      <c r="B15880" s="4" t="s">
        <v>5</v>
      </c>
      <c r="C15880" s="4" t="s">
        <v>10</v>
      </c>
    </row>
    <row r="15881" spans="1:8">
      <c r="A15881" t="n">
        <v>123921</v>
      </c>
      <c r="B15881" s="31" t="n">
        <v>16</v>
      </c>
      <c r="C15881" s="7" t="n">
        <v>0</v>
      </c>
    </row>
    <row r="15882" spans="1:8">
      <c r="A15882" t="s">
        <v>4</v>
      </c>
      <c r="B15882" s="4" t="s">
        <v>5</v>
      </c>
      <c r="C15882" s="4" t="s">
        <v>10</v>
      </c>
      <c r="D15882" s="4" t="s">
        <v>16</v>
      </c>
      <c r="E15882" s="4" t="s">
        <v>9</v>
      </c>
      <c r="F15882" s="4" t="s">
        <v>69</v>
      </c>
      <c r="G15882" s="4" t="s">
        <v>16</v>
      </c>
      <c r="H15882" s="4" t="s">
        <v>16</v>
      </c>
    </row>
    <row r="15883" spans="1:8">
      <c r="A15883" t="n">
        <v>123924</v>
      </c>
      <c r="B15883" s="55" t="n">
        <v>26</v>
      </c>
      <c r="C15883" s="7" t="n">
        <v>80</v>
      </c>
      <c r="D15883" s="7" t="n">
        <v>17</v>
      </c>
      <c r="E15883" s="7" t="n">
        <v>63707</v>
      </c>
      <c r="F15883" s="7" t="s">
        <v>843</v>
      </c>
      <c r="G15883" s="7" t="n">
        <v>2</v>
      </c>
      <c r="H15883" s="7" t="n">
        <v>0</v>
      </c>
    </row>
    <row r="15884" spans="1:8">
      <c r="A15884" t="s">
        <v>4</v>
      </c>
      <c r="B15884" s="4" t="s">
        <v>5</v>
      </c>
    </row>
    <row r="15885" spans="1:8">
      <c r="A15885" t="n">
        <v>124021</v>
      </c>
      <c r="B15885" s="29" t="n">
        <v>28</v>
      </c>
    </row>
    <row r="15886" spans="1:8">
      <c r="A15886" t="s">
        <v>4</v>
      </c>
      <c r="B15886" s="4" t="s">
        <v>5</v>
      </c>
      <c r="C15886" s="4" t="s">
        <v>16</v>
      </c>
      <c r="D15886" s="4" t="s">
        <v>10</v>
      </c>
      <c r="E15886" s="4" t="s">
        <v>6</v>
      </c>
    </row>
    <row r="15887" spans="1:8">
      <c r="A15887" t="n">
        <v>124022</v>
      </c>
      <c r="B15887" s="54" t="n">
        <v>51</v>
      </c>
      <c r="C15887" s="7" t="n">
        <v>4</v>
      </c>
      <c r="D15887" s="7" t="n">
        <v>12</v>
      </c>
      <c r="E15887" s="7" t="s">
        <v>844</v>
      </c>
    </row>
    <row r="15888" spans="1:8">
      <c r="A15888" t="s">
        <v>4</v>
      </c>
      <c r="B15888" s="4" t="s">
        <v>5</v>
      </c>
      <c r="C15888" s="4" t="s">
        <v>10</v>
      </c>
    </row>
    <row r="15889" spans="1:8">
      <c r="A15889" t="n">
        <v>124041</v>
      </c>
      <c r="B15889" s="31" t="n">
        <v>16</v>
      </c>
      <c r="C15889" s="7" t="n">
        <v>0</v>
      </c>
    </row>
    <row r="15890" spans="1:8">
      <c r="A15890" t="s">
        <v>4</v>
      </c>
      <c r="B15890" s="4" t="s">
        <v>5</v>
      </c>
      <c r="C15890" s="4" t="s">
        <v>10</v>
      </c>
      <c r="D15890" s="4" t="s">
        <v>16</v>
      </c>
      <c r="E15890" s="4" t="s">
        <v>9</v>
      </c>
      <c r="F15890" s="4" t="s">
        <v>69</v>
      </c>
      <c r="G15890" s="4" t="s">
        <v>16</v>
      </c>
      <c r="H15890" s="4" t="s">
        <v>16</v>
      </c>
    </row>
    <row r="15891" spans="1:8">
      <c r="A15891" t="n">
        <v>124044</v>
      </c>
      <c r="B15891" s="55" t="n">
        <v>26</v>
      </c>
      <c r="C15891" s="7" t="n">
        <v>12</v>
      </c>
      <c r="D15891" s="7" t="n">
        <v>17</v>
      </c>
      <c r="E15891" s="7" t="n">
        <v>63708</v>
      </c>
      <c r="F15891" s="7" t="s">
        <v>845</v>
      </c>
      <c r="G15891" s="7" t="n">
        <v>2</v>
      </c>
      <c r="H15891" s="7" t="n">
        <v>0</v>
      </c>
    </row>
    <row r="15892" spans="1:8">
      <c r="A15892" t="s">
        <v>4</v>
      </c>
      <c r="B15892" s="4" t="s">
        <v>5</v>
      </c>
    </row>
    <row r="15893" spans="1:8">
      <c r="A15893" t="n">
        <v>124146</v>
      </c>
      <c r="B15893" s="29" t="n">
        <v>28</v>
      </c>
    </row>
    <row r="15894" spans="1:8">
      <c r="A15894" t="s">
        <v>4</v>
      </c>
      <c r="B15894" s="4" t="s">
        <v>5</v>
      </c>
      <c r="C15894" s="4" t="s">
        <v>10</v>
      </c>
      <c r="D15894" s="4" t="s">
        <v>16</v>
      </c>
    </row>
    <row r="15895" spans="1:8">
      <c r="A15895" t="n">
        <v>124147</v>
      </c>
      <c r="B15895" s="66" t="n">
        <v>89</v>
      </c>
      <c r="C15895" s="7" t="n">
        <v>65533</v>
      </c>
      <c r="D15895" s="7" t="n">
        <v>1</v>
      </c>
    </row>
    <row r="15896" spans="1:8">
      <c r="A15896" t="s">
        <v>4</v>
      </c>
      <c r="B15896" s="4" t="s">
        <v>5</v>
      </c>
      <c r="C15896" s="4" t="s">
        <v>16</v>
      </c>
      <c r="D15896" s="4" t="s">
        <v>10</v>
      </c>
      <c r="E15896" s="4" t="s">
        <v>10</v>
      </c>
      <c r="F15896" s="4" t="s">
        <v>16</v>
      </c>
    </row>
    <row r="15897" spans="1:8">
      <c r="A15897" t="n">
        <v>124151</v>
      </c>
      <c r="B15897" s="27" t="n">
        <v>25</v>
      </c>
      <c r="C15897" s="7" t="n">
        <v>1</v>
      </c>
      <c r="D15897" s="7" t="n">
        <v>65535</v>
      </c>
      <c r="E15897" s="7" t="n">
        <v>65535</v>
      </c>
      <c r="F15897" s="7" t="n">
        <v>0</v>
      </c>
    </row>
    <row r="15898" spans="1:8">
      <c r="A15898" t="s">
        <v>4</v>
      </c>
      <c r="B15898" s="4" t="s">
        <v>5</v>
      </c>
      <c r="C15898" s="4" t="s">
        <v>10</v>
      </c>
      <c r="D15898" s="4" t="s">
        <v>16</v>
      </c>
      <c r="E15898" s="4" t="s">
        <v>6</v>
      </c>
      <c r="F15898" s="4" t="s">
        <v>30</v>
      </c>
      <c r="G15898" s="4" t="s">
        <v>30</v>
      </c>
      <c r="H15898" s="4" t="s">
        <v>30</v>
      </c>
    </row>
    <row r="15899" spans="1:8">
      <c r="A15899" t="n">
        <v>124158</v>
      </c>
      <c r="B15899" s="45" t="n">
        <v>48</v>
      </c>
      <c r="C15899" s="7" t="n">
        <v>13</v>
      </c>
      <c r="D15899" s="7" t="n">
        <v>0</v>
      </c>
      <c r="E15899" s="7" t="s">
        <v>213</v>
      </c>
      <c r="F15899" s="7" t="n">
        <v>-1</v>
      </c>
      <c r="G15899" s="7" t="n">
        <v>1</v>
      </c>
      <c r="H15899" s="7" t="n">
        <v>2.80259692864963e-45</v>
      </c>
    </row>
    <row r="15900" spans="1:8">
      <c r="A15900" t="s">
        <v>4</v>
      </c>
      <c r="B15900" s="4" t="s">
        <v>5</v>
      </c>
      <c r="C15900" s="4" t="s">
        <v>16</v>
      </c>
      <c r="D15900" s="4" t="s">
        <v>10</v>
      </c>
      <c r="E15900" s="4" t="s">
        <v>6</v>
      </c>
    </row>
    <row r="15901" spans="1:8">
      <c r="A15901" t="n">
        <v>124186</v>
      </c>
      <c r="B15901" s="54" t="n">
        <v>51</v>
      </c>
      <c r="C15901" s="7" t="n">
        <v>4</v>
      </c>
      <c r="D15901" s="7" t="n">
        <v>0</v>
      </c>
      <c r="E15901" s="7" t="s">
        <v>351</v>
      </c>
    </row>
    <row r="15902" spans="1:8">
      <c r="A15902" t="s">
        <v>4</v>
      </c>
      <c r="B15902" s="4" t="s">
        <v>5</v>
      </c>
      <c r="C15902" s="4" t="s">
        <v>10</v>
      </c>
    </row>
    <row r="15903" spans="1:8">
      <c r="A15903" t="n">
        <v>124199</v>
      </c>
      <c r="B15903" s="31" t="n">
        <v>16</v>
      </c>
      <c r="C15903" s="7" t="n">
        <v>0</v>
      </c>
    </row>
    <row r="15904" spans="1:8">
      <c r="A15904" t="s">
        <v>4</v>
      </c>
      <c r="B15904" s="4" t="s">
        <v>5</v>
      </c>
      <c r="C15904" s="4" t="s">
        <v>10</v>
      </c>
      <c r="D15904" s="4" t="s">
        <v>16</v>
      </c>
      <c r="E15904" s="4" t="s">
        <v>9</v>
      </c>
      <c r="F15904" s="4" t="s">
        <v>69</v>
      </c>
      <c r="G15904" s="4" t="s">
        <v>16</v>
      </c>
      <c r="H15904" s="4" t="s">
        <v>16</v>
      </c>
      <c r="I15904" s="4" t="s">
        <v>16</v>
      </c>
      <c r="J15904" s="4" t="s">
        <v>9</v>
      </c>
      <c r="K15904" s="4" t="s">
        <v>69</v>
      </c>
      <c r="L15904" s="4" t="s">
        <v>16</v>
      </c>
      <c r="M15904" s="4" t="s">
        <v>16</v>
      </c>
      <c r="N15904" s="4" t="s">
        <v>16</v>
      </c>
      <c r="O15904" s="4" t="s">
        <v>9</v>
      </c>
      <c r="P15904" s="4" t="s">
        <v>69</v>
      </c>
      <c r="Q15904" s="4" t="s">
        <v>16</v>
      </c>
      <c r="R15904" s="4" t="s">
        <v>16</v>
      </c>
    </row>
    <row r="15905" spans="1:18">
      <c r="A15905" t="n">
        <v>124202</v>
      </c>
      <c r="B15905" s="55" t="n">
        <v>26</v>
      </c>
      <c r="C15905" s="7" t="n">
        <v>0</v>
      </c>
      <c r="D15905" s="7" t="n">
        <v>17</v>
      </c>
      <c r="E15905" s="7" t="n">
        <v>63709</v>
      </c>
      <c r="F15905" s="7" t="s">
        <v>846</v>
      </c>
      <c r="G15905" s="7" t="n">
        <v>2</v>
      </c>
      <c r="H15905" s="7" t="n">
        <v>3</v>
      </c>
      <c r="I15905" s="7" t="n">
        <v>17</v>
      </c>
      <c r="J15905" s="7" t="n">
        <v>63710</v>
      </c>
      <c r="K15905" s="7" t="s">
        <v>847</v>
      </c>
      <c r="L15905" s="7" t="n">
        <v>2</v>
      </c>
      <c r="M15905" s="7" t="n">
        <v>3</v>
      </c>
      <c r="N15905" s="7" t="n">
        <v>17</v>
      </c>
      <c r="O15905" s="7" t="n">
        <v>63711</v>
      </c>
      <c r="P15905" s="7" t="s">
        <v>848</v>
      </c>
      <c r="Q15905" s="7" t="n">
        <v>2</v>
      </c>
      <c r="R15905" s="7" t="n">
        <v>0</v>
      </c>
    </row>
    <row r="15906" spans="1:18">
      <c r="A15906" t="s">
        <v>4</v>
      </c>
      <c r="B15906" s="4" t="s">
        <v>5</v>
      </c>
    </row>
    <row r="15907" spans="1:18">
      <c r="A15907" t="n">
        <v>124533</v>
      </c>
      <c r="B15907" s="29" t="n">
        <v>28</v>
      </c>
    </row>
    <row r="15908" spans="1:18">
      <c r="A15908" t="s">
        <v>4</v>
      </c>
      <c r="B15908" s="4" t="s">
        <v>5</v>
      </c>
      <c r="C15908" s="4" t="s">
        <v>10</v>
      </c>
      <c r="D15908" s="4" t="s">
        <v>16</v>
      </c>
    </row>
    <row r="15909" spans="1:18">
      <c r="A15909" t="n">
        <v>124534</v>
      </c>
      <c r="B15909" s="66" t="n">
        <v>89</v>
      </c>
      <c r="C15909" s="7" t="n">
        <v>65533</v>
      </c>
      <c r="D15909" s="7" t="n">
        <v>1</v>
      </c>
    </row>
    <row r="15910" spans="1:18">
      <c r="A15910" t="s">
        <v>4</v>
      </c>
      <c r="B15910" s="4" t="s">
        <v>5</v>
      </c>
      <c r="C15910" s="4" t="s">
        <v>16</v>
      </c>
      <c r="D15910" s="4" t="s">
        <v>10</v>
      </c>
      <c r="E15910" s="4" t="s">
        <v>6</v>
      </c>
    </row>
    <row r="15911" spans="1:18">
      <c r="A15911" t="n">
        <v>124538</v>
      </c>
      <c r="B15911" s="54" t="n">
        <v>51</v>
      </c>
      <c r="C15911" s="7" t="n">
        <v>4</v>
      </c>
      <c r="D15911" s="7" t="n">
        <v>12</v>
      </c>
      <c r="E15911" s="7" t="s">
        <v>849</v>
      </c>
    </row>
    <row r="15912" spans="1:18">
      <c r="A15912" t="s">
        <v>4</v>
      </c>
      <c r="B15912" s="4" t="s">
        <v>5</v>
      </c>
      <c r="C15912" s="4" t="s">
        <v>10</v>
      </c>
    </row>
    <row r="15913" spans="1:18">
      <c r="A15913" t="n">
        <v>124557</v>
      </c>
      <c r="B15913" s="31" t="n">
        <v>16</v>
      </c>
      <c r="C15913" s="7" t="n">
        <v>0</v>
      </c>
    </row>
    <row r="15914" spans="1:18">
      <c r="A15914" t="s">
        <v>4</v>
      </c>
      <c r="B15914" s="4" t="s">
        <v>5</v>
      </c>
      <c r="C15914" s="4" t="s">
        <v>10</v>
      </c>
      <c r="D15914" s="4" t="s">
        <v>16</v>
      </c>
      <c r="E15914" s="4" t="s">
        <v>9</v>
      </c>
      <c r="F15914" s="4" t="s">
        <v>69</v>
      </c>
      <c r="G15914" s="4" t="s">
        <v>16</v>
      </c>
      <c r="H15914" s="4" t="s">
        <v>16</v>
      </c>
    </row>
    <row r="15915" spans="1:18">
      <c r="A15915" t="n">
        <v>124560</v>
      </c>
      <c r="B15915" s="55" t="n">
        <v>26</v>
      </c>
      <c r="C15915" s="7" t="n">
        <v>12</v>
      </c>
      <c r="D15915" s="7" t="n">
        <v>17</v>
      </c>
      <c r="E15915" s="7" t="n">
        <v>63712</v>
      </c>
      <c r="F15915" s="7" t="s">
        <v>850</v>
      </c>
      <c r="G15915" s="7" t="n">
        <v>2</v>
      </c>
      <c r="H15915" s="7" t="n">
        <v>0</v>
      </c>
    </row>
    <row r="15916" spans="1:18">
      <c r="A15916" t="s">
        <v>4</v>
      </c>
      <c r="B15916" s="4" t="s">
        <v>5</v>
      </c>
    </row>
    <row r="15917" spans="1:18">
      <c r="A15917" t="n">
        <v>124608</v>
      </c>
      <c r="B15917" s="29" t="n">
        <v>28</v>
      </c>
    </row>
    <row r="15918" spans="1:18">
      <c r="A15918" t="s">
        <v>4</v>
      </c>
      <c r="B15918" s="4" t="s">
        <v>5</v>
      </c>
      <c r="C15918" s="4" t="s">
        <v>10</v>
      </c>
      <c r="D15918" s="4" t="s">
        <v>16</v>
      </c>
      <c r="E15918" s="4" t="s">
        <v>16</v>
      </c>
      <c r="F15918" s="4" t="s">
        <v>6</v>
      </c>
    </row>
    <row r="15919" spans="1:18">
      <c r="A15919" t="n">
        <v>124609</v>
      </c>
      <c r="B15919" s="25" t="n">
        <v>20</v>
      </c>
      <c r="C15919" s="7" t="n">
        <v>80</v>
      </c>
      <c r="D15919" s="7" t="n">
        <v>2</v>
      </c>
      <c r="E15919" s="7" t="n">
        <v>10</v>
      </c>
      <c r="F15919" s="7" t="s">
        <v>282</v>
      </c>
    </row>
    <row r="15920" spans="1:18">
      <c r="A15920" t="s">
        <v>4</v>
      </c>
      <c r="B15920" s="4" t="s">
        <v>5</v>
      </c>
      <c r="C15920" s="4" t="s">
        <v>16</v>
      </c>
      <c r="D15920" s="4" t="s">
        <v>10</v>
      </c>
      <c r="E15920" s="4" t="s">
        <v>6</v>
      </c>
    </row>
    <row r="15921" spans="1:18">
      <c r="A15921" t="n">
        <v>124630</v>
      </c>
      <c r="B15921" s="54" t="n">
        <v>51</v>
      </c>
      <c r="C15921" s="7" t="n">
        <v>4</v>
      </c>
      <c r="D15921" s="7" t="n">
        <v>80</v>
      </c>
      <c r="E15921" s="7" t="s">
        <v>248</v>
      </c>
    </row>
    <row r="15922" spans="1:18">
      <c r="A15922" t="s">
        <v>4</v>
      </c>
      <c r="B15922" s="4" t="s">
        <v>5</v>
      </c>
      <c r="C15922" s="4" t="s">
        <v>10</v>
      </c>
    </row>
    <row r="15923" spans="1:18">
      <c r="A15923" t="n">
        <v>124643</v>
      </c>
      <c r="B15923" s="31" t="n">
        <v>16</v>
      </c>
      <c r="C15923" s="7" t="n">
        <v>0</v>
      </c>
    </row>
    <row r="15924" spans="1:18">
      <c r="A15924" t="s">
        <v>4</v>
      </c>
      <c r="B15924" s="4" t="s">
        <v>5</v>
      </c>
      <c r="C15924" s="4" t="s">
        <v>10</v>
      </c>
      <c r="D15924" s="4" t="s">
        <v>16</v>
      </c>
      <c r="E15924" s="4" t="s">
        <v>9</v>
      </c>
      <c r="F15924" s="4" t="s">
        <v>69</v>
      </c>
      <c r="G15924" s="4" t="s">
        <v>16</v>
      </c>
      <c r="H15924" s="4" t="s">
        <v>16</v>
      </c>
    </row>
    <row r="15925" spans="1:18">
      <c r="A15925" t="n">
        <v>124646</v>
      </c>
      <c r="B15925" s="55" t="n">
        <v>26</v>
      </c>
      <c r="C15925" s="7" t="n">
        <v>80</v>
      </c>
      <c r="D15925" s="7" t="n">
        <v>17</v>
      </c>
      <c r="E15925" s="7" t="n">
        <v>63713</v>
      </c>
      <c r="F15925" s="7" t="s">
        <v>851</v>
      </c>
      <c r="G15925" s="7" t="n">
        <v>2</v>
      </c>
      <c r="H15925" s="7" t="n">
        <v>0</v>
      </c>
    </row>
    <row r="15926" spans="1:18">
      <c r="A15926" t="s">
        <v>4</v>
      </c>
      <c r="B15926" s="4" t="s">
        <v>5</v>
      </c>
    </row>
    <row r="15927" spans="1:18">
      <c r="A15927" t="n">
        <v>124692</v>
      </c>
      <c r="B15927" s="29" t="n">
        <v>28</v>
      </c>
    </row>
    <row r="15928" spans="1:18">
      <c r="A15928" t="s">
        <v>4</v>
      </c>
      <c r="B15928" s="4" t="s">
        <v>5</v>
      </c>
      <c r="C15928" s="4" t="s">
        <v>16</v>
      </c>
      <c r="D15928" s="4" t="s">
        <v>10</v>
      </c>
      <c r="E15928" s="4" t="s">
        <v>6</v>
      </c>
    </row>
    <row r="15929" spans="1:18">
      <c r="A15929" t="n">
        <v>124693</v>
      </c>
      <c r="B15929" s="54" t="n">
        <v>51</v>
      </c>
      <c r="C15929" s="7" t="n">
        <v>4</v>
      </c>
      <c r="D15929" s="7" t="n">
        <v>13</v>
      </c>
      <c r="E15929" s="7" t="s">
        <v>258</v>
      </c>
    </row>
    <row r="15930" spans="1:18">
      <c r="A15930" t="s">
        <v>4</v>
      </c>
      <c r="B15930" s="4" t="s">
        <v>5</v>
      </c>
      <c r="C15930" s="4" t="s">
        <v>10</v>
      </c>
    </row>
    <row r="15931" spans="1:18">
      <c r="A15931" t="n">
        <v>124707</v>
      </c>
      <c r="B15931" s="31" t="n">
        <v>16</v>
      </c>
      <c r="C15931" s="7" t="n">
        <v>0</v>
      </c>
    </row>
    <row r="15932" spans="1:18">
      <c r="A15932" t="s">
        <v>4</v>
      </c>
      <c r="B15932" s="4" t="s">
        <v>5</v>
      </c>
      <c r="C15932" s="4" t="s">
        <v>10</v>
      </c>
      <c r="D15932" s="4" t="s">
        <v>16</v>
      </c>
      <c r="E15932" s="4" t="s">
        <v>9</v>
      </c>
      <c r="F15932" s="4" t="s">
        <v>69</v>
      </c>
      <c r="G15932" s="4" t="s">
        <v>16</v>
      </c>
      <c r="H15932" s="4" t="s">
        <v>16</v>
      </c>
    </row>
    <row r="15933" spans="1:18">
      <c r="A15933" t="n">
        <v>124710</v>
      </c>
      <c r="B15933" s="55" t="n">
        <v>26</v>
      </c>
      <c r="C15933" s="7" t="n">
        <v>13</v>
      </c>
      <c r="D15933" s="7" t="n">
        <v>17</v>
      </c>
      <c r="E15933" s="7" t="n">
        <v>63714</v>
      </c>
      <c r="F15933" s="7" t="s">
        <v>852</v>
      </c>
      <c r="G15933" s="7" t="n">
        <v>2</v>
      </c>
      <c r="H15933" s="7" t="n">
        <v>0</v>
      </c>
    </row>
    <row r="15934" spans="1:18">
      <c r="A15934" t="s">
        <v>4</v>
      </c>
      <c r="B15934" s="4" t="s">
        <v>5</v>
      </c>
    </row>
    <row r="15935" spans="1:18">
      <c r="A15935" t="n">
        <v>124790</v>
      </c>
      <c r="B15935" s="29" t="n">
        <v>28</v>
      </c>
    </row>
    <row r="15936" spans="1:18">
      <c r="A15936" t="s">
        <v>4</v>
      </c>
      <c r="B15936" s="4" t="s">
        <v>5</v>
      </c>
      <c r="C15936" s="4" t="s">
        <v>10</v>
      </c>
      <c r="D15936" s="4" t="s">
        <v>16</v>
      </c>
    </row>
    <row r="15937" spans="1:8">
      <c r="A15937" t="n">
        <v>124791</v>
      </c>
      <c r="B15937" s="66" t="n">
        <v>89</v>
      </c>
      <c r="C15937" s="7" t="n">
        <v>65533</v>
      </c>
      <c r="D15937" s="7" t="n">
        <v>1</v>
      </c>
    </row>
    <row r="15938" spans="1:8">
      <c r="A15938" t="s">
        <v>4</v>
      </c>
      <c r="B15938" s="4" t="s">
        <v>5</v>
      </c>
      <c r="C15938" s="4" t="s">
        <v>16</v>
      </c>
      <c r="D15938" s="4" t="s">
        <v>10</v>
      </c>
      <c r="E15938" s="4" t="s">
        <v>10</v>
      </c>
      <c r="F15938" s="4" t="s">
        <v>16</v>
      </c>
    </row>
    <row r="15939" spans="1:8">
      <c r="A15939" t="n">
        <v>124795</v>
      </c>
      <c r="B15939" s="27" t="n">
        <v>25</v>
      </c>
      <c r="C15939" s="7" t="n">
        <v>1</v>
      </c>
      <c r="D15939" s="7" t="n">
        <v>65535</v>
      </c>
      <c r="E15939" s="7" t="n">
        <v>65535</v>
      </c>
      <c r="F15939" s="7" t="n">
        <v>0</v>
      </c>
    </row>
    <row r="15940" spans="1:8">
      <c r="A15940" t="s">
        <v>4</v>
      </c>
      <c r="B15940" s="4" t="s">
        <v>5</v>
      </c>
      <c r="C15940" s="4" t="s">
        <v>16</v>
      </c>
      <c r="D15940" s="4" t="s">
        <v>10</v>
      </c>
      <c r="E15940" s="4" t="s">
        <v>6</v>
      </c>
    </row>
    <row r="15941" spans="1:8">
      <c r="A15941" t="n">
        <v>124802</v>
      </c>
      <c r="B15941" s="54" t="n">
        <v>51</v>
      </c>
      <c r="C15941" s="7" t="n">
        <v>4</v>
      </c>
      <c r="D15941" s="7" t="n">
        <v>0</v>
      </c>
      <c r="E15941" s="7" t="s">
        <v>468</v>
      </c>
    </row>
    <row r="15942" spans="1:8">
      <c r="A15942" t="s">
        <v>4</v>
      </c>
      <c r="B15942" s="4" t="s">
        <v>5</v>
      </c>
      <c r="C15942" s="4" t="s">
        <v>10</v>
      </c>
    </row>
    <row r="15943" spans="1:8">
      <c r="A15943" t="n">
        <v>124816</v>
      </c>
      <c r="B15943" s="31" t="n">
        <v>16</v>
      </c>
      <c r="C15943" s="7" t="n">
        <v>0</v>
      </c>
    </row>
    <row r="15944" spans="1:8">
      <c r="A15944" t="s">
        <v>4</v>
      </c>
      <c r="B15944" s="4" t="s">
        <v>5</v>
      </c>
      <c r="C15944" s="4" t="s">
        <v>10</v>
      </c>
      <c r="D15944" s="4" t="s">
        <v>16</v>
      </c>
      <c r="E15944" s="4" t="s">
        <v>9</v>
      </c>
      <c r="F15944" s="4" t="s">
        <v>69</v>
      </c>
      <c r="G15944" s="4" t="s">
        <v>16</v>
      </c>
      <c r="H15944" s="4" t="s">
        <v>16</v>
      </c>
    </row>
    <row r="15945" spans="1:8">
      <c r="A15945" t="n">
        <v>124819</v>
      </c>
      <c r="B15945" s="55" t="n">
        <v>26</v>
      </c>
      <c r="C15945" s="7" t="n">
        <v>0</v>
      </c>
      <c r="D15945" s="7" t="n">
        <v>17</v>
      </c>
      <c r="E15945" s="7" t="n">
        <v>63715</v>
      </c>
      <c r="F15945" s="7" t="s">
        <v>853</v>
      </c>
      <c r="G15945" s="7" t="n">
        <v>2</v>
      </c>
      <c r="H15945" s="7" t="n">
        <v>0</v>
      </c>
    </row>
    <row r="15946" spans="1:8">
      <c r="A15946" t="s">
        <v>4</v>
      </c>
      <c r="B15946" s="4" t="s">
        <v>5</v>
      </c>
    </row>
    <row r="15947" spans="1:8">
      <c r="A15947" t="n">
        <v>124844</v>
      </c>
      <c r="B15947" s="29" t="n">
        <v>28</v>
      </c>
    </row>
    <row r="15948" spans="1:8">
      <c r="A15948" t="s">
        <v>4</v>
      </c>
      <c r="B15948" s="4" t="s">
        <v>5</v>
      </c>
      <c r="C15948" s="4" t="s">
        <v>10</v>
      </c>
      <c r="D15948" s="4" t="s">
        <v>16</v>
      </c>
    </row>
    <row r="15949" spans="1:8">
      <c r="A15949" t="n">
        <v>124845</v>
      </c>
      <c r="B15949" s="66" t="n">
        <v>89</v>
      </c>
      <c r="C15949" s="7" t="n">
        <v>65533</v>
      </c>
      <c r="D15949" s="7" t="n">
        <v>1</v>
      </c>
    </row>
    <row r="15950" spans="1:8">
      <c r="A15950" t="s">
        <v>4</v>
      </c>
      <c r="B15950" s="4" t="s">
        <v>5</v>
      </c>
      <c r="C15950" s="4" t="s">
        <v>16</v>
      </c>
      <c r="D15950" s="4" t="s">
        <v>10</v>
      </c>
      <c r="E15950" s="4" t="s">
        <v>30</v>
      </c>
    </row>
    <row r="15951" spans="1:8">
      <c r="A15951" t="n">
        <v>124849</v>
      </c>
      <c r="B15951" s="37" t="n">
        <v>58</v>
      </c>
      <c r="C15951" s="7" t="n">
        <v>101</v>
      </c>
      <c r="D15951" s="7" t="n">
        <v>500</v>
      </c>
      <c r="E15951" s="7" t="n">
        <v>1</v>
      </c>
    </row>
    <row r="15952" spans="1:8">
      <c r="A15952" t="s">
        <v>4</v>
      </c>
      <c r="B15952" s="4" t="s">
        <v>5</v>
      </c>
      <c r="C15952" s="4" t="s">
        <v>16</v>
      </c>
      <c r="D15952" s="4" t="s">
        <v>10</v>
      </c>
    </row>
    <row r="15953" spans="1:8">
      <c r="A15953" t="n">
        <v>124857</v>
      </c>
      <c r="B15953" s="37" t="n">
        <v>58</v>
      </c>
      <c r="C15953" s="7" t="n">
        <v>254</v>
      </c>
      <c r="D15953" s="7" t="n">
        <v>0</v>
      </c>
    </row>
    <row r="15954" spans="1:8">
      <c r="A15954" t="s">
        <v>4</v>
      </c>
      <c r="B15954" s="4" t="s">
        <v>5</v>
      </c>
      <c r="C15954" s="4" t="s">
        <v>16</v>
      </c>
    </row>
    <row r="15955" spans="1:8">
      <c r="A15955" t="n">
        <v>124861</v>
      </c>
      <c r="B15955" s="38" t="n">
        <v>45</v>
      </c>
      <c r="C15955" s="7" t="n">
        <v>0</v>
      </c>
    </row>
    <row r="15956" spans="1:8">
      <c r="A15956" t="s">
        <v>4</v>
      </c>
      <c r="B15956" s="4" t="s">
        <v>5</v>
      </c>
      <c r="C15956" s="4" t="s">
        <v>16</v>
      </c>
      <c r="D15956" s="4" t="s">
        <v>16</v>
      </c>
      <c r="E15956" s="4" t="s">
        <v>30</v>
      </c>
      <c r="F15956" s="4" t="s">
        <v>30</v>
      </c>
      <c r="G15956" s="4" t="s">
        <v>30</v>
      </c>
      <c r="H15956" s="4" t="s">
        <v>10</v>
      </c>
    </row>
    <row r="15957" spans="1:8">
      <c r="A15957" t="n">
        <v>124863</v>
      </c>
      <c r="B15957" s="38" t="n">
        <v>45</v>
      </c>
      <c r="C15957" s="7" t="n">
        <v>2</v>
      </c>
      <c r="D15957" s="7" t="n">
        <v>3</v>
      </c>
      <c r="E15957" s="7" t="n">
        <v>16.6299991607666</v>
      </c>
      <c r="F15957" s="7" t="n">
        <v>15.6400003433228</v>
      </c>
      <c r="G15957" s="7" t="n">
        <v>-31.0900001525879</v>
      </c>
      <c r="H15957" s="7" t="n">
        <v>0</v>
      </c>
    </row>
    <row r="15958" spans="1:8">
      <c r="A15958" t="s">
        <v>4</v>
      </c>
      <c r="B15958" s="4" t="s">
        <v>5</v>
      </c>
      <c r="C15958" s="4" t="s">
        <v>16</v>
      </c>
      <c r="D15958" s="4" t="s">
        <v>16</v>
      </c>
      <c r="E15958" s="4" t="s">
        <v>30</v>
      </c>
      <c r="F15958" s="4" t="s">
        <v>30</v>
      </c>
      <c r="G15958" s="4" t="s">
        <v>30</v>
      </c>
      <c r="H15958" s="4" t="s">
        <v>10</v>
      </c>
      <c r="I15958" s="4" t="s">
        <v>16</v>
      </c>
    </row>
    <row r="15959" spans="1:8">
      <c r="A15959" t="n">
        <v>124880</v>
      </c>
      <c r="B15959" s="38" t="n">
        <v>45</v>
      </c>
      <c r="C15959" s="7" t="n">
        <v>4</v>
      </c>
      <c r="D15959" s="7" t="n">
        <v>3</v>
      </c>
      <c r="E15959" s="7" t="n">
        <v>356.079986572266</v>
      </c>
      <c r="F15959" s="7" t="n">
        <v>243</v>
      </c>
      <c r="G15959" s="7" t="n">
        <v>360</v>
      </c>
      <c r="H15959" s="7" t="n">
        <v>0</v>
      </c>
      <c r="I15959" s="7" t="n">
        <v>0</v>
      </c>
    </row>
    <row r="15960" spans="1:8">
      <c r="A15960" t="s">
        <v>4</v>
      </c>
      <c r="B15960" s="4" t="s">
        <v>5</v>
      </c>
      <c r="C15960" s="4" t="s">
        <v>16</v>
      </c>
      <c r="D15960" s="4" t="s">
        <v>16</v>
      </c>
      <c r="E15960" s="4" t="s">
        <v>30</v>
      </c>
      <c r="F15960" s="4" t="s">
        <v>10</v>
      </c>
    </row>
    <row r="15961" spans="1:8">
      <c r="A15961" t="n">
        <v>124898</v>
      </c>
      <c r="B15961" s="38" t="n">
        <v>45</v>
      </c>
      <c r="C15961" s="7" t="n">
        <v>5</v>
      </c>
      <c r="D15961" s="7" t="n">
        <v>3</v>
      </c>
      <c r="E15961" s="7" t="n">
        <v>3.20000004768372</v>
      </c>
      <c r="F15961" s="7" t="n">
        <v>0</v>
      </c>
    </row>
    <row r="15962" spans="1:8">
      <c r="A15962" t="s">
        <v>4</v>
      </c>
      <c r="B15962" s="4" t="s">
        <v>5</v>
      </c>
      <c r="C15962" s="4" t="s">
        <v>16</v>
      </c>
      <c r="D15962" s="4" t="s">
        <v>16</v>
      </c>
      <c r="E15962" s="4" t="s">
        <v>30</v>
      </c>
      <c r="F15962" s="4" t="s">
        <v>10</v>
      </c>
    </row>
    <row r="15963" spans="1:8">
      <c r="A15963" t="n">
        <v>124907</v>
      </c>
      <c r="B15963" s="38" t="n">
        <v>45</v>
      </c>
      <c r="C15963" s="7" t="n">
        <v>11</v>
      </c>
      <c r="D15963" s="7" t="n">
        <v>3</v>
      </c>
      <c r="E15963" s="7" t="n">
        <v>32.2000007629395</v>
      </c>
      <c r="F15963" s="7" t="n">
        <v>0</v>
      </c>
    </row>
    <row r="15964" spans="1:8">
      <c r="A15964" t="s">
        <v>4</v>
      </c>
      <c r="B15964" s="4" t="s">
        <v>5</v>
      </c>
      <c r="C15964" s="4" t="s">
        <v>16</v>
      </c>
      <c r="D15964" s="4" t="s">
        <v>16</v>
      </c>
      <c r="E15964" s="4" t="s">
        <v>30</v>
      </c>
      <c r="F15964" s="4" t="s">
        <v>30</v>
      </c>
      <c r="G15964" s="4" t="s">
        <v>30</v>
      </c>
      <c r="H15964" s="4" t="s">
        <v>10</v>
      </c>
      <c r="I15964" s="4" t="s">
        <v>16</v>
      </c>
    </row>
    <row r="15965" spans="1:8">
      <c r="A15965" t="n">
        <v>124916</v>
      </c>
      <c r="B15965" s="38" t="n">
        <v>45</v>
      </c>
      <c r="C15965" s="7" t="n">
        <v>4</v>
      </c>
      <c r="D15965" s="7" t="n">
        <v>3</v>
      </c>
      <c r="E15965" s="7" t="n">
        <v>353.079986572266</v>
      </c>
      <c r="F15965" s="7" t="n">
        <v>253.800003051758</v>
      </c>
      <c r="G15965" s="7" t="n">
        <v>360</v>
      </c>
      <c r="H15965" s="7" t="n">
        <v>40000</v>
      </c>
      <c r="I15965" s="7" t="n">
        <v>0</v>
      </c>
    </row>
    <row r="15966" spans="1:8">
      <c r="A15966" t="s">
        <v>4</v>
      </c>
      <c r="B15966" s="4" t="s">
        <v>5</v>
      </c>
      <c r="C15966" s="4" t="s">
        <v>16</v>
      </c>
      <c r="D15966" s="4" t="s">
        <v>10</v>
      </c>
    </row>
    <row r="15967" spans="1:8">
      <c r="A15967" t="n">
        <v>124934</v>
      </c>
      <c r="B15967" s="37" t="n">
        <v>58</v>
      </c>
      <c r="C15967" s="7" t="n">
        <v>255</v>
      </c>
      <c r="D15967" s="7" t="n">
        <v>0</v>
      </c>
    </row>
    <row r="15968" spans="1:8">
      <c r="A15968" t="s">
        <v>4</v>
      </c>
      <c r="B15968" s="4" t="s">
        <v>5</v>
      </c>
      <c r="C15968" s="4" t="s">
        <v>10</v>
      </c>
    </row>
    <row r="15969" spans="1:9">
      <c r="A15969" t="n">
        <v>124938</v>
      </c>
      <c r="B15969" s="31" t="n">
        <v>16</v>
      </c>
      <c r="C15969" s="7" t="n">
        <v>300</v>
      </c>
    </row>
    <row r="15970" spans="1:9">
      <c r="A15970" t="s">
        <v>4</v>
      </c>
      <c r="B15970" s="4" t="s">
        <v>5</v>
      </c>
      <c r="C15970" s="4" t="s">
        <v>16</v>
      </c>
      <c r="D15970" s="4" t="s">
        <v>10</v>
      </c>
      <c r="E15970" s="4" t="s">
        <v>10</v>
      </c>
      <c r="F15970" s="4" t="s">
        <v>16</v>
      </c>
    </row>
    <row r="15971" spans="1:9">
      <c r="A15971" t="n">
        <v>124941</v>
      </c>
      <c r="B15971" s="27" t="n">
        <v>25</v>
      </c>
      <c r="C15971" s="7" t="n">
        <v>1</v>
      </c>
      <c r="D15971" s="7" t="n">
        <v>60</v>
      </c>
      <c r="E15971" s="7" t="n">
        <v>640</v>
      </c>
      <c r="F15971" s="7" t="n">
        <v>2</v>
      </c>
    </row>
    <row r="15972" spans="1:9">
      <c r="A15972" t="s">
        <v>4</v>
      </c>
      <c r="B15972" s="4" t="s">
        <v>5</v>
      </c>
      <c r="C15972" s="4" t="s">
        <v>16</v>
      </c>
      <c r="D15972" s="4" t="s">
        <v>10</v>
      </c>
      <c r="E15972" s="4" t="s">
        <v>6</v>
      </c>
    </row>
    <row r="15973" spans="1:9">
      <c r="A15973" t="n">
        <v>124948</v>
      </c>
      <c r="B15973" s="54" t="n">
        <v>51</v>
      </c>
      <c r="C15973" s="7" t="n">
        <v>4</v>
      </c>
      <c r="D15973" s="7" t="n">
        <v>0</v>
      </c>
      <c r="E15973" s="7" t="s">
        <v>854</v>
      </c>
    </row>
    <row r="15974" spans="1:9">
      <c r="A15974" t="s">
        <v>4</v>
      </c>
      <c r="B15974" s="4" t="s">
        <v>5</v>
      </c>
      <c r="C15974" s="4" t="s">
        <v>10</v>
      </c>
    </row>
    <row r="15975" spans="1:9">
      <c r="A15975" t="n">
        <v>124962</v>
      </c>
      <c r="B15975" s="31" t="n">
        <v>16</v>
      </c>
      <c r="C15975" s="7" t="n">
        <v>0</v>
      </c>
    </row>
    <row r="15976" spans="1:9">
      <c r="A15976" t="s">
        <v>4</v>
      </c>
      <c r="B15976" s="4" t="s">
        <v>5</v>
      </c>
      <c r="C15976" s="4" t="s">
        <v>10</v>
      </c>
      <c r="D15976" s="4" t="s">
        <v>16</v>
      </c>
      <c r="E15976" s="4" t="s">
        <v>9</v>
      </c>
      <c r="F15976" s="4" t="s">
        <v>69</v>
      </c>
      <c r="G15976" s="4" t="s">
        <v>16</v>
      </c>
      <c r="H15976" s="4" t="s">
        <v>16</v>
      </c>
      <c r="I15976" s="4" t="s">
        <v>16</v>
      </c>
      <c r="J15976" s="4" t="s">
        <v>9</v>
      </c>
      <c r="K15976" s="4" t="s">
        <v>69</v>
      </c>
      <c r="L15976" s="4" t="s">
        <v>16</v>
      </c>
      <c r="M15976" s="4" t="s">
        <v>16</v>
      </c>
      <c r="N15976" s="4" t="s">
        <v>16</v>
      </c>
      <c r="O15976" s="4" t="s">
        <v>9</v>
      </c>
      <c r="P15976" s="4" t="s">
        <v>69</v>
      </c>
      <c r="Q15976" s="4" t="s">
        <v>16</v>
      </c>
      <c r="R15976" s="4" t="s">
        <v>16</v>
      </c>
    </row>
    <row r="15977" spans="1:9">
      <c r="A15977" t="n">
        <v>124965</v>
      </c>
      <c r="B15977" s="55" t="n">
        <v>26</v>
      </c>
      <c r="C15977" s="7" t="n">
        <v>0</v>
      </c>
      <c r="D15977" s="7" t="n">
        <v>17</v>
      </c>
      <c r="E15977" s="7" t="n">
        <v>63716</v>
      </c>
      <c r="F15977" s="7" t="s">
        <v>855</v>
      </c>
      <c r="G15977" s="7" t="n">
        <v>2</v>
      </c>
      <c r="H15977" s="7" t="n">
        <v>3</v>
      </c>
      <c r="I15977" s="7" t="n">
        <v>17</v>
      </c>
      <c r="J15977" s="7" t="n">
        <v>63717</v>
      </c>
      <c r="K15977" s="7" t="s">
        <v>856</v>
      </c>
      <c r="L15977" s="7" t="n">
        <v>2</v>
      </c>
      <c r="M15977" s="7" t="n">
        <v>3</v>
      </c>
      <c r="N15977" s="7" t="n">
        <v>17</v>
      </c>
      <c r="O15977" s="7" t="n">
        <v>63718</v>
      </c>
      <c r="P15977" s="7" t="s">
        <v>857</v>
      </c>
      <c r="Q15977" s="7" t="n">
        <v>2</v>
      </c>
      <c r="R15977" s="7" t="n">
        <v>0</v>
      </c>
    </row>
    <row r="15978" spans="1:9">
      <c r="A15978" t="s">
        <v>4</v>
      </c>
      <c r="B15978" s="4" t="s">
        <v>5</v>
      </c>
    </row>
    <row r="15979" spans="1:9">
      <c r="A15979" t="n">
        <v>125214</v>
      </c>
      <c r="B15979" s="29" t="n">
        <v>28</v>
      </c>
    </row>
    <row r="15980" spans="1:9">
      <c r="A15980" t="s">
        <v>4</v>
      </c>
      <c r="B15980" s="4" t="s">
        <v>5</v>
      </c>
      <c r="C15980" s="4" t="s">
        <v>10</v>
      </c>
      <c r="D15980" s="4" t="s">
        <v>16</v>
      </c>
    </row>
    <row r="15981" spans="1:9">
      <c r="A15981" t="n">
        <v>125215</v>
      </c>
      <c r="B15981" s="66" t="n">
        <v>89</v>
      </c>
      <c r="C15981" s="7" t="n">
        <v>65533</v>
      </c>
      <c r="D15981" s="7" t="n">
        <v>1</v>
      </c>
    </row>
    <row r="15982" spans="1:9">
      <c r="A15982" t="s">
        <v>4</v>
      </c>
      <c r="B15982" s="4" t="s">
        <v>5</v>
      </c>
      <c r="C15982" s="4" t="s">
        <v>16</v>
      </c>
      <c r="D15982" s="4" t="s">
        <v>10</v>
      </c>
      <c r="E15982" s="4" t="s">
        <v>10</v>
      </c>
      <c r="F15982" s="4" t="s">
        <v>16</v>
      </c>
    </row>
    <row r="15983" spans="1:9">
      <c r="A15983" t="n">
        <v>125219</v>
      </c>
      <c r="B15983" s="27" t="n">
        <v>25</v>
      </c>
      <c r="C15983" s="7" t="n">
        <v>1</v>
      </c>
      <c r="D15983" s="7" t="n">
        <v>65535</v>
      </c>
      <c r="E15983" s="7" t="n">
        <v>65535</v>
      </c>
      <c r="F15983" s="7" t="n">
        <v>0</v>
      </c>
    </row>
    <row r="15984" spans="1:9">
      <c r="A15984" t="s">
        <v>4</v>
      </c>
      <c r="B15984" s="4" t="s">
        <v>5</v>
      </c>
      <c r="C15984" s="4" t="s">
        <v>10</v>
      </c>
    </row>
    <row r="15985" spans="1:18">
      <c r="A15985" t="n">
        <v>125226</v>
      </c>
      <c r="B15985" s="31" t="n">
        <v>16</v>
      </c>
      <c r="C15985" s="7" t="n">
        <v>100</v>
      </c>
    </row>
    <row r="15986" spans="1:18">
      <c r="A15986" t="s">
        <v>4</v>
      </c>
      <c r="B15986" s="4" t="s">
        <v>5</v>
      </c>
      <c r="C15986" s="4" t="s">
        <v>10</v>
      </c>
      <c r="D15986" s="4" t="s">
        <v>16</v>
      </c>
      <c r="E15986" s="4" t="s">
        <v>30</v>
      </c>
      <c r="F15986" s="4" t="s">
        <v>10</v>
      </c>
    </row>
    <row r="15987" spans="1:18">
      <c r="A15987" t="n">
        <v>125229</v>
      </c>
      <c r="B15987" s="53" t="n">
        <v>59</v>
      </c>
      <c r="C15987" s="7" t="n">
        <v>13</v>
      </c>
      <c r="D15987" s="7" t="n">
        <v>13</v>
      </c>
      <c r="E15987" s="7" t="n">
        <v>0.150000005960464</v>
      </c>
      <c r="F15987" s="7" t="n">
        <v>0</v>
      </c>
    </row>
    <row r="15988" spans="1:18">
      <c r="A15988" t="s">
        <v>4</v>
      </c>
      <c r="B15988" s="4" t="s">
        <v>5</v>
      </c>
      <c r="C15988" s="4" t="s">
        <v>10</v>
      </c>
      <c r="D15988" s="4" t="s">
        <v>16</v>
      </c>
      <c r="E15988" s="4" t="s">
        <v>30</v>
      </c>
      <c r="F15988" s="4" t="s">
        <v>10</v>
      </c>
    </row>
    <row r="15989" spans="1:18">
      <c r="A15989" t="n">
        <v>125239</v>
      </c>
      <c r="B15989" s="53" t="n">
        <v>59</v>
      </c>
      <c r="C15989" s="7" t="n">
        <v>80</v>
      </c>
      <c r="D15989" s="7" t="n">
        <v>13</v>
      </c>
      <c r="E15989" s="7" t="n">
        <v>0.150000005960464</v>
      </c>
      <c r="F15989" s="7" t="n">
        <v>0</v>
      </c>
    </row>
    <row r="15990" spans="1:18">
      <c r="A15990" t="s">
        <v>4</v>
      </c>
      <c r="B15990" s="4" t="s">
        <v>5</v>
      </c>
      <c r="C15990" s="4" t="s">
        <v>10</v>
      </c>
      <c r="D15990" s="4" t="s">
        <v>16</v>
      </c>
      <c r="E15990" s="4" t="s">
        <v>30</v>
      </c>
      <c r="F15990" s="4" t="s">
        <v>10</v>
      </c>
    </row>
    <row r="15991" spans="1:18">
      <c r="A15991" t="n">
        <v>125249</v>
      </c>
      <c r="B15991" s="53" t="n">
        <v>59</v>
      </c>
      <c r="C15991" s="7" t="n">
        <v>12</v>
      </c>
      <c r="D15991" s="7" t="n">
        <v>13</v>
      </c>
      <c r="E15991" s="7" t="n">
        <v>0.150000005960464</v>
      </c>
      <c r="F15991" s="7" t="n">
        <v>0</v>
      </c>
    </row>
    <row r="15992" spans="1:18">
      <c r="A15992" t="s">
        <v>4</v>
      </c>
      <c r="B15992" s="4" t="s">
        <v>5</v>
      </c>
      <c r="C15992" s="4" t="s">
        <v>16</v>
      </c>
      <c r="D15992" s="4" t="s">
        <v>10</v>
      </c>
      <c r="E15992" s="4" t="s">
        <v>6</v>
      </c>
      <c r="F15992" s="4" t="s">
        <v>6</v>
      </c>
      <c r="G15992" s="4" t="s">
        <v>6</v>
      </c>
      <c r="H15992" s="4" t="s">
        <v>6</v>
      </c>
    </row>
    <row r="15993" spans="1:18">
      <c r="A15993" t="n">
        <v>125259</v>
      </c>
      <c r="B15993" s="54" t="n">
        <v>51</v>
      </c>
      <c r="C15993" s="7" t="n">
        <v>3</v>
      </c>
      <c r="D15993" s="7" t="n">
        <v>13</v>
      </c>
      <c r="E15993" s="7" t="s">
        <v>230</v>
      </c>
      <c r="F15993" s="7" t="s">
        <v>227</v>
      </c>
      <c r="G15993" s="7" t="s">
        <v>225</v>
      </c>
      <c r="H15993" s="7" t="s">
        <v>226</v>
      </c>
    </row>
    <row r="15994" spans="1:18">
      <c r="A15994" t="s">
        <v>4</v>
      </c>
      <c r="B15994" s="4" t="s">
        <v>5</v>
      </c>
      <c r="C15994" s="4" t="s">
        <v>16</v>
      </c>
      <c r="D15994" s="4" t="s">
        <v>10</v>
      </c>
      <c r="E15994" s="4" t="s">
        <v>6</v>
      </c>
      <c r="F15994" s="4" t="s">
        <v>6</v>
      </c>
      <c r="G15994" s="4" t="s">
        <v>6</v>
      </c>
      <c r="H15994" s="4" t="s">
        <v>6</v>
      </c>
    </row>
    <row r="15995" spans="1:18">
      <c r="A15995" t="n">
        <v>125272</v>
      </c>
      <c r="B15995" s="54" t="n">
        <v>51</v>
      </c>
      <c r="C15995" s="7" t="n">
        <v>3</v>
      </c>
      <c r="D15995" s="7" t="n">
        <v>80</v>
      </c>
      <c r="E15995" s="7" t="s">
        <v>230</v>
      </c>
      <c r="F15995" s="7" t="s">
        <v>227</v>
      </c>
      <c r="G15995" s="7" t="s">
        <v>225</v>
      </c>
      <c r="H15995" s="7" t="s">
        <v>226</v>
      </c>
    </row>
    <row r="15996" spans="1:18">
      <c r="A15996" t="s">
        <v>4</v>
      </c>
      <c r="B15996" s="4" t="s">
        <v>5</v>
      </c>
      <c r="C15996" s="4" t="s">
        <v>16</v>
      </c>
      <c r="D15996" s="4" t="s">
        <v>10</v>
      </c>
      <c r="E15996" s="4" t="s">
        <v>6</v>
      </c>
      <c r="F15996" s="4" t="s">
        <v>6</v>
      </c>
      <c r="G15996" s="4" t="s">
        <v>6</v>
      </c>
      <c r="H15996" s="4" t="s">
        <v>6</v>
      </c>
    </row>
    <row r="15997" spans="1:18">
      <c r="A15997" t="n">
        <v>125285</v>
      </c>
      <c r="B15997" s="54" t="n">
        <v>51</v>
      </c>
      <c r="C15997" s="7" t="n">
        <v>3</v>
      </c>
      <c r="D15997" s="7" t="n">
        <v>12</v>
      </c>
      <c r="E15997" s="7" t="s">
        <v>230</v>
      </c>
      <c r="F15997" s="7" t="s">
        <v>227</v>
      </c>
      <c r="G15997" s="7" t="s">
        <v>225</v>
      </c>
      <c r="H15997" s="7" t="s">
        <v>226</v>
      </c>
    </row>
    <row r="15998" spans="1:18">
      <c r="A15998" t="s">
        <v>4</v>
      </c>
      <c r="B15998" s="4" t="s">
        <v>5</v>
      </c>
      <c r="C15998" s="4" t="s">
        <v>10</v>
      </c>
    </row>
    <row r="15999" spans="1:18">
      <c r="A15999" t="n">
        <v>125298</v>
      </c>
      <c r="B15999" s="31" t="n">
        <v>16</v>
      </c>
      <c r="C15999" s="7" t="n">
        <v>1300</v>
      </c>
    </row>
    <row r="16000" spans="1:18">
      <c r="A16000" t="s">
        <v>4</v>
      </c>
      <c r="B16000" s="4" t="s">
        <v>5</v>
      </c>
      <c r="C16000" s="4" t="s">
        <v>16</v>
      </c>
      <c r="D16000" s="4" t="s">
        <v>10</v>
      </c>
      <c r="E16000" s="4" t="s">
        <v>6</v>
      </c>
    </row>
    <row r="16001" spans="1:8">
      <c r="A16001" t="n">
        <v>125301</v>
      </c>
      <c r="B16001" s="54" t="n">
        <v>51</v>
      </c>
      <c r="C16001" s="7" t="n">
        <v>4</v>
      </c>
      <c r="D16001" s="7" t="n">
        <v>13</v>
      </c>
      <c r="E16001" s="7" t="s">
        <v>858</v>
      </c>
    </row>
    <row r="16002" spans="1:8">
      <c r="A16002" t="s">
        <v>4</v>
      </c>
      <c r="B16002" s="4" t="s">
        <v>5</v>
      </c>
      <c r="C16002" s="4" t="s">
        <v>10</v>
      </c>
    </row>
    <row r="16003" spans="1:8">
      <c r="A16003" t="n">
        <v>125315</v>
      </c>
      <c r="B16003" s="31" t="n">
        <v>16</v>
      </c>
      <c r="C16003" s="7" t="n">
        <v>0</v>
      </c>
    </row>
    <row r="16004" spans="1:8">
      <c r="A16004" t="s">
        <v>4</v>
      </c>
      <c r="B16004" s="4" t="s">
        <v>5</v>
      </c>
      <c r="C16004" s="4" t="s">
        <v>10</v>
      </c>
      <c r="D16004" s="4" t="s">
        <v>69</v>
      </c>
      <c r="E16004" s="4" t="s">
        <v>16</v>
      </c>
      <c r="F16004" s="4" t="s">
        <v>16</v>
      </c>
    </row>
    <row r="16005" spans="1:8">
      <c r="A16005" t="n">
        <v>125318</v>
      </c>
      <c r="B16005" s="55" t="n">
        <v>26</v>
      </c>
      <c r="C16005" s="7" t="n">
        <v>13</v>
      </c>
      <c r="D16005" s="7" t="s">
        <v>859</v>
      </c>
      <c r="E16005" s="7" t="n">
        <v>2</v>
      </c>
      <c r="F16005" s="7" t="n">
        <v>0</v>
      </c>
    </row>
    <row r="16006" spans="1:8">
      <c r="A16006" t="s">
        <v>4</v>
      </c>
      <c r="B16006" s="4" t="s">
        <v>5</v>
      </c>
    </row>
    <row r="16007" spans="1:8">
      <c r="A16007" t="n">
        <v>125331</v>
      </c>
      <c r="B16007" s="29" t="n">
        <v>28</v>
      </c>
    </row>
    <row r="16008" spans="1:8">
      <c r="A16008" t="s">
        <v>4</v>
      </c>
      <c r="B16008" s="4" t="s">
        <v>5</v>
      </c>
      <c r="C16008" s="4" t="s">
        <v>16</v>
      </c>
      <c r="D16008" s="4" t="s">
        <v>10</v>
      </c>
      <c r="E16008" s="4" t="s">
        <v>6</v>
      </c>
    </row>
    <row r="16009" spans="1:8">
      <c r="A16009" t="n">
        <v>125332</v>
      </c>
      <c r="B16009" s="54" t="n">
        <v>51</v>
      </c>
      <c r="C16009" s="7" t="n">
        <v>4</v>
      </c>
      <c r="D16009" s="7" t="n">
        <v>80</v>
      </c>
      <c r="E16009" s="7" t="s">
        <v>337</v>
      </c>
    </row>
    <row r="16010" spans="1:8">
      <c r="A16010" t="s">
        <v>4</v>
      </c>
      <c r="B16010" s="4" t="s">
        <v>5</v>
      </c>
      <c r="C16010" s="4" t="s">
        <v>10</v>
      </c>
    </row>
    <row r="16011" spans="1:8">
      <c r="A16011" t="n">
        <v>125346</v>
      </c>
      <c r="B16011" s="31" t="n">
        <v>16</v>
      </c>
      <c r="C16011" s="7" t="n">
        <v>0</v>
      </c>
    </row>
    <row r="16012" spans="1:8">
      <c r="A16012" t="s">
        <v>4</v>
      </c>
      <c r="B16012" s="4" t="s">
        <v>5</v>
      </c>
      <c r="C16012" s="4" t="s">
        <v>10</v>
      </c>
      <c r="D16012" s="4" t="s">
        <v>16</v>
      </c>
      <c r="E16012" s="4" t="s">
        <v>9</v>
      </c>
      <c r="F16012" s="4" t="s">
        <v>69</v>
      </c>
      <c r="G16012" s="4" t="s">
        <v>16</v>
      </c>
      <c r="H16012" s="4" t="s">
        <v>16</v>
      </c>
    </row>
    <row r="16013" spans="1:8">
      <c r="A16013" t="n">
        <v>125349</v>
      </c>
      <c r="B16013" s="55" t="n">
        <v>26</v>
      </c>
      <c r="C16013" s="7" t="n">
        <v>80</v>
      </c>
      <c r="D16013" s="7" t="n">
        <v>17</v>
      </c>
      <c r="E16013" s="7" t="n">
        <v>63719</v>
      </c>
      <c r="F16013" s="7" t="s">
        <v>860</v>
      </c>
      <c r="G16013" s="7" t="n">
        <v>2</v>
      </c>
      <c r="H16013" s="7" t="n">
        <v>0</v>
      </c>
    </row>
    <row r="16014" spans="1:8">
      <c r="A16014" t="s">
        <v>4</v>
      </c>
      <c r="B16014" s="4" t="s">
        <v>5</v>
      </c>
    </row>
    <row r="16015" spans="1:8">
      <c r="A16015" t="n">
        <v>125376</v>
      </c>
      <c r="B16015" s="29" t="n">
        <v>28</v>
      </c>
    </row>
    <row r="16016" spans="1:8">
      <c r="A16016" t="s">
        <v>4</v>
      </c>
      <c r="B16016" s="4" t="s">
        <v>5</v>
      </c>
      <c r="C16016" s="4" t="s">
        <v>16</v>
      </c>
      <c r="D16016" s="4" t="s">
        <v>10</v>
      </c>
      <c r="E16016" s="4" t="s">
        <v>6</v>
      </c>
    </row>
    <row r="16017" spans="1:8">
      <c r="A16017" t="n">
        <v>125377</v>
      </c>
      <c r="B16017" s="54" t="n">
        <v>51</v>
      </c>
      <c r="C16017" s="7" t="n">
        <v>4</v>
      </c>
      <c r="D16017" s="7" t="n">
        <v>12</v>
      </c>
      <c r="E16017" s="7" t="s">
        <v>260</v>
      </c>
    </row>
    <row r="16018" spans="1:8">
      <c r="A16018" t="s">
        <v>4</v>
      </c>
      <c r="B16018" s="4" t="s">
        <v>5</v>
      </c>
      <c r="C16018" s="4" t="s">
        <v>10</v>
      </c>
    </row>
    <row r="16019" spans="1:8">
      <c r="A16019" t="n">
        <v>125391</v>
      </c>
      <c r="B16019" s="31" t="n">
        <v>16</v>
      </c>
      <c r="C16019" s="7" t="n">
        <v>0</v>
      </c>
    </row>
    <row r="16020" spans="1:8">
      <c r="A16020" t="s">
        <v>4</v>
      </c>
      <c r="B16020" s="4" t="s">
        <v>5</v>
      </c>
      <c r="C16020" s="4" t="s">
        <v>10</v>
      </c>
      <c r="D16020" s="4" t="s">
        <v>16</v>
      </c>
      <c r="E16020" s="4" t="s">
        <v>9</v>
      </c>
      <c r="F16020" s="4" t="s">
        <v>69</v>
      </c>
      <c r="G16020" s="4" t="s">
        <v>16</v>
      </c>
      <c r="H16020" s="4" t="s">
        <v>16</v>
      </c>
    </row>
    <row r="16021" spans="1:8">
      <c r="A16021" t="n">
        <v>125394</v>
      </c>
      <c r="B16021" s="55" t="n">
        <v>26</v>
      </c>
      <c r="C16021" s="7" t="n">
        <v>12</v>
      </c>
      <c r="D16021" s="7" t="n">
        <v>17</v>
      </c>
      <c r="E16021" s="7" t="n">
        <v>63720</v>
      </c>
      <c r="F16021" s="7" t="s">
        <v>861</v>
      </c>
      <c r="G16021" s="7" t="n">
        <v>2</v>
      </c>
      <c r="H16021" s="7" t="n">
        <v>0</v>
      </c>
    </row>
    <row r="16022" spans="1:8">
      <c r="A16022" t="s">
        <v>4</v>
      </c>
      <c r="B16022" s="4" t="s">
        <v>5</v>
      </c>
    </row>
    <row r="16023" spans="1:8">
      <c r="A16023" t="n">
        <v>125464</v>
      </c>
      <c r="B16023" s="29" t="n">
        <v>28</v>
      </c>
    </row>
    <row r="16024" spans="1:8">
      <c r="A16024" t="s">
        <v>4</v>
      </c>
      <c r="B16024" s="4" t="s">
        <v>5</v>
      </c>
      <c r="C16024" s="4" t="s">
        <v>10</v>
      </c>
      <c r="D16024" s="4" t="s">
        <v>16</v>
      </c>
      <c r="E16024" s="4" t="s">
        <v>16</v>
      </c>
      <c r="F16024" s="4" t="s">
        <v>6</v>
      </c>
    </row>
    <row r="16025" spans="1:8">
      <c r="A16025" t="n">
        <v>125465</v>
      </c>
      <c r="B16025" s="25" t="n">
        <v>20</v>
      </c>
      <c r="C16025" s="7" t="n">
        <v>0</v>
      </c>
      <c r="D16025" s="7" t="n">
        <v>2</v>
      </c>
      <c r="E16025" s="7" t="n">
        <v>10</v>
      </c>
      <c r="F16025" s="7" t="s">
        <v>282</v>
      </c>
    </row>
    <row r="16026" spans="1:8">
      <c r="A16026" t="s">
        <v>4</v>
      </c>
      <c r="B16026" s="4" t="s">
        <v>5</v>
      </c>
      <c r="C16026" s="4" t="s">
        <v>16</v>
      </c>
      <c r="D16026" s="4" t="s">
        <v>10</v>
      </c>
      <c r="E16026" s="4" t="s">
        <v>10</v>
      </c>
      <c r="F16026" s="4" t="s">
        <v>16</v>
      </c>
    </row>
    <row r="16027" spans="1:8">
      <c r="A16027" t="n">
        <v>125486</v>
      </c>
      <c r="B16027" s="27" t="n">
        <v>25</v>
      </c>
      <c r="C16027" s="7" t="n">
        <v>1</v>
      </c>
      <c r="D16027" s="7" t="n">
        <v>60</v>
      </c>
      <c r="E16027" s="7" t="n">
        <v>640</v>
      </c>
      <c r="F16027" s="7" t="n">
        <v>2</v>
      </c>
    </row>
    <row r="16028" spans="1:8">
      <c r="A16028" t="s">
        <v>4</v>
      </c>
      <c r="B16028" s="4" t="s">
        <v>5</v>
      </c>
      <c r="C16028" s="4" t="s">
        <v>16</v>
      </c>
      <c r="D16028" s="4" t="s">
        <v>10</v>
      </c>
      <c r="E16028" s="4" t="s">
        <v>6</v>
      </c>
    </row>
    <row r="16029" spans="1:8">
      <c r="A16029" t="n">
        <v>125493</v>
      </c>
      <c r="B16029" s="54" t="n">
        <v>51</v>
      </c>
      <c r="C16029" s="7" t="n">
        <v>4</v>
      </c>
      <c r="D16029" s="7" t="n">
        <v>0</v>
      </c>
      <c r="E16029" s="7" t="s">
        <v>337</v>
      </c>
    </row>
    <row r="16030" spans="1:8">
      <c r="A16030" t="s">
        <v>4</v>
      </c>
      <c r="B16030" s="4" t="s">
        <v>5</v>
      </c>
      <c r="C16030" s="4" t="s">
        <v>10</v>
      </c>
    </row>
    <row r="16031" spans="1:8">
      <c r="A16031" t="n">
        <v>125507</v>
      </c>
      <c r="B16031" s="31" t="n">
        <v>16</v>
      </c>
      <c r="C16031" s="7" t="n">
        <v>0</v>
      </c>
    </row>
    <row r="16032" spans="1:8">
      <c r="A16032" t="s">
        <v>4</v>
      </c>
      <c r="B16032" s="4" t="s">
        <v>5</v>
      </c>
      <c r="C16032" s="4" t="s">
        <v>10</v>
      </c>
      <c r="D16032" s="4" t="s">
        <v>16</v>
      </c>
      <c r="E16032" s="4" t="s">
        <v>9</v>
      </c>
      <c r="F16032" s="4" t="s">
        <v>69</v>
      </c>
      <c r="G16032" s="4" t="s">
        <v>16</v>
      </c>
      <c r="H16032" s="4" t="s">
        <v>16</v>
      </c>
    </row>
    <row r="16033" spans="1:8">
      <c r="A16033" t="n">
        <v>125510</v>
      </c>
      <c r="B16033" s="55" t="n">
        <v>26</v>
      </c>
      <c r="C16033" s="7" t="n">
        <v>0</v>
      </c>
      <c r="D16033" s="7" t="n">
        <v>17</v>
      </c>
      <c r="E16033" s="7" t="n">
        <v>63721</v>
      </c>
      <c r="F16033" s="7" t="s">
        <v>862</v>
      </c>
      <c r="G16033" s="7" t="n">
        <v>2</v>
      </c>
      <c r="H16033" s="7" t="n">
        <v>0</v>
      </c>
    </row>
    <row r="16034" spans="1:8">
      <c r="A16034" t="s">
        <v>4</v>
      </c>
      <c r="B16034" s="4" t="s">
        <v>5</v>
      </c>
    </row>
    <row r="16035" spans="1:8">
      <c r="A16035" t="n">
        <v>125572</v>
      </c>
      <c r="B16035" s="29" t="n">
        <v>28</v>
      </c>
    </row>
    <row r="16036" spans="1:8">
      <c r="A16036" t="s">
        <v>4</v>
      </c>
      <c r="B16036" s="4" t="s">
        <v>5</v>
      </c>
      <c r="C16036" s="4" t="s">
        <v>10</v>
      </c>
      <c r="D16036" s="4" t="s">
        <v>16</v>
      </c>
    </row>
    <row r="16037" spans="1:8">
      <c r="A16037" t="n">
        <v>125573</v>
      </c>
      <c r="B16037" s="66" t="n">
        <v>89</v>
      </c>
      <c r="C16037" s="7" t="n">
        <v>65533</v>
      </c>
      <c r="D16037" s="7" t="n">
        <v>1</v>
      </c>
    </row>
    <row r="16038" spans="1:8">
      <c r="A16038" t="s">
        <v>4</v>
      </c>
      <c r="B16038" s="4" t="s">
        <v>5</v>
      </c>
      <c r="C16038" s="4" t="s">
        <v>10</v>
      </c>
      <c r="D16038" s="4" t="s">
        <v>16</v>
      </c>
      <c r="E16038" s="4" t="s">
        <v>6</v>
      </c>
      <c r="F16038" s="4" t="s">
        <v>30</v>
      </c>
      <c r="G16038" s="4" t="s">
        <v>30</v>
      </c>
      <c r="H16038" s="4" t="s">
        <v>30</v>
      </c>
    </row>
    <row r="16039" spans="1:8">
      <c r="A16039" t="n">
        <v>125577</v>
      </c>
      <c r="B16039" s="45" t="n">
        <v>48</v>
      </c>
      <c r="C16039" s="7" t="n">
        <v>0</v>
      </c>
      <c r="D16039" s="7" t="n">
        <v>0</v>
      </c>
      <c r="E16039" s="7" t="s">
        <v>449</v>
      </c>
      <c r="F16039" s="7" t="n">
        <v>-1</v>
      </c>
      <c r="G16039" s="7" t="n">
        <v>1</v>
      </c>
      <c r="H16039" s="7" t="n">
        <v>0</v>
      </c>
    </row>
    <row r="16040" spans="1:8">
      <c r="A16040" t="s">
        <v>4</v>
      </c>
      <c r="B16040" s="4" t="s">
        <v>5</v>
      </c>
      <c r="C16040" s="4" t="s">
        <v>10</v>
      </c>
    </row>
    <row r="16041" spans="1:8">
      <c r="A16041" t="n">
        <v>125602</v>
      </c>
      <c r="B16041" s="31" t="n">
        <v>16</v>
      </c>
      <c r="C16041" s="7" t="n">
        <v>500</v>
      </c>
    </row>
    <row r="16042" spans="1:8">
      <c r="A16042" t="s">
        <v>4</v>
      </c>
      <c r="B16042" s="4" t="s">
        <v>5</v>
      </c>
      <c r="C16042" s="4" t="s">
        <v>16</v>
      </c>
      <c r="D16042" s="4" t="s">
        <v>10</v>
      </c>
      <c r="E16042" s="4" t="s">
        <v>6</v>
      </c>
    </row>
    <row r="16043" spans="1:8">
      <c r="A16043" t="n">
        <v>125605</v>
      </c>
      <c r="B16043" s="54" t="n">
        <v>51</v>
      </c>
      <c r="C16043" s="7" t="n">
        <v>4</v>
      </c>
      <c r="D16043" s="7" t="n">
        <v>0</v>
      </c>
      <c r="E16043" s="7" t="s">
        <v>307</v>
      </c>
    </row>
    <row r="16044" spans="1:8">
      <c r="A16044" t="s">
        <v>4</v>
      </c>
      <c r="B16044" s="4" t="s">
        <v>5</v>
      </c>
      <c r="C16044" s="4" t="s">
        <v>10</v>
      </c>
    </row>
    <row r="16045" spans="1:8">
      <c r="A16045" t="n">
        <v>125618</v>
      </c>
      <c r="B16045" s="31" t="n">
        <v>16</v>
      </c>
      <c r="C16045" s="7" t="n">
        <v>0</v>
      </c>
    </row>
    <row r="16046" spans="1:8">
      <c r="A16046" t="s">
        <v>4</v>
      </c>
      <c r="B16046" s="4" t="s">
        <v>5</v>
      </c>
      <c r="C16046" s="4" t="s">
        <v>10</v>
      </c>
      <c r="D16046" s="4" t="s">
        <v>16</v>
      </c>
      <c r="E16046" s="4" t="s">
        <v>9</v>
      </c>
      <c r="F16046" s="4" t="s">
        <v>69</v>
      </c>
      <c r="G16046" s="4" t="s">
        <v>16</v>
      </c>
      <c r="H16046" s="4" t="s">
        <v>16</v>
      </c>
    </row>
    <row r="16047" spans="1:8">
      <c r="A16047" t="n">
        <v>125621</v>
      </c>
      <c r="B16047" s="55" t="n">
        <v>26</v>
      </c>
      <c r="C16047" s="7" t="n">
        <v>0</v>
      </c>
      <c r="D16047" s="7" t="n">
        <v>17</v>
      </c>
      <c r="E16047" s="7" t="n">
        <v>63722</v>
      </c>
      <c r="F16047" s="7" t="s">
        <v>863</v>
      </c>
      <c r="G16047" s="7" t="n">
        <v>2</v>
      </c>
      <c r="H16047" s="7" t="n">
        <v>0</v>
      </c>
    </row>
    <row r="16048" spans="1:8">
      <c r="A16048" t="s">
        <v>4</v>
      </c>
      <c r="B16048" s="4" t="s">
        <v>5</v>
      </c>
    </row>
    <row r="16049" spans="1:8">
      <c r="A16049" t="n">
        <v>125722</v>
      </c>
      <c r="B16049" s="29" t="n">
        <v>28</v>
      </c>
    </row>
    <row r="16050" spans="1:8">
      <c r="A16050" t="s">
        <v>4</v>
      </c>
      <c r="B16050" s="4" t="s">
        <v>5</v>
      </c>
      <c r="C16050" s="4" t="s">
        <v>10</v>
      </c>
      <c r="D16050" s="4" t="s">
        <v>16</v>
      </c>
    </row>
    <row r="16051" spans="1:8">
      <c r="A16051" t="n">
        <v>125723</v>
      </c>
      <c r="B16051" s="66" t="n">
        <v>89</v>
      </c>
      <c r="C16051" s="7" t="n">
        <v>65533</v>
      </c>
      <c r="D16051" s="7" t="n">
        <v>1</v>
      </c>
    </row>
    <row r="16052" spans="1:8">
      <c r="A16052" t="s">
        <v>4</v>
      </c>
      <c r="B16052" s="4" t="s">
        <v>5</v>
      </c>
      <c r="C16052" s="4" t="s">
        <v>16</v>
      </c>
      <c r="D16052" s="4" t="s">
        <v>10</v>
      </c>
      <c r="E16052" s="4" t="s">
        <v>10</v>
      </c>
      <c r="F16052" s="4" t="s">
        <v>16</v>
      </c>
    </row>
    <row r="16053" spans="1:8">
      <c r="A16053" t="n">
        <v>125727</v>
      </c>
      <c r="B16053" s="27" t="n">
        <v>25</v>
      </c>
      <c r="C16053" s="7" t="n">
        <v>1</v>
      </c>
      <c r="D16053" s="7" t="n">
        <v>65535</v>
      </c>
      <c r="E16053" s="7" t="n">
        <v>65535</v>
      </c>
      <c r="F16053" s="7" t="n">
        <v>0</v>
      </c>
    </row>
    <row r="16054" spans="1:8">
      <c r="A16054" t="s">
        <v>4</v>
      </c>
      <c r="B16054" s="4" t="s">
        <v>5</v>
      </c>
      <c r="C16054" s="4" t="s">
        <v>10</v>
      </c>
    </row>
    <row r="16055" spans="1:8">
      <c r="A16055" t="n">
        <v>125734</v>
      </c>
      <c r="B16055" s="31" t="n">
        <v>16</v>
      </c>
      <c r="C16055" s="7" t="n">
        <v>100</v>
      </c>
    </row>
    <row r="16056" spans="1:8">
      <c r="A16056" t="s">
        <v>4</v>
      </c>
      <c r="B16056" s="4" t="s">
        <v>5</v>
      </c>
      <c r="C16056" s="4" t="s">
        <v>10</v>
      </c>
      <c r="D16056" s="4" t="s">
        <v>16</v>
      </c>
      <c r="E16056" s="4" t="s">
        <v>30</v>
      </c>
      <c r="F16056" s="4" t="s">
        <v>10</v>
      </c>
    </row>
    <row r="16057" spans="1:8">
      <c r="A16057" t="n">
        <v>125737</v>
      </c>
      <c r="B16057" s="53" t="n">
        <v>59</v>
      </c>
      <c r="C16057" s="7" t="n">
        <v>13</v>
      </c>
      <c r="D16057" s="7" t="n">
        <v>1</v>
      </c>
      <c r="E16057" s="7" t="n">
        <v>0.150000005960464</v>
      </c>
      <c r="F16057" s="7" t="n">
        <v>0</v>
      </c>
    </row>
    <row r="16058" spans="1:8">
      <c r="A16058" t="s">
        <v>4</v>
      </c>
      <c r="B16058" s="4" t="s">
        <v>5</v>
      </c>
      <c r="C16058" s="4" t="s">
        <v>16</v>
      </c>
      <c r="D16058" s="4" t="s">
        <v>10</v>
      </c>
      <c r="E16058" s="4" t="s">
        <v>6</v>
      </c>
      <c r="F16058" s="4" t="s">
        <v>6</v>
      </c>
      <c r="G16058" s="4" t="s">
        <v>6</v>
      </c>
      <c r="H16058" s="4" t="s">
        <v>6</v>
      </c>
    </row>
    <row r="16059" spans="1:8">
      <c r="A16059" t="n">
        <v>125747</v>
      </c>
      <c r="B16059" s="54" t="n">
        <v>51</v>
      </c>
      <c r="C16059" s="7" t="n">
        <v>3</v>
      </c>
      <c r="D16059" s="7" t="n">
        <v>13</v>
      </c>
      <c r="E16059" s="7" t="s">
        <v>230</v>
      </c>
      <c r="F16059" s="7" t="s">
        <v>281</v>
      </c>
      <c r="G16059" s="7" t="s">
        <v>225</v>
      </c>
      <c r="H16059" s="7" t="s">
        <v>226</v>
      </c>
    </row>
    <row r="16060" spans="1:8">
      <c r="A16060" t="s">
        <v>4</v>
      </c>
      <c r="B16060" s="4" t="s">
        <v>5</v>
      </c>
      <c r="C16060" s="4" t="s">
        <v>10</v>
      </c>
    </row>
    <row r="16061" spans="1:8">
      <c r="A16061" t="n">
        <v>125760</v>
      </c>
      <c r="B16061" s="31" t="n">
        <v>16</v>
      </c>
      <c r="C16061" s="7" t="n">
        <v>50</v>
      </c>
    </row>
    <row r="16062" spans="1:8">
      <c r="A16062" t="s">
        <v>4</v>
      </c>
      <c r="B16062" s="4" t="s">
        <v>5</v>
      </c>
      <c r="C16062" s="4" t="s">
        <v>10</v>
      </c>
      <c r="D16062" s="4" t="s">
        <v>16</v>
      </c>
      <c r="E16062" s="4" t="s">
        <v>30</v>
      </c>
      <c r="F16062" s="4" t="s">
        <v>10</v>
      </c>
    </row>
    <row r="16063" spans="1:8">
      <c r="A16063" t="n">
        <v>125763</v>
      </c>
      <c r="B16063" s="53" t="n">
        <v>59</v>
      </c>
      <c r="C16063" s="7" t="n">
        <v>80</v>
      </c>
      <c r="D16063" s="7" t="n">
        <v>1</v>
      </c>
      <c r="E16063" s="7" t="n">
        <v>0.150000005960464</v>
      </c>
      <c r="F16063" s="7" t="n">
        <v>0</v>
      </c>
    </row>
    <row r="16064" spans="1:8">
      <c r="A16064" t="s">
        <v>4</v>
      </c>
      <c r="B16064" s="4" t="s">
        <v>5</v>
      </c>
      <c r="C16064" s="4" t="s">
        <v>16</v>
      </c>
      <c r="D16064" s="4" t="s">
        <v>10</v>
      </c>
      <c r="E16064" s="4" t="s">
        <v>6</v>
      </c>
      <c r="F16064" s="4" t="s">
        <v>6</v>
      </c>
      <c r="G16064" s="4" t="s">
        <v>6</v>
      </c>
      <c r="H16064" s="4" t="s">
        <v>6</v>
      </c>
    </row>
    <row r="16065" spans="1:8">
      <c r="A16065" t="n">
        <v>125773</v>
      </c>
      <c r="B16065" s="54" t="n">
        <v>51</v>
      </c>
      <c r="C16065" s="7" t="n">
        <v>3</v>
      </c>
      <c r="D16065" s="7" t="n">
        <v>80</v>
      </c>
      <c r="E16065" s="7" t="s">
        <v>230</v>
      </c>
      <c r="F16065" s="7" t="s">
        <v>227</v>
      </c>
      <c r="G16065" s="7" t="s">
        <v>225</v>
      </c>
      <c r="H16065" s="7" t="s">
        <v>226</v>
      </c>
    </row>
    <row r="16066" spans="1:8">
      <c r="A16066" t="s">
        <v>4</v>
      </c>
      <c r="B16066" s="4" t="s">
        <v>5</v>
      </c>
      <c r="C16066" s="4" t="s">
        <v>10</v>
      </c>
    </row>
    <row r="16067" spans="1:8">
      <c r="A16067" t="n">
        <v>125786</v>
      </c>
      <c r="B16067" s="31" t="n">
        <v>16</v>
      </c>
      <c r="C16067" s="7" t="n">
        <v>50</v>
      </c>
    </row>
    <row r="16068" spans="1:8">
      <c r="A16068" t="s">
        <v>4</v>
      </c>
      <c r="B16068" s="4" t="s">
        <v>5</v>
      </c>
      <c r="C16068" s="4" t="s">
        <v>10</v>
      </c>
      <c r="D16068" s="4" t="s">
        <v>16</v>
      </c>
      <c r="E16068" s="4" t="s">
        <v>30</v>
      </c>
      <c r="F16068" s="4" t="s">
        <v>10</v>
      </c>
    </row>
    <row r="16069" spans="1:8">
      <c r="A16069" t="n">
        <v>125789</v>
      </c>
      <c r="B16069" s="53" t="n">
        <v>59</v>
      </c>
      <c r="C16069" s="7" t="n">
        <v>12</v>
      </c>
      <c r="D16069" s="7" t="n">
        <v>1</v>
      </c>
      <c r="E16069" s="7" t="n">
        <v>0.150000005960464</v>
      </c>
      <c r="F16069" s="7" t="n">
        <v>0</v>
      </c>
    </row>
    <row r="16070" spans="1:8">
      <c r="A16070" t="s">
        <v>4</v>
      </c>
      <c r="B16070" s="4" t="s">
        <v>5</v>
      </c>
      <c r="C16070" s="4" t="s">
        <v>16</v>
      </c>
      <c r="D16070" s="4" t="s">
        <v>10</v>
      </c>
      <c r="E16070" s="4" t="s">
        <v>6</v>
      </c>
      <c r="F16070" s="4" t="s">
        <v>6</v>
      </c>
      <c r="G16070" s="4" t="s">
        <v>6</v>
      </c>
      <c r="H16070" s="4" t="s">
        <v>6</v>
      </c>
    </row>
    <row r="16071" spans="1:8">
      <c r="A16071" t="n">
        <v>125799</v>
      </c>
      <c r="B16071" s="54" t="n">
        <v>51</v>
      </c>
      <c r="C16071" s="7" t="n">
        <v>3</v>
      </c>
      <c r="D16071" s="7" t="n">
        <v>12</v>
      </c>
      <c r="E16071" s="7" t="s">
        <v>230</v>
      </c>
      <c r="F16071" s="7" t="s">
        <v>227</v>
      </c>
      <c r="G16071" s="7" t="s">
        <v>225</v>
      </c>
      <c r="H16071" s="7" t="s">
        <v>226</v>
      </c>
    </row>
    <row r="16072" spans="1:8">
      <c r="A16072" t="s">
        <v>4</v>
      </c>
      <c r="B16072" s="4" t="s">
        <v>5</v>
      </c>
      <c r="C16072" s="4" t="s">
        <v>10</v>
      </c>
    </row>
    <row r="16073" spans="1:8">
      <c r="A16073" t="n">
        <v>125812</v>
      </c>
      <c r="B16073" s="31" t="n">
        <v>16</v>
      </c>
      <c r="C16073" s="7" t="n">
        <v>1000</v>
      </c>
    </row>
    <row r="16074" spans="1:8">
      <c r="A16074" t="s">
        <v>4</v>
      </c>
      <c r="B16074" s="4" t="s">
        <v>5</v>
      </c>
      <c r="C16074" s="4" t="s">
        <v>16</v>
      </c>
      <c r="D16074" s="4" t="s">
        <v>30</v>
      </c>
      <c r="E16074" s="4" t="s">
        <v>30</v>
      </c>
      <c r="F16074" s="4" t="s">
        <v>30</v>
      </c>
    </row>
    <row r="16075" spans="1:8">
      <c r="A16075" t="n">
        <v>125815</v>
      </c>
      <c r="B16075" s="38" t="n">
        <v>45</v>
      </c>
      <c r="C16075" s="7" t="n">
        <v>9</v>
      </c>
      <c r="D16075" s="7" t="n">
        <v>0.0199999995529652</v>
      </c>
      <c r="E16075" s="7" t="n">
        <v>0.0199999995529652</v>
      </c>
      <c r="F16075" s="7" t="n">
        <v>0.25</v>
      </c>
    </row>
    <row r="16076" spans="1:8">
      <c r="A16076" t="s">
        <v>4</v>
      </c>
      <c r="B16076" s="4" t="s">
        <v>5</v>
      </c>
      <c r="C16076" s="4" t="s">
        <v>16</v>
      </c>
      <c r="D16076" s="4" t="s">
        <v>10</v>
      </c>
      <c r="E16076" s="4" t="s">
        <v>6</v>
      </c>
    </row>
    <row r="16077" spans="1:8">
      <c r="A16077" t="n">
        <v>125829</v>
      </c>
      <c r="B16077" s="54" t="n">
        <v>51</v>
      </c>
      <c r="C16077" s="7" t="n">
        <v>4</v>
      </c>
      <c r="D16077" s="7" t="n">
        <v>13</v>
      </c>
      <c r="E16077" s="7" t="s">
        <v>864</v>
      </c>
    </row>
    <row r="16078" spans="1:8">
      <c r="A16078" t="s">
        <v>4</v>
      </c>
      <c r="B16078" s="4" t="s">
        <v>5</v>
      </c>
      <c r="C16078" s="4" t="s">
        <v>10</v>
      </c>
    </row>
    <row r="16079" spans="1:8">
      <c r="A16079" t="n">
        <v>125844</v>
      </c>
      <c r="B16079" s="31" t="n">
        <v>16</v>
      </c>
      <c r="C16079" s="7" t="n">
        <v>0</v>
      </c>
    </row>
    <row r="16080" spans="1:8">
      <c r="A16080" t="s">
        <v>4</v>
      </c>
      <c r="B16080" s="4" t="s">
        <v>5</v>
      </c>
      <c r="C16080" s="4" t="s">
        <v>10</v>
      </c>
      <c r="D16080" s="4" t="s">
        <v>16</v>
      </c>
      <c r="E16080" s="4" t="s">
        <v>9</v>
      </c>
      <c r="F16080" s="4" t="s">
        <v>69</v>
      </c>
      <c r="G16080" s="4" t="s">
        <v>16</v>
      </c>
      <c r="H16080" s="4" t="s">
        <v>16</v>
      </c>
    </row>
    <row r="16081" spans="1:8">
      <c r="A16081" t="n">
        <v>125847</v>
      </c>
      <c r="B16081" s="55" t="n">
        <v>26</v>
      </c>
      <c r="C16081" s="7" t="n">
        <v>13</v>
      </c>
      <c r="D16081" s="7" t="n">
        <v>17</v>
      </c>
      <c r="E16081" s="7" t="n">
        <v>63723</v>
      </c>
      <c r="F16081" s="7" t="s">
        <v>865</v>
      </c>
      <c r="G16081" s="7" t="n">
        <v>2</v>
      </c>
      <c r="H16081" s="7" t="n">
        <v>0</v>
      </c>
    </row>
    <row r="16082" spans="1:8">
      <c r="A16082" t="s">
        <v>4</v>
      </c>
      <c r="B16082" s="4" t="s">
        <v>5</v>
      </c>
    </row>
    <row r="16083" spans="1:8">
      <c r="A16083" t="n">
        <v>125867</v>
      </c>
      <c r="B16083" s="29" t="n">
        <v>28</v>
      </c>
    </row>
    <row r="16084" spans="1:8">
      <c r="A16084" t="s">
        <v>4</v>
      </c>
      <c r="B16084" s="4" t="s">
        <v>5</v>
      </c>
      <c r="C16084" s="4" t="s">
        <v>16</v>
      </c>
      <c r="D16084" s="4" t="s">
        <v>10</v>
      </c>
      <c r="E16084" s="4" t="s">
        <v>6</v>
      </c>
    </row>
    <row r="16085" spans="1:8">
      <c r="A16085" t="n">
        <v>125868</v>
      </c>
      <c r="B16085" s="54" t="n">
        <v>51</v>
      </c>
      <c r="C16085" s="7" t="n">
        <v>4</v>
      </c>
      <c r="D16085" s="7" t="n">
        <v>80</v>
      </c>
      <c r="E16085" s="7" t="s">
        <v>285</v>
      </c>
    </row>
    <row r="16086" spans="1:8">
      <c r="A16086" t="s">
        <v>4</v>
      </c>
      <c r="B16086" s="4" t="s">
        <v>5</v>
      </c>
      <c r="C16086" s="4" t="s">
        <v>10</v>
      </c>
    </row>
    <row r="16087" spans="1:8">
      <c r="A16087" t="n">
        <v>125881</v>
      </c>
      <c r="B16087" s="31" t="n">
        <v>16</v>
      </c>
      <c r="C16087" s="7" t="n">
        <v>0</v>
      </c>
    </row>
    <row r="16088" spans="1:8">
      <c r="A16088" t="s">
        <v>4</v>
      </c>
      <c r="B16088" s="4" t="s">
        <v>5</v>
      </c>
      <c r="C16088" s="4" t="s">
        <v>10</v>
      </c>
      <c r="D16088" s="4" t="s">
        <v>16</v>
      </c>
      <c r="E16088" s="4" t="s">
        <v>9</v>
      </c>
      <c r="F16088" s="4" t="s">
        <v>69</v>
      </c>
      <c r="G16088" s="4" t="s">
        <v>16</v>
      </c>
      <c r="H16088" s="4" t="s">
        <v>16</v>
      </c>
    </row>
    <row r="16089" spans="1:8">
      <c r="A16089" t="n">
        <v>125884</v>
      </c>
      <c r="B16089" s="55" t="n">
        <v>26</v>
      </c>
      <c r="C16089" s="7" t="n">
        <v>80</v>
      </c>
      <c r="D16089" s="7" t="n">
        <v>17</v>
      </c>
      <c r="E16089" s="7" t="n">
        <v>63724</v>
      </c>
      <c r="F16089" s="7" t="s">
        <v>866</v>
      </c>
      <c r="G16089" s="7" t="n">
        <v>2</v>
      </c>
      <c r="H16089" s="7" t="n">
        <v>0</v>
      </c>
    </row>
    <row r="16090" spans="1:8">
      <c r="A16090" t="s">
        <v>4</v>
      </c>
      <c r="B16090" s="4" t="s">
        <v>5</v>
      </c>
    </row>
    <row r="16091" spans="1:8">
      <c r="A16091" t="n">
        <v>125937</v>
      </c>
      <c r="B16091" s="29" t="n">
        <v>28</v>
      </c>
    </row>
    <row r="16092" spans="1:8">
      <c r="A16092" t="s">
        <v>4</v>
      </c>
      <c r="B16092" s="4" t="s">
        <v>5</v>
      </c>
      <c r="C16092" s="4" t="s">
        <v>16</v>
      </c>
      <c r="D16092" s="4" t="s">
        <v>10</v>
      </c>
      <c r="E16092" s="4" t="s">
        <v>6</v>
      </c>
    </row>
    <row r="16093" spans="1:8">
      <c r="A16093" t="n">
        <v>125938</v>
      </c>
      <c r="B16093" s="54" t="n">
        <v>51</v>
      </c>
      <c r="C16093" s="7" t="n">
        <v>4</v>
      </c>
      <c r="D16093" s="7" t="n">
        <v>12</v>
      </c>
      <c r="E16093" s="7" t="s">
        <v>867</v>
      </c>
    </row>
    <row r="16094" spans="1:8">
      <c r="A16094" t="s">
        <v>4</v>
      </c>
      <c r="B16094" s="4" t="s">
        <v>5</v>
      </c>
      <c r="C16094" s="4" t="s">
        <v>10</v>
      </c>
    </row>
    <row r="16095" spans="1:8">
      <c r="A16095" t="n">
        <v>125951</v>
      </c>
      <c r="B16095" s="31" t="n">
        <v>16</v>
      </c>
      <c r="C16095" s="7" t="n">
        <v>0</v>
      </c>
    </row>
    <row r="16096" spans="1:8">
      <c r="A16096" t="s">
        <v>4</v>
      </c>
      <c r="B16096" s="4" t="s">
        <v>5</v>
      </c>
      <c r="C16096" s="4" t="s">
        <v>10</v>
      </c>
      <c r="D16096" s="4" t="s">
        <v>16</v>
      </c>
      <c r="E16096" s="4" t="s">
        <v>9</v>
      </c>
      <c r="F16096" s="4" t="s">
        <v>69</v>
      </c>
      <c r="G16096" s="4" t="s">
        <v>16</v>
      </c>
      <c r="H16096" s="4" t="s">
        <v>16</v>
      </c>
    </row>
    <row r="16097" spans="1:8">
      <c r="A16097" t="n">
        <v>125954</v>
      </c>
      <c r="B16097" s="55" t="n">
        <v>26</v>
      </c>
      <c r="C16097" s="7" t="n">
        <v>12</v>
      </c>
      <c r="D16097" s="7" t="n">
        <v>17</v>
      </c>
      <c r="E16097" s="7" t="n">
        <v>63725</v>
      </c>
      <c r="F16097" s="7" t="s">
        <v>868</v>
      </c>
      <c r="G16097" s="7" t="n">
        <v>2</v>
      </c>
      <c r="H16097" s="7" t="n">
        <v>0</v>
      </c>
    </row>
    <row r="16098" spans="1:8">
      <c r="A16098" t="s">
        <v>4</v>
      </c>
      <c r="B16098" s="4" t="s">
        <v>5</v>
      </c>
    </row>
    <row r="16099" spans="1:8">
      <c r="A16099" t="n">
        <v>125994</v>
      </c>
      <c r="B16099" s="29" t="n">
        <v>28</v>
      </c>
    </row>
    <row r="16100" spans="1:8">
      <c r="A16100" t="s">
        <v>4</v>
      </c>
      <c r="B16100" s="4" t="s">
        <v>5</v>
      </c>
      <c r="C16100" s="4" t="s">
        <v>10</v>
      </c>
      <c r="D16100" s="4" t="s">
        <v>16</v>
      </c>
    </row>
    <row r="16101" spans="1:8">
      <c r="A16101" t="n">
        <v>125995</v>
      </c>
      <c r="B16101" s="66" t="n">
        <v>89</v>
      </c>
      <c r="C16101" s="7" t="n">
        <v>65533</v>
      </c>
      <c r="D16101" s="7" t="n">
        <v>1</v>
      </c>
    </row>
    <row r="16102" spans="1:8">
      <c r="A16102" t="s">
        <v>4</v>
      </c>
      <c r="B16102" s="4" t="s">
        <v>5</v>
      </c>
      <c r="C16102" s="4" t="s">
        <v>16</v>
      </c>
      <c r="D16102" s="4" t="s">
        <v>10</v>
      </c>
      <c r="E16102" s="4" t="s">
        <v>30</v>
      </c>
    </row>
    <row r="16103" spans="1:8">
      <c r="A16103" t="n">
        <v>125999</v>
      </c>
      <c r="B16103" s="37" t="n">
        <v>58</v>
      </c>
      <c r="C16103" s="7" t="n">
        <v>101</v>
      </c>
      <c r="D16103" s="7" t="n">
        <v>500</v>
      </c>
      <c r="E16103" s="7" t="n">
        <v>1</v>
      </c>
    </row>
    <row r="16104" spans="1:8">
      <c r="A16104" t="s">
        <v>4</v>
      </c>
      <c r="B16104" s="4" t="s">
        <v>5</v>
      </c>
      <c r="C16104" s="4" t="s">
        <v>16</v>
      </c>
      <c r="D16104" s="4" t="s">
        <v>10</v>
      </c>
    </row>
    <row r="16105" spans="1:8">
      <c r="A16105" t="n">
        <v>126007</v>
      </c>
      <c r="B16105" s="37" t="n">
        <v>58</v>
      </c>
      <c r="C16105" s="7" t="n">
        <v>254</v>
      </c>
      <c r="D16105" s="7" t="n">
        <v>0</v>
      </c>
    </row>
    <row r="16106" spans="1:8">
      <c r="A16106" t="s">
        <v>4</v>
      </c>
      <c r="B16106" s="4" t="s">
        <v>5</v>
      </c>
      <c r="C16106" s="4" t="s">
        <v>16</v>
      </c>
      <c r="D16106" s="4" t="s">
        <v>16</v>
      </c>
      <c r="E16106" s="4" t="s">
        <v>30</v>
      </c>
      <c r="F16106" s="4" t="s">
        <v>30</v>
      </c>
      <c r="G16106" s="4" t="s">
        <v>30</v>
      </c>
      <c r="H16106" s="4" t="s">
        <v>10</v>
      </c>
    </row>
    <row r="16107" spans="1:8">
      <c r="A16107" t="n">
        <v>126011</v>
      </c>
      <c r="B16107" s="38" t="n">
        <v>45</v>
      </c>
      <c r="C16107" s="7" t="n">
        <v>2</v>
      </c>
      <c r="D16107" s="7" t="n">
        <v>3</v>
      </c>
      <c r="E16107" s="7" t="n">
        <v>16.2800006866455</v>
      </c>
      <c r="F16107" s="7" t="n">
        <v>15.5299997329712</v>
      </c>
      <c r="G16107" s="7" t="n">
        <v>-31.5100002288818</v>
      </c>
      <c r="H16107" s="7" t="n">
        <v>0</v>
      </c>
    </row>
    <row r="16108" spans="1:8">
      <c r="A16108" t="s">
        <v>4</v>
      </c>
      <c r="B16108" s="4" t="s">
        <v>5</v>
      </c>
      <c r="C16108" s="4" t="s">
        <v>16</v>
      </c>
      <c r="D16108" s="4" t="s">
        <v>16</v>
      </c>
      <c r="E16108" s="4" t="s">
        <v>30</v>
      </c>
      <c r="F16108" s="4" t="s">
        <v>30</v>
      </c>
      <c r="G16108" s="4" t="s">
        <v>30</v>
      </c>
      <c r="H16108" s="4" t="s">
        <v>10</v>
      </c>
      <c r="I16108" s="4" t="s">
        <v>16</v>
      </c>
    </row>
    <row r="16109" spans="1:8">
      <c r="A16109" t="n">
        <v>126028</v>
      </c>
      <c r="B16109" s="38" t="n">
        <v>45</v>
      </c>
      <c r="C16109" s="7" t="n">
        <v>4</v>
      </c>
      <c r="D16109" s="7" t="n">
        <v>3</v>
      </c>
      <c r="E16109" s="7" t="n">
        <v>4.94000005722046</v>
      </c>
      <c r="F16109" s="7" t="n">
        <v>306.269989013672</v>
      </c>
      <c r="G16109" s="7" t="n">
        <v>360</v>
      </c>
      <c r="H16109" s="7" t="n">
        <v>0</v>
      </c>
      <c r="I16109" s="7" t="n">
        <v>0</v>
      </c>
    </row>
    <row r="16110" spans="1:8">
      <c r="A16110" t="s">
        <v>4</v>
      </c>
      <c r="B16110" s="4" t="s">
        <v>5</v>
      </c>
      <c r="C16110" s="4" t="s">
        <v>16</v>
      </c>
      <c r="D16110" s="4" t="s">
        <v>16</v>
      </c>
      <c r="E16110" s="4" t="s">
        <v>30</v>
      </c>
      <c r="F16110" s="4" t="s">
        <v>10</v>
      </c>
    </row>
    <row r="16111" spans="1:8">
      <c r="A16111" t="n">
        <v>126046</v>
      </c>
      <c r="B16111" s="38" t="n">
        <v>45</v>
      </c>
      <c r="C16111" s="7" t="n">
        <v>5</v>
      </c>
      <c r="D16111" s="7" t="n">
        <v>3</v>
      </c>
      <c r="E16111" s="7" t="n">
        <v>3.09999990463257</v>
      </c>
      <c r="F16111" s="7" t="n">
        <v>0</v>
      </c>
    </row>
    <row r="16112" spans="1:8">
      <c r="A16112" t="s">
        <v>4</v>
      </c>
      <c r="B16112" s="4" t="s">
        <v>5</v>
      </c>
      <c r="C16112" s="4" t="s">
        <v>16</v>
      </c>
      <c r="D16112" s="4" t="s">
        <v>16</v>
      </c>
      <c r="E16112" s="4" t="s">
        <v>30</v>
      </c>
      <c r="F16112" s="4" t="s">
        <v>10</v>
      </c>
    </row>
    <row r="16113" spans="1:9">
      <c r="A16113" t="n">
        <v>126055</v>
      </c>
      <c r="B16113" s="38" t="n">
        <v>45</v>
      </c>
      <c r="C16113" s="7" t="n">
        <v>5</v>
      </c>
      <c r="D16113" s="7" t="n">
        <v>3</v>
      </c>
      <c r="E16113" s="7" t="n">
        <v>2.59999990463257</v>
      </c>
      <c r="F16113" s="7" t="n">
        <v>30000</v>
      </c>
    </row>
    <row r="16114" spans="1:9">
      <c r="A16114" t="s">
        <v>4</v>
      </c>
      <c r="B16114" s="4" t="s">
        <v>5</v>
      </c>
      <c r="C16114" s="4" t="s">
        <v>16</v>
      </c>
      <c r="D16114" s="4" t="s">
        <v>16</v>
      </c>
      <c r="E16114" s="4" t="s">
        <v>30</v>
      </c>
      <c r="F16114" s="4" t="s">
        <v>10</v>
      </c>
    </row>
    <row r="16115" spans="1:9">
      <c r="A16115" t="n">
        <v>126064</v>
      </c>
      <c r="B16115" s="38" t="n">
        <v>45</v>
      </c>
      <c r="C16115" s="7" t="n">
        <v>11</v>
      </c>
      <c r="D16115" s="7" t="n">
        <v>3</v>
      </c>
      <c r="E16115" s="7" t="n">
        <v>32.2000007629395</v>
      </c>
      <c r="F16115" s="7" t="n">
        <v>0</v>
      </c>
    </row>
    <row r="16116" spans="1:9">
      <c r="A16116" t="s">
        <v>4</v>
      </c>
      <c r="B16116" s="4" t="s">
        <v>5</v>
      </c>
      <c r="C16116" s="4" t="s">
        <v>16</v>
      </c>
      <c r="D16116" s="4" t="s">
        <v>10</v>
      </c>
    </row>
    <row r="16117" spans="1:9">
      <c r="A16117" t="n">
        <v>126073</v>
      </c>
      <c r="B16117" s="37" t="n">
        <v>58</v>
      </c>
      <c r="C16117" s="7" t="n">
        <v>255</v>
      </c>
      <c r="D16117" s="7" t="n">
        <v>0</v>
      </c>
    </row>
    <row r="16118" spans="1:9">
      <c r="A16118" t="s">
        <v>4</v>
      </c>
      <c r="B16118" s="4" t="s">
        <v>5</v>
      </c>
      <c r="C16118" s="4" t="s">
        <v>16</v>
      </c>
      <c r="D16118" s="4" t="s">
        <v>10</v>
      </c>
      <c r="E16118" s="4" t="s">
        <v>10</v>
      </c>
      <c r="F16118" s="4" t="s">
        <v>16</v>
      </c>
    </row>
    <row r="16119" spans="1:9">
      <c r="A16119" t="n">
        <v>126077</v>
      </c>
      <c r="B16119" s="27" t="n">
        <v>25</v>
      </c>
      <c r="C16119" s="7" t="n">
        <v>1</v>
      </c>
      <c r="D16119" s="7" t="n">
        <v>60</v>
      </c>
      <c r="E16119" s="7" t="n">
        <v>640</v>
      </c>
      <c r="F16119" s="7" t="n">
        <v>1</v>
      </c>
    </row>
    <row r="16120" spans="1:9">
      <c r="A16120" t="s">
        <v>4</v>
      </c>
      <c r="B16120" s="4" t="s">
        <v>5</v>
      </c>
      <c r="C16120" s="4" t="s">
        <v>10</v>
      </c>
      <c r="D16120" s="4" t="s">
        <v>16</v>
      </c>
      <c r="E16120" s="4" t="s">
        <v>6</v>
      </c>
      <c r="F16120" s="4" t="s">
        <v>30</v>
      </c>
      <c r="G16120" s="4" t="s">
        <v>30</v>
      </c>
      <c r="H16120" s="4" t="s">
        <v>30</v>
      </c>
    </row>
    <row r="16121" spans="1:9">
      <c r="A16121" t="n">
        <v>126084</v>
      </c>
      <c r="B16121" s="45" t="n">
        <v>48</v>
      </c>
      <c r="C16121" s="7" t="n">
        <v>0</v>
      </c>
      <c r="D16121" s="7" t="n">
        <v>0</v>
      </c>
      <c r="E16121" s="7" t="s">
        <v>449</v>
      </c>
      <c r="F16121" s="7" t="n">
        <v>-1</v>
      </c>
      <c r="G16121" s="7" t="n">
        <v>1</v>
      </c>
      <c r="H16121" s="7" t="n">
        <v>2.80259692864963e-45</v>
      </c>
    </row>
    <row r="16122" spans="1:9">
      <c r="A16122" t="s">
        <v>4</v>
      </c>
      <c r="B16122" s="4" t="s">
        <v>5</v>
      </c>
      <c r="C16122" s="4" t="s">
        <v>16</v>
      </c>
      <c r="D16122" s="4" t="s">
        <v>10</v>
      </c>
      <c r="E16122" s="4" t="s">
        <v>6</v>
      </c>
    </row>
    <row r="16123" spans="1:9">
      <c r="A16123" t="n">
        <v>126109</v>
      </c>
      <c r="B16123" s="54" t="n">
        <v>51</v>
      </c>
      <c r="C16123" s="7" t="n">
        <v>4</v>
      </c>
      <c r="D16123" s="7" t="n">
        <v>0</v>
      </c>
      <c r="E16123" s="7" t="s">
        <v>312</v>
      </c>
    </row>
    <row r="16124" spans="1:9">
      <c r="A16124" t="s">
        <v>4</v>
      </c>
      <c r="B16124" s="4" t="s">
        <v>5</v>
      </c>
      <c r="C16124" s="4" t="s">
        <v>10</v>
      </c>
    </row>
    <row r="16125" spans="1:9">
      <c r="A16125" t="n">
        <v>126123</v>
      </c>
      <c r="B16125" s="31" t="n">
        <v>16</v>
      </c>
      <c r="C16125" s="7" t="n">
        <v>0</v>
      </c>
    </row>
    <row r="16126" spans="1:9">
      <c r="A16126" t="s">
        <v>4</v>
      </c>
      <c r="B16126" s="4" t="s">
        <v>5</v>
      </c>
      <c r="C16126" s="4" t="s">
        <v>10</v>
      </c>
      <c r="D16126" s="4" t="s">
        <v>16</v>
      </c>
      <c r="E16126" s="4" t="s">
        <v>9</v>
      </c>
      <c r="F16126" s="4" t="s">
        <v>69</v>
      </c>
      <c r="G16126" s="4" t="s">
        <v>16</v>
      </c>
      <c r="H16126" s="4" t="s">
        <v>16</v>
      </c>
      <c r="I16126" s="4" t="s">
        <v>16</v>
      </c>
      <c r="J16126" s="4" t="s">
        <v>9</v>
      </c>
      <c r="K16126" s="4" t="s">
        <v>69</v>
      </c>
      <c r="L16126" s="4" t="s">
        <v>16</v>
      </c>
      <c r="M16126" s="4" t="s">
        <v>16</v>
      </c>
      <c r="N16126" s="4" t="s">
        <v>16</v>
      </c>
      <c r="O16126" s="4" t="s">
        <v>9</v>
      </c>
      <c r="P16126" s="4" t="s">
        <v>69</v>
      </c>
      <c r="Q16126" s="4" t="s">
        <v>16</v>
      </c>
      <c r="R16126" s="4" t="s">
        <v>16</v>
      </c>
      <c r="S16126" s="4" t="s">
        <v>16</v>
      </c>
      <c r="T16126" s="4" t="s">
        <v>9</v>
      </c>
      <c r="U16126" s="4" t="s">
        <v>69</v>
      </c>
      <c r="V16126" s="4" t="s">
        <v>16</v>
      </c>
      <c r="W16126" s="4" t="s">
        <v>16</v>
      </c>
    </row>
    <row r="16127" spans="1:9">
      <c r="A16127" t="n">
        <v>126126</v>
      </c>
      <c r="B16127" s="55" t="n">
        <v>26</v>
      </c>
      <c r="C16127" s="7" t="n">
        <v>0</v>
      </c>
      <c r="D16127" s="7" t="n">
        <v>17</v>
      </c>
      <c r="E16127" s="7" t="n">
        <v>63726</v>
      </c>
      <c r="F16127" s="7" t="s">
        <v>869</v>
      </c>
      <c r="G16127" s="7" t="n">
        <v>2</v>
      </c>
      <c r="H16127" s="7" t="n">
        <v>3</v>
      </c>
      <c r="I16127" s="7" t="n">
        <v>17</v>
      </c>
      <c r="J16127" s="7" t="n">
        <v>63727</v>
      </c>
      <c r="K16127" s="7" t="s">
        <v>870</v>
      </c>
      <c r="L16127" s="7" t="n">
        <v>2</v>
      </c>
      <c r="M16127" s="7" t="n">
        <v>3</v>
      </c>
      <c r="N16127" s="7" t="n">
        <v>17</v>
      </c>
      <c r="O16127" s="7" t="n">
        <v>63728</v>
      </c>
      <c r="P16127" s="7" t="s">
        <v>871</v>
      </c>
      <c r="Q16127" s="7" t="n">
        <v>2</v>
      </c>
      <c r="R16127" s="7" t="n">
        <v>3</v>
      </c>
      <c r="S16127" s="7" t="n">
        <v>17</v>
      </c>
      <c r="T16127" s="7" t="n">
        <v>63729</v>
      </c>
      <c r="U16127" s="7" t="s">
        <v>872</v>
      </c>
      <c r="V16127" s="7" t="n">
        <v>2</v>
      </c>
      <c r="W16127" s="7" t="n">
        <v>0</v>
      </c>
    </row>
    <row r="16128" spans="1:9">
      <c r="A16128" t="s">
        <v>4</v>
      </c>
      <c r="B16128" s="4" t="s">
        <v>5</v>
      </c>
    </row>
    <row r="16129" spans="1:23">
      <c r="A16129" t="n">
        <v>126339</v>
      </c>
      <c r="B16129" s="29" t="n">
        <v>28</v>
      </c>
    </row>
    <row r="16130" spans="1:23">
      <c r="A16130" t="s">
        <v>4</v>
      </c>
      <c r="B16130" s="4" t="s">
        <v>5</v>
      </c>
      <c r="C16130" s="4" t="s">
        <v>10</v>
      </c>
      <c r="D16130" s="4" t="s">
        <v>16</v>
      </c>
    </row>
    <row r="16131" spans="1:23">
      <c r="A16131" t="n">
        <v>126340</v>
      </c>
      <c r="B16131" s="66" t="n">
        <v>89</v>
      </c>
      <c r="C16131" s="7" t="n">
        <v>65533</v>
      </c>
      <c r="D16131" s="7" t="n">
        <v>1</v>
      </c>
    </row>
    <row r="16132" spans="1:23">
      <c r="A16132" t="s">
        <v>4</v>
      </c>
      <c r="B16132" s="4" t="s">
        <v>5</v>
      </c>
      <c r="C16132" s="4" t="s">
        <v>16</v>
      </c>
      <c r="D16132" s="4" t="s">
        <v>10</v>
      </c>
      <c r="E16132" s="4" t="s">
        <v>10</v>
      </c>
      <c r="F16132" s="4" t="s">
        <v>16</v>
      </c>
    </row>
    <row r="16133" spans="1:23">
      <c r="A16133" t="n">
        <v>126344</v>
      </c>
      <c r="B16133" s="27" t="n">
        <v>25</v>
      </c>
      <c r="C16133" s="7" t="n">
        <v>1</v>
      </c>
      <c r="D16133" s="7" t="n">
        <v>65535</v>
      </c>
      <c r="E16133" s="7" t="n">
        <v>65535</v>
      </c>
      <c r="F16133" s="7" t="n">
        <v>0</v>
      </c>
    </row>
    <row r="16134" spans="1:23">
      <c r="A16134" t="s">
        <v>4</v>
      </c>
      <c r="B16134" s="4" t="s">
        <v>5</v>
      </c>
      <c r="C16134" s="4" t="s">
        <v>16</v>
      </c>
      <c r="D16134" s="4" t="s">
        <v>10</v>
      </c>
      <c r="E16134" s="4" t="s">
        <v>6</v>
      </c>
    </row>
    <row r="16135" spans="1:23">
      <c r="A16135" t="n">
        <v>126351</v>
      </c>
      <c r="B16135" s="54" t="n">
        <v>51</v>
      </c>
      <c r="C16135" s="7" t="n">
        <v>4</v>
      </c>
      <c r="D16135" s="7" t="n">
        <v>13</v>
      </c>
      <c r="E16135" s="7" t="s">
        <v>873</v>
      </c>
    </row>
    <row r="16136" spans="1:23">
      <c r="A16136" t="s">
        <v>4</v>
      </c>
      <c r="B16136" s="4" t="s">
        <v>5</v>
      </c>
      <c r="C16136" s="4" t="s">
        <v>10</v>
      </c>
    </row>
    <row r="16137" spans="1:23">
      <c r="A16137" t="n">
        <v>126365</v>
      </c>
      <c r="B16137" s="31" t="n">
        <v>16</v>
      </c>
      <c r="C16137" s="7" t="n">
        <v>0</v>
      </c>
    </row>
    <row r="16138" spans="1:23">
      <c r="A16138" t="s">
        <v>4</v>
      </c>
      <c r="B16138" s="4" t="s">
        <v>5</v>
      </c>
      <c r="C16138" s="4" t="s">
        <v>10</v>
      </c>
      <c r="D16138" s="4" t="s">
        <v>16</v>
      </c>
      <c r="E16138" s="4" t="s">
        <v>9</v>
      </c>
      <c r="F16138" s="4" t="s">
        <v>69</v>
      </c>
      <c r="G16138" s="4" t="s">
        <v>16</v>
      </c>
      <c r="H16138" s="4" t="s">
        <v>16</v>
      </c>
    </row>
    <row r="16139" spans="1:23">
      <c r="A16139" t="n">
        <v>126368</v>
      </c>
      <c r="B16139" s="55" t="n">
        <v>26</v>
      </c>
      <c r="C16139" s="7" t="n">
        <v>13</v>
      </c>
      <c r="D16139" s="7" t="n">
        <v>17</v>
      </c>
      <c r="E16139" s="7" t="n">
        <v>63730</v>
      </c>
      <c r="F16139" s="7" t="s">
        <v>874</v>
      </c>
      <c r="G16139" s="7" t="n">
        <v>2</v>
      </c>
      <c r="H16139" s="7" t="n">
        <v>0</v>
      </c>
    </row>
    <row r="16140" spans="1:23">
      <c r="A16140" t="s">
        <v>4</v>
      </c>
      <c r="B16140" s="4" t="s">
        <v>5</v>
      </c>
    </row>
    <row r="16141" spans="1:23">
      <c r="A16141" t="n">
        <v>126404</v>
      </c>
      <c r="B16141" s="29" t="n">
        <v>28</v>
      </c>
    </row>
    <row r="16142" spans="1:23">
      <c r="A16142" t="s">
        <v>4</v>
      </c>
      <c r="B16142" s="4" t="s">
        <v>5</v>
      </c>
      <c r="C16142" s="4" t="s">
        <v>10</v>
      </c>
    </row>
    <row r="16143" spans="1:23">
      <c r="A16143" t="n">
        <v>126405</v>
      </c>
      <c r="B16143" s="31" t="n">
        <v>16</v>
      </c>
      <c r="C16143" s="7" t="n">
        <v>500</v>
      </c>
    </row>
    <row r="16144" spans="1:23">
      <c r="A16144" t="s">
        <v>4</v>
      </c>
      <c r="B16144" s="4" t="s">
        <v>5</v>
      </c>
      <c r="C16144" s="4" t="s">
        <v>10</v>
      </c>
      <c r="D16144" s="4" t="s">
        <v>16</v>
      </c>
      <c r="E16144" s="4" t="s">
        <v>6</v>
      </c>
      <c r="F16144" s="4" t="s">
        <v>30</v>
      </c>
      <c r="G16144" s="4" t="s">
        <v>30</v>
      </c>
      <c r="H16144" s="4" t="s">
        <v>30</v>
      </c>
    </row>
    <row r="16145" spans="1:8">
      <c r="A16145" t="n">
        <v>126408</v>
      </c>
      <c r="B16145" s="45" t="n">
        <v>48</v>
      </c>
      <c r="C16145" s="7" t="n">
        <v>13</v>
      </c>
      <c r="D16145" s="7" t="n">
        <v>0</v>
      </c>
      <c r="E16145" s="7" t="s">
        <v>626</v>
      </c>
      <c r="F16145" s="7" t="n">
        <v>-1</v>
      </c>
      <c r="G16145" s="7" t="n">
        <v>1</v>
      </c>
      <c r="H16145" s="7" t="n">
        <v>0</v>
      </c>
    </row>
    <row r="16146" spans="1:8">
      <c r="A16146" t="s">
        <v>4</v>
      </c>
      <c r="B16146" s="4" t="s">
        <v>5</v>
      </c>
      <c r="C16146" s="4" t="s">
        <v>10</v>
      </c>
    </row>
    <row r="16147" spans="1:8">
      <c r="A16147" t="n">
        <v>126438</v>
      </c>
      <c r="B16147" s="31" t="n">
        <v>16</v>
      </c>
      <c r="C16147" s="7" t="n">
        <v>500</v>
      </c>
    </row>
    <row r="16148" spans="1:8">
      <c r="A16148" t="s">
        <v>4</v>
      </c>
      <c r="B16148" s="4" t="s">
        <v>5</v>
      </c>
      <c r="C16148" s="4" t="s">
        <v>16</v>
      </c>
      <c r="D16148" s="4" t="s">
        <v>10</v>
      </c>
      <c r="E16148" s="4" t="s">
        <v>6</v>
      </c>
    </row>
    <row r="16149" spans="1:8">
      <c r="A16149" t="n">
        <v>126441</v>
      </c>
      <c r="B16149" s="54" t="n">
        <v>51</v>
      </c>
      <c r="C16149" s="7" t="n">
        <v>4</v>
      </c>
      <c r="D16149" s="7" t="n">
        <v>13</v>
      </c>
      <c r="E16149" s="7" t="s">
        <v>258</v>
      </c>
    </row>
    <row r="16150" spans="1:8">
      <c r="A16150" t="s">
        <v>4</v>
      </c>
      <c r="B16150" s="4" t="s">
        <v>5</v>
      </c>
      <c r="C16150" s="4" t="s">
        <v>10</v>
      </c>
    </row>
    <row r="16151" spans="1:8">
      <c r="A16151" t="n">
        <v>126455</v>
      </c>
      <c r="B16151" s="31" t="n">
        <v>16</v>
      </c>
      <c r="C16151" s="7" t="n">
        <v>0</v>
      </c>
    </row>
    <row r="16152" spans="1:8">
      <c r="A16152" t="s">
        <v>4</v>
      </c>
      <c r="B16152" s="4" t="s">
        <v>5</v>
      </c>
      <c r="C16152" s="4" t="s">
        <v>10</v>
      </c>
      <c r="D16152" s="4" t="s">
        <v>16</v>
      </c>
      <c r="E16152" s="4" t="s">
        <v>9</v>
      </c>
      <c r="F16152" s="4" t="s">
        <v>69</v>
      </c>
      <c r="G16152" s="4" t="s">
        <v>16</v>
      </c>
      <c r="H16152" s="4" t="s">
        <v>16</v>
      </c>
    </row>
    <row r="16153" spans="1:8">
      <c r="A16153" t="n">
        <v>126458</v>
      </c>
      <c r="B16153" s="55" t="n">
        <v>26</v>
      </c>
      <c r="C16153" s="7" t="n">
        <v>13</v>
      </c>
      <c r="D16153" s="7" t="n">
        <v>17</v>
      </c>
      <c r="E16153" s="7" t="n">
        <v>63731</v>
      </c>
      <c r="F16153" s="7" t="s">
        <v>875</v>
      </c>
      <c r="G16153" s="7" t="n">
        <v>2</v>
      </c>
      <c r="H16153" s="7" t="n">
        <v>0</v>
      </c>
    </row>
    <row r="16154" spans="1:8">
      <c r="A16154" t="s">
        <v>4</v>
      </c>
      <c r="B16154" s="4" t="s">
        <v>5</v>
      </c>
    </row>
    <row r="16155" spans="1:8">
      <c r="A16155" t="n">
        <v>126558</v>
      </c>
      <c r="B16155" s="29" t="n">
        <v>28</v>
      </c>
    </row>
    <row r="16156" spans="1:8">
      <c r="A16156" t="s">
        <v>4</v>
      </c>
      <c r="B16156" s="4" t="s">
        <v>5</v>
      </c>
      <c r="C16156" s="4" t="s">
        <v>10</v>
      </c>
      <c r="D16156" s="4" t="s">
        <v>16</v>
      </c>
      <c r="E16156" s="4" t="s">
        <v>6</v>
      </c>
      <c r="F16156" s="4" t="s">
        <v>30</v>
      </c>
      <c r="G16156" s="4" t="s">
        <v>30</v>
      </c>
      <c r="H16156" s="4" t="s">
        <v>30</v>
      </c>
    </row>
    <row r="16157" spans="1:8">
      <c r="A16157" t="n">
        <v>126559</v>
      </c>
      <c r="B16157" s="45" t="n">
        <v>48</v>
      </c>
      <c r="C16157" s="7" t="n">
        <v>12</v>
      </c>
      <c r="D16157" s="7" t="n">
        <v>0</v>
      </c>
      <c r="E16157" s="7" t="s">
        <v>113</v>
      </c>
      <c r="F16157" s="7" t="n">
        <v>-1</v>
      </c>
      <c r="G16157" s="7" t="n">
        <v>1</v>
      </c>
      <c r="H16157" s="7" t="n">
        <v>0</v>
      </c>
    </row>
    <row r="16158" spans="1:8">
      <c r="A16158" t="s">
        <v>4</v>
      </c>
      <c r="B16158" s="4" t="s">
        <v>5</v>
      </c>
      <c r="C16158" s="4" t="s">
        <v>16</v>
      </c>
      <c r="D16158" s="4" t="s">
        <v>10</v>
      </c>
      <c r="E16158" s="4" t="s">
        <v>6</v>
      </c>
    </row>
    <row r="16159" spans="1:8">
      <c r="A16159" t="n">
        <v>126588</v>
      </c>
      <c r="B16159" s="54" t="n">
        <v>51</v>
      </c>
      <c r="C16159" s="7" t="n">
        <v>4</v>
      </c>
      <c r="D16159" s="7" t="n">
        <v>12</v>
      </c>
      <c r="E16159" s="7" t="s">
        <v>304</v>
      </c>
    </row>
    <row r="16160" spans="1:8">
      <c r="A16160" t="s">
        <v>4</v>
      </c>
      <c r="B16160" s="4" t="s">
        <v>5</v>
      </c>
      <c r="C16160" s="4" t="s">
        <v>10</v>
      </c>
    </row>
    <row r="16161" spans="1:8">
      <c r="A16161" t="n">
        <v>126602</v>
      </c>
      <c r="B16161" s="31" t="n">
        <v>16</v>
      </c>
      <c r="C16161" s="7" t="n">
        <v>0</v>
      </c>
    </row>
    <row r="16162" spans="1:8">
      <c r="A16162" t="s">
        <v>4</v>
      </c>
      <c r="B16162" s="4" t="s">
        <v>5</v>
      </c>
      <c r="C16162" s="4" t="s">
        <v>10</v>
      </c>
      <c r="D16162" s="4" t="s">
        <v>16</v>
      </c>
      <c r="E16162" s="4" t="s">
        <v>9</v>
      </c>
      <c r="F16162" s="4" t="s">
        <v>69</v>
      </c>
      <c r="G16162" s="4" t="s">
        <v>16</v>
      </c>
      <c r="H16162" s="4" t="s">
        <v>16</v>
      </c>
    </row>
    <row r="16163" spans="1:8">
      <c r="A16163" t="n">
        <v>126605</v>
      </c>
      <c r="B16163" s="55" t="n">
        <v>26</v>
      </c>
      <c r="C16163" s="7" t="n">
        <v>12</v>
      </c>
      <c r="D16163" s="7" t="n">
        <v>17</v>
      </c>
      <c r="E16163" s="7" t="n">
        <v>63732</v>
      </c>
      <c r="F16163" s="7" t="s">
        <v>876</v>
      </c>
      <c r="G16163" s="7" t="n">
        <v>2</v>
      </c>
      <c r="H16163" s="7" t="n">
        <v>0</v>
      </c>
    </row>
    <row r="16164" spans="1:8">
      <c r="A16164" t="s">
        <v>4</v>
      </c>
      <c r="B16164" s="4" t="s">
        <v>5</v>
      </c>
    </row>
    <row r="16165" spans="1:8">
      <c r="A16165" t="n">
        <v>126679</v>
      </c>
      <c r="B16165" s="29" t="n">
        <v>28</v>
      </c>
    </row>
    <row r="16166" spans="1:8">
      <c r="A16166" t="s">
        <v>4</v>
      </c>
      <c r="B16166" s="4" t="s">
        <v>5</v>
      </c>
      <c r="C16166" s="4" t="s">
        <v>10</v>
      </c>
      <c r="D16166" s="4" t="s">
        <v>16</v>
      </c>
      <c r="E16166" s="4" t="s">
        <v>16</v>
      </c>
      <c r="F16166" s="4" t="s">
        <v>6</v>
      </c>
    </row>
    <row r="16167" spans="1:8">
      <c r="A16167" t="n">
        <v>126680</v>
      </c>
      <c r="B16167" s="25" t="n">
        <v>20</v>
      </c>
      <c r="C16167" s="7" t="n">
        <v>80</v>
      </c>
      <c r="D16167" s="7" t="n">
        <v>2</v>
      </c>
      <c r="E16167" s="7" t="n">
        <v>10</v>
      </c>
      <c r="F16167" s="7" t="s">
        <v>282</v>
      </c>
    </row>
    <row r="16168" spans="1:8">
      <c r="A16168" t="s">
        <v>4</v>
      </c>
      <c r="B16168" s="4" t="s">
        <v>5</v>
      </c>
      <c r="C16168" s="4" t="s">
        <v>16</v>
      </c>
      <c r="D16168" s="4" t="s">
        <v>10</v>
      </c>
      <c r="E16168" s="4" t="s">
        <v>6</v>
      </c>
    </row>
    <row r="16169" spans="1:8">
      <c r="A16169" t="n">
        <v>126701</v>
      </c>
      <c r="B16169" s="54" t="n">
        <v>51</v>
      </c>
      <c r="C16169" s="7" t="n">
        <v>4</v>
      </c>
      <c r="D16169" s="7" t="n">
        <v>80</v>
      </c>
      <c r="E16169" s="7" t="s">
        <v>248</v>
      </c>
    </row>
    <row r="16170" spans="1:8">
      <c r="A16170" t="s">
        <v>4</v>
      </c>
      <c r="B16170" s="4" t="s">
        <v>5</v>
      </c>
      <c r="C16170" s="4" t="s">
        <v>10</v>
      </c>
    </row>
    <row r="16171" spans="1:8">
      <c r="A16171" t="n">
        <v>126714</v>
      </c>
      <c r="B16171" s="31" t="n">
        <v>16</v>
      </c>
      <c r="C16171" s="7" t="n">
        <v>0</v>
      </c>
    </row>
    <row r="16172" spans="1:8">
      <c r="A16172" t="s">
        <v>4</v>
      </c>
      <c r="B16172" s="4" t="s">
        <v>5</v>
      </c>
      <c r="C16172" s="4" t="s">
        <v>10</v>
      </c>
      <c r="D16172" s="4" t="s">
        <v>16</v>
      </c>
      <c r="E16172" s="4" t="s">
        <v>9</v>
      </c>
      <c r="F16172" s="4" t="s">
        <v>69</v>
      </c>
      <c r="G16172" s="4" t="s">
        <v>16</v>
      </c>
      <c r="H16172" s="4" t="s">
        <v>16</v>
      </c>
    </row>
    <row r="16173" spans="1:8">
      <c r="A16173" t="n">
        <v>126717</v>
      </c>
      <c r="B16173" s="55" t="n">
        <v>26</v>
      </c>
      <c r="C16173" s="7" t="n">
        <v>80</v>
      </c>
      <c r="D16173" s="7" t="n">
        <v>17</v>
      </c>
      <c r="E16173" s="7" t="n">
        <v>63733</v>
      </c>
      <c r="F16173" s="7" t="s">
        <v>877</v>
      </c>
      <c r="G16173" s="7" t="n">
        <v>2</v>
      </c>
      <c r="H16173" s="7" t="n">
        <v>0</v>
      </c>
    </row>
    <row r="16174" spans="1:8">
      <c r="A16174" t="s">
        <v>4</v>
      </c>
      <c r="B16174" s="4" t="s">
        <v>5</v>
      </c>
    </row>
    <row r="16175" spans="1:8">
      <c r="A16175" t="n">
        <v>126795</v>
      </c>
      <c r="B16175" s="29" t="n">
        <v>28</v>
      </c>
    </row>
    <row r="16176" spans="1:8">
      <c r="A16176" t="s">
        <v>4</v>
      </c>
      <c r="B16176" s="4" t="s">
        <v>5</v>
      </c>
      <c r="C16176" s="4" t="s">
        <v>16</v>
      </c>
      <c r="D16176" s="4" t="s">
        <v>10</v>
      </c>
      <c r="E16176" s="4" t="s">
        <v>16</v>
      </c>
    </row>
    <row r="16177" spans="1:8">
      <c r="A16177" t="n">
        <v>126796</v>
      </c>
      <c r="B16177" s="20" t="n">
        <v>49</v>
      </c>
      <c r="C16177" s="7" t="n">
        <v>1</v>
      </c>
      <c r="D16177" s="7" t="n">
        <v>4000</v>
      </c>
      <c r="E16177" s="7" t="n">
        <v>0</v>
      </c>
    </row>
    <row r="16178" spans="1:8">
      <c r="A16178" t="s">
        <v>4</v>
      </c>
      <c r="B16178" s="4" t="s">
        <v>5</v>
      </c>
      <c r="C16178" s="4" t="s">
        <v>16</v>
      </c>
      <c r="D16178" s="4" t="s">
        <v>10</v>
      </c>
      <c r="E16178" s="4" t="s">
        <v>9</v>
      </c>
      <c r="F16178" s="4" t="s">
        <v>10</v>
      </c>
    </row>
    <row r="16179" spans="1:8">
      <c r="A16179" t="n">
        <v>126801</v>
      </c>
      <c r="B16179" s="18" t="n">
        <v>50</v>
      </c>
      <c r="C16179" s="7" t="n">
        <v>3</v>
      </c>
      <c r="D16179" s="7" t="n">
        <v>8062</v>
      </c>
      <c r="E16179" s="7" t="n">
        <v>0</v>
      </c>
      <c r="F16179" s="7" t="n">
        <v>2000</v>
      </c>
    </row>
    <row r="16180" spans="1:8">
      <c r="A16180" t="s">
        <v>4</v>
      </c>
      <c r="B16180" s="4" t="s">
        <v>5</v>
      </c>
      <c r="C16180" s="4" t="s">
        <v>16</v>
      </c>
      <c r="D16180" s="4" t="s">
        <v>10</v>
      </c>
      <c r="E16180" s="4" t="s">
        <v>9</v>
      </c>
      <c r="F16180" s="4" t="s">
        <v>10</v>
      </c>
    </row>
    <row r="16181" spans="1:8">
      <c r="A16181" t="n">
        <v>126811</v>
      </c>
      <c r="B16181" s="18" t="n">
        <v>50</v>
      </c>
      <c r="C16181" s="7" t="n">
        <v>3</v>
      </c>
      <c r="D16181" s="7" t="n">
        <v>8040</v>
      </c>
      <c r="E16181" s="7" t="n">
        <v>0</v>
      </c>
      <c r="F16181" s="7" t="n">
        <v>2000</v>
      </c>
    </row>
    <row r="16182" spans="1:8">
      <c r="A16182" t="s">
        <v>4</v>
      </c>
      <c r="B16182" s="4" t="s">
        <v>5</v>
      </c>
      <c r="C16182" s="4" t="s">
        <v>16</v>
      </c>
      <c r="D16182" s="4" t="s">
        <v>10</v>
      </c>
      <c r="E16182" s="4" t="s">
        <v>9</v>
      </c>
      <c r="F16182" s="4" t="s">
        <v>10</v>
      </c>
    </row>
    <row r="16183" spans="1:8">
      <c r="A16183" t="n">
        <v>126821</v>
      </c>
      <c r="B16183" s="18" t="n">
        <v>50</v>
      </c>
      <c r="C16183" s="7" t="n">
        <v>3</v>
      </c>
      <c r="D16183" s="7" t="n">
        <v>2268</v>
      </c>
      <c r="E16183" s="7" t="n">
        <v>0</v>
      </c>
      <c r="F16183" s="7" t="n">
        <v>2000</v>
      </c>
    </row>
    <row r="16184" spans="1:8">
      <c r="A16184" t="s">
        <v>4</v>
      </c>
      <c r="B16184" s="4" t="s">
        <v>5</v>
      </c>
      <c r="C16184" s="4" t="s">
        <v>16</v>
      </c>
      <c r="D16184" s="4" t="s">
        <v>10</v>
      </c>
      <c r="E16184" s="4" t="s">
        <v>30</v>
      </c>
    </row>
    <row r="16185" spans="1:8">
      <c r="A16185" t="n">
        <v>126831</v>
      </c>
      <c r="B16185" s="37" t="n">
        <v>58</v>
      </c>
      <c r="C16185" s="7" t="n">
        <v>0</v>
      </c>
      <c r="D16185" s="7" t="n">
        <v>2000</v>
      </c>
      <c r="E16185" s="7" t="n">
        <v>1</v>
      </c>
    </row>
    <row r="16186" spans="1:8">
      <c r="A16186" t="s">
        <v>4</v>
      </c>
      <c r="B16186" s="4" t="s">
        <v>5</v>
      </c>
      <c r="C16186" s="4" t="s">
        <v>16</v>
      </c>
      <c r="D16186" s="4" t="s">
        <v>10</v>
      </c>
    </row>
    <row r="16187" spans="1:8">
      <c r="A16187" t="n">
        <v>126839</v>
      </c>
      <c r="B16187" s="37" t="n">
        <v>58</v>
      </c>
      <c r="C16187" s="7" t="n">
        <v>255</v>
      </c>
      <c r="D16187" s="7" t="n">
        <v>0</v>
      </c>
    </row>
    <row r="16188" spans="1:8">
      <c r="A16188" t="s">
        <v>4</v>
      </c>
      <c r="B16188" s="4" t="s">
        <v>5</v>
      </c>
      <c r="C16188" s="4" t="s">
        <v>16</v>
      </c>
    </row>
    <row r="16189" spans="1:8">
      <c r="A16189" t="n">
        <v>126843</v>
      </c>
      <c r="B16189" s="38" t="n">
        <v>45</v>
      </c>
      <c r="C16189" s="7" t="n">
        <v>0</v>
      </c>
    </row>
    <row r="16190" spans="1:8">
      <c r="A16190" t="s">
        <v>4</v>
      </c>
      <c r="B16190" s="4" t="s">
        <v>5</v>
      </c>
      <c r="C16190" s="4" t="s">
        <v>16</v>
      </c>
      <c r="D16190" s="4" t="s">
        <v>16</v>
      </c>
    </row>
    <row r="16191" spans="1:8">
      <c r="A16191" t="n">
        <v>126845</v>
      </c>
      <c r="B16191" s="20" t="n">
        <v>49</v>
      </c>
      <c r="C16191" s="7" t="n">
        <v>2</v>
      </c>
      <c r="D16191" s="7" t="n">
        <v>0</v>
      </c>
    </row>
    <row r="16192" spans="1:8">
      <c r="A16192" t="s">
        <v>4</v>
      </c>
      <c r="B16192" s="4" t="s">
        <v>5</v>
      </c>
      <c r="C16192" s="4" t="s">
        <v>10</v>
      </c>
    </row>
    <row r="16193" spans="1:6">
      <c r="A16193" t="n">
        <v>126848</v>
      </c>
      <c r="B16193" s="31" t="n">
        <v>16</v>
      </c>
      <c r="C16193" s="7" t="n">
        <v>300</v>
      </c>
    </row>
    <row r="16194" spans="1:6">
      <c r="A16194" t="s">
        <v>4</v>
      </c>
      <c r="B16194" s="4" t="s">
        <v>5</v>
      </c>
      <c r="C16194" s="4" t="s">
        <v>16</v>
      </c>
      <c r="D16194" s="4" t="s">
        <v>10</v>
      </c>
      <c r="E16194" s="4" t="s">
        <v>10</v>
      </c>
      <c r="F16194" s="4" t="s">
        <v>10</v>
      </c>
      <c r="G16194" s="4" t="s">
        <v>10</v>
      </c>
      <c r="H16194" s="4" t="s">
        <v>16</v>
      </c>
    </row>
    <row r="16195" spans="1:6">
      <c r="A16195" t="n">
        <v>126851</v>
      </c>
      <c r="B16195" s="27" t="n">
        <v>25</v>
      </c>
      <c r="C16195" s="7" t="n">
        <v>5</v>
      </c>
      <c r="D16195" s="7" t="n">
        <v>65535</v>
      </c>
      <c r="E16195" s="7" t="n">
        <v>500</v>
      </c>
      <c r="F16195" s="7" t="n">
        <v>800</v>
      </c>
      <c r="G16195" s="7" t="n">
        <v>140</v>
      </c>
      <c r="H16195" s="7" t="n">
        <v>0</v>
      </c>
    </row>
    <row r="16196" spans="1:6">
      <c r="A16196" t="s">
        <v>4</v>
      </c>
      <c r="B16196" s="4" t="s">
        <v>5</v>
      </c>
      <c r="C16196" s="4" t="s">
        <v>10</v>
      </c>
      <c r="D16196" s="4" t="s">
        <v>16</v>
      </c>
      <c r="E16196" s="4" t="s">
        <v>69</v>
      </c>
      <c r="F16196" s="4" t="s">
        <v>16</v>
      </c>
      <c r="G16196" s="4" t="s">
        <v>16</v>
      </c>
    </row>
    <row r="16197" spans="1:6">
      <c r="A16197" t="n">
        <v>126862</v>
      </c>
      <c r="B16197" s="28" t="n">
        <v>24</v>
      </c>
      <c r="C16197" s="7" t="n">
        <v>65533</v>
      </c>
      <c r="D16197" s="7" t="n">
        <v>11</v>
      </c>
      <c r="E16197" s="7" t="s">
        <v>878</v>
      </c>
      <c r="F16197" s="7" t="n">
        <v>2</v>
      </c>
      <c r="G16197" s="7" t="n">
        <v>0</v>
      </c>
    </row>
    <row r="16198" spans="1:6">
      <c r="A16198" t="s">
        <v>4</v>
      </c>
      <c r="B16198" s="4" t="s">
        <v>5</v>
      </c>
    </row>
    <row r="16199" spans="1:6">
      <c r="A16199" t="n">
        <v>127003</v>
      </c>
      <c r="B16199" s="29" t="n">
        <v>28</v>
      </c>
    </row>
    <row r="16200" spans="1:6">
      <c r="A16200" t="s">
        <v>4</v>
      </c>
      <c r="B16200" s="4" t="s">
        <v>5</v>
      </c>
      <c r="C16200" s="4" t="s">
        <v>10</v>
      </c>
      <c r="D16200" s="4" t="s">
        <v>16</v>
      </c>
      <c r="E16200" s="4" t="s">
        <v>69</v>
      </c>
      <c r="F16200" s="4" t="s">
        <v>16</v>
      </c>
      <c r="G16200" s="4" t="s">
        <v>16</v>
      </c>
    </row>
    <row r="16201" spans="1:6">
      <c r="A16201" t="n">
        <v>127004</v>
      </c>
      <c r="B16201" s="28" t="n">
        <v>24</v>
      </c>
      <c r="C16201" s="7" t="n">
        <v>65533</v>
      </c>
      <c r="D16201" s="7" t="n">
        <v>11</v>
      </c>
      <c r="E16201" s="7" t="s">
        <v>879</v>
      </c>
      <c r="F16201" s="7" t="n">
        <v>2</v>
      </c>
      <c r="G16201" s="7" t="n">
        <v>0</v>
      </c>
    </row>
    <row r="16202" spans="1:6">
      <c r="A16202" t="s">
        <v>4</v>
      </c>
      <c r="B16202" s="4" t="s">
        <v>5</v>
      </c>
    </row>
    <row r="16203" spans="1:6">
      <c r="A16203" t="n">
        <v>127168</v>
      </c>
      <c r="B16203" s="29" t="n">
        <v>28</v>
      </c>
    </row>
    <row r="16204" spans="1:6">
      <c r="A16204" t="s">
        <v>4</v>
      </c>
      <c r="B16204" s="4" t="s">
        <v>5</v>
      </c>
      <c r="C16204" s="4" t="s">
        <v>16</v>
      </c>
    </row>
    <row r="16205" spans="1:6">
      <c r="A16205" t="n">
        <v>127169</v>
      </c>
      <c r="B16205" s="30" t="n">
        <v>27</v>
      </c>
      <c r="C16205" s="7" t="n">
        <v>0</v>
      </c>
    </row>
    <row r="16206" spans="1:6">
      <c r="A16206" t="s">
        <v>4</v>
      </c>
      <c r="B16206" s="4" t="s">
        <v>5</v>
      </c>
      <c r="C16206" s="4" t="s">
        <v>16</v>
      </c>
    </row>
    <row r="16207" spans="1:6">
      <c r="A16207" t="n">
        <v>127171</v>
      </c>
      <c r="B16207" s="30" t="n">
        <v>27</v>
      </c>
      <c r="C16207" s="7" t="n">
        <v>1</v>
      </c>
    </row>
    <row r="16208" spans="1:6">
      <c r="A16208" t="s">
        <v>4</v>
      </c>
      <c r="B16208" s="4" t="s">
        <v>5</v>
      </c>
      <c r="C16208" s="4" t="s">
        <v>16</v>
      </c>
      <c r="D16208" s="4" t="s">
        <v>10</v>
      </c>
      <c r="E16208" s="4" t="s">
        <v>10</v>
      </c>
      <c r="F16208" s="4" t="s">
        <v>10</v>
      </c>
      <c r="G16208" s="4" t="s">
        <v>10</v>
      </c>
      <c r="H16208" s="4" t="s">
        <v>16</v>
      </c>
    </row>
    <row r="16209" spans="1:8">
      <c r="A16209" t="n">
        <v>127173</v>
      </c>
      <c r="B16209" s="27" t="n">
        <v>25</v>
      </c>
      <c r="C16209" s="7" t="n">
        <v>5</v>
      </c>
      <c r="D16209" s="7" t="n">
        <v>65535</v>
      </c>
      <c r="E16209" s="7" t="n">
        <v>65535</v>
      </c>
      <c r="F16209" s="7" t="n">
        <v>65535</v>
      </c>
      <c r="G16209" s="7" t="n">
        <v>65535</v>
      </c>
      <c r="H16209" s="7" t="n">
        <v>0</v>
      </c>
    </row>
    <row r="16210" spans="1:8">
      <c r="A16210" t="s">
        <v>4</v>
      </c>
      <c r="B16210" s="4" t="s">
        <v>5</v>
      </c>
      <c r="C16210" s="4" t="s">
        <v>16</v>
      </c>
      <c r="D16210" s="4" t="s">
        <v>10</v>
      </c>
      <c r="E16210" s="4" t="s">
        <v>16</v>
      </c>
    </row>
    <row r="16211" spans="1:8">
      <c r="A16211" t="n">
        <v>127184</v>
      </c>
      <c r="B16211" s="44" t="n">
        <v>36</v>
      </c>
      <c r="C16211" s="7" t="n">
        <v>9</v>
      </c>
      <c r="D16211" s="7" t="n">
        <v>0</v>
      </c>
      <c r="E16211" s="7" t="n">
        <v>0</v>
      </c>
    </row>
    <row r="16212" spans="1:8">
      <c r="A16212" t="s">
        <v>4</v>
      </c>
      <c r="B16212" s="4" t="s">
        <v>5</v>
      </c>
      <c r="C16212" s="4" t="s">
        <v>16</v>
      </c>
      <c r="D16212" s="4" t="s">
        <v>10</v>
      </c>
      <c r="E16212" s="4" t="s">
        <v>16</v>
      </c>
    </row>
    <row r="16213" spans="1:8">
      <c r="A16213" t="n">
        <v>127189</v>
      </c>
      <c r="B16213" s="44" t="n">
        <v>36</v>
      </c>
      <c r="C16213" s="7" t="n">
        <v>9</v>
      </c>
      <c r="D16213" s="7" t="n">
        <v>13</v>
      </c>
      <c r="E16213" s="7" t="n">
        <v>0</v>
      </c>
    </row>
    <row r="16214" spans="1:8">
      <c r="A16214" t="s">
        <v>4</v>
      </c>
      <c r="B16214" s="4" t="s">
        <v>5</v>
      </c>
      <c r="C16214" s="4" t="s">
        <v>16</v>
      </c>
      <c r="D16214" s="4" t="s">
        <v>10</v>
      </c>
      <c r="E16214" s="4" t="s">
        <v>16</v>
      </c>
    </row>
    <row r="16215" spans="1:8">
      <c r="A16215" t="n">
        <v>127194</v>
      </c>
      <c r="B16215" s="44" t="n">
        <v>36</v>
      </c>
      <c r="C16215" s="7" t="n">
        <v>9</v>
      </c>
      <c r="D16215" s="7" t="n">
        <v>12</v>
      </c>
      <c r="E16215" s="7" t="n">
        <v>0</v>
      </c>
    </row>
    <row r="16216" spans="1:8">
      <c r="A16216" t="s">
        <v>4</v>
      </c>
      <c r="B16216" s="4" t="s">
        <v>5</v>
      </c>
      <c r="C16216" s="4" t="s">
        <v>10</v>
      </c>
    </row>
    <row r="16217" spans="1:8">
      <c r="A16217" t="n">
        <v>127199</v>
      </c>
      <c r="B16217" s="12" t="n">
        <v>12</v>
      </c>
      <c r="C16217" s="7" t="n">
        <v>10293</v>
      </c>
    </row>
    <row r="16218" spans="1:8">
      <c r="A16218" t="s">
        <v>4</v>
      </c>
      <c r="B16218" s="4" t="s">
        <v>5</v>
      </c>
      <c r="C16218" s="4" t="s">
        <v>10</v>
      </c>
      <c r="D16218" s="4" t="s">
        <v>16</v>
      </c>
      <c r="E16218" s="4" t="s">
        <v>10</v>
      </c>
    </row>
    <row r="16219" spans="1:8">
      <c r="A16219" t="n">
        <v>127202</v>
      </c>
      <c r="B16219" s="81" t="n">
        <v>104</v>
      </c>
      <c r="C16219" s="7" t="n">
        <v>127</v>
      </c>
      <c r="D16219" s="7" t="n">
        <v>1</v>
      </c>
      <c r="E16219" s="7" t="n">
        <v>1</v>
      </c>
    </row>
    <row r="16220" spans="1:8">
      <c r="A16220" t="s">
        <v>4</v>
      </c>
      <c r="B16220" s="4" t="s">
        <v>5</v>
      </c>
    </row>
    <row r="16221" spans="1:8">
      <c r="A16221" t="n">
        <v>127208</v>
      </c>
      <c r="B16221" s="5" t="n">
        <v>1</v>
      </c>
    </row>
    <row r="16222" spans="1:8">
      <c r="A16222" t="s">
        <v>4</v>
      </c>
      <c r="B16222" s="4" t="s">
        <v>5</v>
      </c>
      <c r="C16222" s="4" t="s">
        <v>16</v>
      </c>
      <c r="D16222" s="4" t="s">
        <v>10</v>
      </c>
      <c r="E16222" s="4" t="s">
        <v>10</v>
      </c>
    </row>
    <row r="16223" spans="1:8">
      <c r="A16223" t="n">
        <v>127209</v>
      </c>
      <c r="B16223" s="56" t="n">
        <v>135</v>
      </c>
      <c r="C16223" s="7" t="n">
        <v>0</v>
      </c>
      <c r="D16223" s="7" t="n">
        <v>23</v>
      </c>
      <c r="E16223" s="7" t="n">
        <v>32</v>
      </c>
    </row>
    <row r="16224" spans="1:8">
      <c r="A16224" t="s">
        <v>4</v>
      </c>
      <c r="B16224" s="4" t="s">
        <v>5</v>
      </c>
      <c r="C16224" s="4" t="s">
        <v>16</v>
      </c>
      <c r="D16224" s="4" t="s">
        <v>10</v>
      </c>
      <c r="E16224" s="4" t="s">
        <v>16</v>
      </c>
      <c r="F16224" s="4" t="s">
        <v>10</v>
      </c>
      <c r="G16224" s="4" t="s">
        <v>16</v>
      </c>
      <c r="H16224" s="4" t="s">
        <v>16</v>
      </c>
      <c r="I16224" s="4" t="s">
        <v>25</v>
      </c>
    </row>
    <row r="16225" spans="1:9">
      <c r="A16225" t="n">
        <v>127215</v>
      </c>
      <c r="B16225" s="10" t="n">
        <v>5</v>
      </c>
      <c r="C16225" s="7" t="n">
        <v>30</v>
      </c>
      <c r="D16225" s="7" t="n">
        <v>9729</v>
      </c>
      <c r="E16225" s="7" t="n">
        <v>30</v>
      </c>
      <c r="F16225" s="7" t="n">
        <v>10293</v>
      </c>
      <c r="G16225" s="7" t="n">
        <v>9</v>
      </c>
      <c r="H16225" s="7" t="n">
        <v>1</v>
      </c>
      <c r="I16225" s="11" t="n">
        <f t="normal" ca="1">A16229</f>
        <v>0</v>
      </c>
    </row>
    <row r="16226" spans="1:9">
      <c r="A16226" t="s">
        <v>4</v>
      </c>
      <c r="B16226" s="4" t="s">
        <v>5</v>
      </c>
      <c r="C16226" s="4" t="s">
        <v>10</v>
      </c>
    </row>
    <row r="16227" spans="1:9">
      <c r="A16227" t="n">
        <v>127228</v>
      </c>
      <c r="B16227" s="12" t="n">
        <v>12</v>
      </c>
      <c r="C16227" s="7" t="n">
        <v>10108</v>
      </c>
    </row>
    <row r="16228" spans="1:9">
      <c r="A16228" t="s">
        <v>4</v>
      </c>
      <c r="B16228" s="4" t="s">
        <v>5</v>
      </c>
      <c r="C16228" s="4" t="s">
        <v>16</v>
      </c>
      <c r="D16228" s="4" t="s">
        <v>10</v>
      </c>
      <c r="E16228" s="4" t="s">
        <v>9</v>
      </c>
      <c r="F16228" s="4" t="s">
        <v>10</v>
      </c>
    </row>
    <row r="16229" spans="1:9">
      <c r="A16229" t="n">
        <v>127231</v>
      </c>
      <c r="B16229" s="18" t="n">
        <v>50</v>
      </c>
      <c r="C16229" s="7" t="n">
        <v>3</v>
      </c>
      <c r="D16229" s="7" t="n">
        <v>8040</v>
      </c>
      <c r="E16229" s="7" t="n">
        <v>1056964608</v>
      </c>
      <c r="F16229" s="7" t="n">
        <v>1000</v>
      </c>
    </row>
    <row r="16230" spans="1:9">
      <c r="A16230" t="s">
        <v>4</v>
      </c>
      <c r="B16230" s="4" t="s">
        <v>5</v>
      </c>
      <c r="C16230" s="4" t="s">
        <v>16</v>
      </c>
      <c r="D16230" s="4" t="s">
        <v>10</v>
      </c>
      <c r="E16230" s="4" t="s">
        <v>9</v>
      </c>
      <c r="F16230" s="4" t="s">
        <v>10</v>
      </c>
    </row>
    <row r="16231" spans="1:9">
      <c r="A16231" t="n">
        <v>127241</v>
      </c>
      <c r="B16231" s="18" t="n">
        <v>50</v>
      </c>
      <c r="C16231" s="7" t="n">
        <v>3</v>
      </c>
      <c r="D16231" s="7" t="n">
        <v>8062</v>
      </c>
      <c r="E16231" s="7" t="n">
        <v>1050253722</v>
      </c>
      <c r="F16231" s="7" t="n">
        <v>1000</v>
      </c>
    </row>
    <row r="16232" spans="1:9">
      <c r="A16232" t="s">
        <v>4</v>
      </c>
      <c r="B16232" s="4" t="s">
        <v>5</v>
      </c>
      <c r="C16232" s="4" t="s">
        <v>16</v>
      </c>
      <c r="D16232" s="4" t="s">
        <v>10</v>
      </c>
      <c r="E16232" s="4" t="s">
        <v>9</v>
      </c>
      <c r="F16232" s="4" t="s">
        <v>10</v>
      </c>
    </row>
    <row r="16233" spans="1:9">
      <c r="A16233" t="n">
        <v>127251</v>
      </c>
      <c r="B16233" s="18" t="n">
        <v>50</v>
      </c>
      <c r="C16233" s="7" t="n">
        <v>3</v>
      </c>
      <c r="D16233" s="7" t="n">
        <v>2268</v>
      </c>
      <c r="E16233" s="7" t="n">
        <v>1058642330</v>
      </c>
      <c r="F16233" s="7" t="n">
        <v>1000</v>
      </c>
    </row>
    <row r="16234" spans="1:9">
      <c r="A16234" t="s">
        <v>4</v>
      </c>
      <c r="B16234" s="4" t="s">
        <v>5</v>
      </c>
      <c r="C16234" s="4" t="s">
        <v>16</v>
      </c>
      <c r="D16234" s="4" t="s">
        <v>10</v>
      </c>
      <c r="E16234" s="4" t="s">
        <v>9</v>
      </c>
      <c r="F16234" s="4" t="s">
        <v>10</v>
      </c>
    </row>
    <row r="16235" spans="1:9">
      <c r="A16235" t="n">
        <v>127261</v>
      </c>
      <c r="B16235" s="18" t="n">
        <v>50</v>
      </c>
      <c r="C16235" s="7" t="n">
        <v>3</v>
      </c>
      <c r="D16235" s="7" t="n">
        <v>2218</v>
      </c>
      <c r="E16235" s="7" t="n">
        <v>1061997773</v>
      </c>
      <c r="F16235" s="7" t="n">
        <v>1000</v>
      </c>
    </row>
    <row r="16236" spans="1:9">
      <c r="A16236" t="s">
        <v>4</v>
      </c>
      <c r="B16236" s="4" t="s">
        <v>5</v>
      </c>
      <c r="C16236" s="4" t="s">
        <v>16</v>
      </c>
    </row>
    <row r="16237" spans="1:9">
      <c r="A16237" t="n">
        <v>127271</v>
      </c>
      <c r="B16237" s="20" t="n">
        <v>49</v>
      </c>
      <c r="C16237" s="7" t="n">
        <v>7</v>
      </c>
    </row>
    <row r="16238" spans="1:9">
      <c r="A16238" t="s">
        <v>4</v>
      </c>
      <c r="B16238" s="4" t="s">
        <v>5</v>
      </c>
      <c r="C16238" s="4" t="s">
        <v>10</v>
      </c>
      <c r="D16238" s="4" t="s">
        <v>30</v>
      </c>
      <c r="E16238" s="4" t="s">
        <v>30</v>
      </c>
      <c r="F16238" s="4" t="s">
        <v>30</v>
      </c>
      <c r="G16238" s="4" t="s">
        <v>30</v>
      </c>
    </row>
    <row r="16239" spans="1:9">
      <c r="A16239" t="n">
        <v>127273</v>
      </c>
      <c r="B16239" s="43" t="n">
        <v>46</v>
      </c>
      <c r="C16239" s="7" t="n">
        <v>61456</v>
      </c>
      <c r="D16239" s="7" t="n">
        <v>16.9699993133545</v>
      </c>
      <c r="E16239" s="7" t="n">
        <v>14.25</v>
      </c>
      <c r="F16239" s="7" t="n">
        <v>-32.0699996948242</v>
      </c>
      <c r="G16239" s="7" t="n">
        <v>216.300003051758</v>
      </c>
    </row>
    <row r="16240" spans="1:9">
      <c r="A16240" t="s">
        <v>4</v>
      </c>
      <c r="B16240" s="4" t="s">
        <v>5</v>
      </c>
      <c r="C16240" s="4" t="s">
        <v>16</v>
      </c>
      <c r="D16240" s="4" t="s">
        <v>16</v>
      </c>
      <c r="E16240" s="4" t="s">
        <v>30</v>
      </c>
      <c r="F16240" s="4" t="s">
        <v>30</v>
      </c>
      <c r="G16240" s="4" t="s">
        <v>30</v>
      </c>
      <c r="H16240" s="4" t="s">
        <v>10</v>
      </c>
      <c r="I16240" s="4" t="s">
        <v>16</v>
      </c>
    </row>
    <row r="16241" spans="1:9">
      <c r="A16241" t="n">
        <v>127292</v>
      </c>
      <c r="B16241" s="38" t="n">
        <v>45</v>
      </c>
      <c r="C16241" s="7" t="n">
        <v>4</v>
      </c>
      <c r="D16241" s="7" t="n">
        <v>3</v>
      </c>
      <c r="E16241" s="7" t="n">
        <v>5</v>
      </c>
      <c r="F16241" s="7" t="n">
        <v>216.279998779297</v>
      </c>
      <c r="G16241" s="7" t="n">
        <v>0</v>
      </c>
      <c r="H16241" s="7" t="n">
        <v>0</v>
      </c>
      <c r="I16241" s="7" t="n">
        <v>0</v>
      </c>
    </row>
    <row r="16242" spans="1:9">
      <c r="A16242" t="s">
        <v>4</v>
      </c>
      <c r="B16242" s="4" t="s">
        <v>5</v>
      </c>
      <c r="C16242" s="4" t="s">
        <v>16</v>
      </c>
      <c r="D16242" s="4" t="s">
        <v>6</v>
      </c>
    </row>
    <row r="16243" spans="1:9">
      <c r="A16243" t="n">
        <v>127310</v>
      </c>
      <c r="B16243" s="8" t="n">
        <v>2</v>
      </c>
      <c r="C16243" s="7" t="n">
        <v>10</v>
      </c>
      <c r="D16243" s="7" t="s">
        <v>696</v>
      </c>
    </row>
    <row r="16244" spans="1:9">
      <c r="A16244" t="s">
        <v>4</v>
      </c>
      <c r="B16244" s="4" t="s">
        <v>5</v>
      </c>
      <c r="C16244" s="4" t="s">
        <v>10</v>
      </c>
    </row>
    <row r="16245" spans="1:9">
      <c r="A16245" t="n">
        <v>127325</v>
      </c>
      <c r="B16245" s="31" t="n">
        <v>16</v>
      </c>
      <c r="C16245" s="7" t="n">
        <v>0</v>
      </c>
    </row>
    <row r="16246" spans="1:9">
      <c r="A16246" t="s">
        <v>4</v>
      </c>
      <c r="B16246" s="4" t="s">
        <v>5</v>
      </c>
      <c r="C16246" s="4" t="s">
        <v>16</v>
      </c>
      <c r="D16246" s="4" t="s">
        <v>10</v>
      </c>
    </row>
    <row r="16247" spans="1:9">
      <c r="A16247" t="n">
        <v>127328</v>
      </c>
      <c r="B16247" s="37" t="n">
        <v>58</v>
      </c>
      <c r="C16247" s="7" t="n">
        <v>105</v>
      </c>
      <c r="D16247" s="7" t="n">
        <v>300</v>
      </c>
    </row>
    <row r="16248" spans="1:9">
      <c r="A16248" t="s">
        <v>4</v>
      </c>
      <c r="B16248" s="4" t="s">
        <v>5</v>
      </c>
      <c r="C16248" s="4" t="s">
        <v>30</v>
      </c>
      <c r="D16248" s="4" t="s">
        <v>10</v>
      </c>
    </row>
    <row r="16249" spans="1:9">
      <c r="A16249" t="n">
        <v>127332</v>
      </c>
      <c r="B16249" s="57" t="n">
        <v>103</v>
      </c>
      <c r="C16249" s="7" t="n">
        <v>1</v>
      </c>
      <c r="D16249" s="7" t="n">
        <v>300</v>
      </c>
    </row>
    <row r="16250" spans="1:9">
      <c r="A16250" t="s">
        <v>4</v>
      </c>
      <c r="B16250" s="4" t="s">
        <v>5</v>
      </c>
      <c r="C16250" s="4" t="s">
        <v>16</v>
      </c>
      <c r="D16250" s="4" t="s">
        <v>10</v>
      </c>
    </row>
    <row r="16251" spans="1:9">
      <c r="A16251" t="n">
        <v>127339</v>
      </c>
      <c r="B16251" s="59" t="n">
        <v>72</v>
      </c>
      <c r="C16251" s="7" t="n">
        <v>4</v>
      </c>
      <c r="D16251" s="7" t="n">
        <v>0</v>
      </c>
    </row>
    <row r="16252" spans="1:9">
      <c r="A16252" t="s">
        <v>4</v>
      </c>
      <c r="B16252" s="4" t="s">
        <v>5</v>
      </c>
      <c r="C16252" s="4" t="s">
        <v>9</v>
      </c>
    </row>
    <row r="16253" spans="1:9">
      <c r="A16253" t="n">
        <v>127343</v>
      </c>
      <c r="B16253" s="69" t="n">
        <v>15</v>
      </c>
      <c r="C16253" s="7" t="n">
        <v>1073741824</v>
      </c>
    </row>
    <row r="16254" spans="1:9">
      <c r="A16254" t="s">
        <v>4</v>
      </c>
      <c r="B16254" s="4" t="s">
        <v>5</v>
      </c>
      <c r="C16254" s="4" t="s">
        <v>16</v>
      </c>
    </row>
    <row r="16255" spans="1:9">
      <c r="A16255" t="n">
        <v>127348</v>
      </c>
      <c r="B16255" s="58" t="n">
        <v>64</v>
      </c>
      <c r="C16255" s="7" t="n">
        <v>3</v>
      </c>
    </row>
    <row r="16256" spans="1:9">
      <c r="A16256" t="s">
        <v>4</v>
      </c>
      <c r="B16256" s="4" t="s">
        <v>5</v>
      </c>
      <c r="C16256" s="4" t="s">
        <v>16</v>
      </c>
    </row>
    <row r="16257" spans="1:9">
      <c r="A16257" t="n">
        <v>127350</v>
      </c>
      <c r="B16257" s="17" t="n">
        <v>74</v>
      </c>
      <c r="C16257" s="7" t="n">
        <v>67</v>
      </c>
    </row>
    <row r="16258" spans="1:9">
      <c r="A16258" t="s">
        <v>4</v>
      </c>
      <c r="B16258" s="4" t="s">
        <v>5</v>
      </c>
      <c r="C16258" s="4" t="s">
        <v>16</v>
      </c>
      <c r="D16258" s="4" t="s">
        <v>16</v>
      </c>
      <c r="E16258" s="4" t="s">
        <v>10</v>
      </c>
    </row>
    <row r="16259" spans="1:9">
      <c r="A16259" t="n">
        <v>127352</v>
      </c>
      <c r="B16259" s="38" t="n">
        <v>45</v>
      </c>
      <c r="C16259" s="7" t="n">
        <v>8</v>
      </c>
      <c r="D16259" s="7" t="n">
        <v>1</v>
      </c>
      <c r="E16259" s="7" t="n">
        <v>0</v>
      </c>
    </row>
    <row r="16260" spans="1:9">
      <c r="A16260" t="s">
        <v>4</v>
      </c>
      <c r="B16260" s="4" t="s">
        <v>5</v>
      </c>
      <c r="C16260" s="4" t="s">
        <v>10</v>
      </c>
    </row>
    <row r="16261" spans="1:9">
      <c r="A16261" t="n">
        <v>127357</v>
      </c>
      <c r="B16261" s="19" t="n">
        <v>13</v>
      </c>
      <c r="C16261" s="7" t="n">
        <v>6409</v>
      </c>
    </row>
    <row r="16262" spans="1:9">
      <c r="A16262" t="s">
        <v>4</v>
      </c>
      <c r="B16262" s="4" t="s">
        <v>5</v>
      </c>
      <c r="C16262" s="4" t="s">
        <v>10</v>
      </c>
    </row>
    <row r="16263" spans="1:9">
      <c r="A16263" t="n">
        <v>127360</v>
      </c>
      <c r="B16263" s="19" t="n">
        <v>13</v>
      </c>
      <c r="C16263" s="7" t="n">
        <v>6408</v>
      </c>
    </row>
    <row r="16264" spans="1:9">
      <c r="A16264" t="s">
        <v>4</v>
      </c>
      <c r="B16264" s="4" t="s">
        <v>5</v>
      </c>
      <c r="C16264" s="4" t="s">
        <v>10</v>
      </c>
    </row>
    <row r="16265" spans="1:9">
      <c r="A16265" t="n">
        <v>127363</v>
      </c>
      <c r="B16265" s="12" t="n">
        <v>12</v>
      </c>
      <c r="C16265" s="7" t="n">
        <v>6464</v>
      </c>
    </row>
    <row r="16266" spans="1:9">
      <c r="A16266" t="s">
        <v>4</v>
      </c>
      <c r="B16266" s="4" t="s">
        <v>5</v>
      </c>
      <c r="C16266" s="4" t="s">
        <v>10</v>
      </c>
    </row>
    <row r="16267" spans="1:9">
      <c r="A16267" t="n">
        <v>127366</v>
      </c>
      <c r="B16267" s="19" t="n">
        <v>13</v>
      </c>
      <c r="C16267" s="7" t="n">
        <v>6465</v>
      </c>
    </row>
    <row r="16268" spans="1:9">
      <c r="A16268" t="s">
        <v>4</v>
      </c>
      <c r="B16268" s="4" t="s">
        <v>5</v>
      </c>
      <c r="C16268" s="4" t="s">
        <v>10</v>
      </c>
    </row>
    <row r="16269" spans="1:9">
      <c r="A16269" t="n">
        <v>127369</v>
      </c>
      <c r="B16269" s="19" t="n">
        <v>13</v>
      </c>
      <c r="C16269" s="7" t="n">
        <v>6466</v>
      </c>
    </row>
    <row r="16270" spans="1:9">
      <c r="A16270" t="s">
        <v>4</v>
      </c>
      <c r="B16270" s="4" t="s">
        <v>5</v>
      </c>
      <c r="C16270" s="4" t="s">
        <v>10</v>
      </c>
    </row>
    <row r="16271" spans="1:9">
      <c r="A16271" t="n">
        <v>127372</v>
      </c>
      <c r="B16271" s="19" t="n">
        <v>13</v>
      </c>
      <c r="C16271" s="7" t="n">
        <v>6467</v>
      </c>
    </row>
    <row r="16272" spans="1:9">
      <c r="A16272" t="s">
        <v>4</v>
      </c>
      <c r="B16272" s="4" t="s">
        <v>5</v>
      </c>
      <c r="C16272" s="4" t="s">
        <v>10</v>
      </c>
    </row>
    <row r="16273" spans="1:5">
      <c r="A16273" t="n">
        <v>127375</v>
      </c>
      <c r="B16273" s="19" t="n">
        <v>13</v>
      </c>
      <c r="C16273" s="7" t="n">
        <v>6468</v>
      </c>
    </row>
    <row r="16274" spans="1:5">
      <c r="A16274" t="s">
        <v>4</v>
      </c>
      <c r="B16274" s="4" t="s">
        <v>5</v>
      </c>
      <c r="C16274" s="4" t="s">
        <v>10</v>
      </c>
    </row>
    <row r="16275" spans="1:5">
      <c r="A16275" t="n">
        <v>127378</v>
      </c>
      <c r="B16275" s="19" t="n">
        <v>13</v>
      </c>
      <c r="C16275" s="7" t="n">
        <v>6469</v>
      </c>
    </row>
    <row r="16276" spans="1:5">
      <c r="A16276" t="s">
        <v>4</v>
      </c>
      <c r="B16276" s="4" t="s">
        <v>5</v>
      </c>
      <c r="C16276" s="4" t="s">
        <v>10</v>
      </c>
    </row>
    <row r="16277" spans="1:5">
      <c r="A16277" t="n">
        <v>127381</v>
      </c>
      <c r="B16277" s="19" t="n">
        <v>13</v>
      </c>
      <c r="C16277" s="7" t="n">
        <v>6470</v>
      </c>
    </row>
    <row r="16278" spans="1:5">
      <c r="A16278" t="s">
        <v>4</v>
      </c>
      <c r="B16278" s="4" t="s">
        <v>5</v>
      </c>
      <c r="C16278" s="4" t="s">
        <v>10</v>
      </c>
    </row>
    <row r="16279" spans="1:5">
      <c r="A16279" t="n">
        <v>127384</v>
      </c>
      <c r="B16279" s="19" t="n">
        <v>13</v>
      </c>
      <c r="C16279" s="7" t="n">
        <v>6471</v>
      </c>
    </row>
    <row r="16280" spans="1:5">
      <c r="A16280" t="s">
        <v>4</v>
      </c>
      <c r="B16280" s="4" t="s">
        <v>5</v>
      </c>
      <c r="C16280" s="4" t="s">
        <v>16</v>
      </c>
    </row>
    <row r="16281" spans="1:5">
      <c r="A16281" t="n">
        <v>127387</v>
      </c>
      <c r="B16281" s="17" t="n">
        <v>74</v>
      </c>
      <c r="C16281" s="7" t="n">
        <v>18</v>
      </c>
    </row>
    <row r="16282" spans="1:5">
      <c r="A16282" t="s">
        <v>4</v>
      </c>
      <c r="B16282" s="4" t="s">
        <v>5</v>
      </c>
      <c r="C16282" s="4" t="s">
        <v>16</v>
      </c>
    </row>
    <row r="16283" spans="1:5">
      <c r="A16283" t="n">
        <v>127389</v>
      </c>
      <c r="B16283" s="17" t="n">
        <v>74</v>
      </c>
      <c r="C16283" s="7" t="n">
        <v>45</v>
      </c>
    </row>
    <row r="16284" spans="1:5">
      <c r="A16284" t="s">
        <v>4</v>
      </c>
      <c r="B16284" s="4" t="s">
        <v>5</v>
      </c>
      <c r="C16284" s="4" t="s">
        <v>10</v>
      </c>
    </row>
    <row r="16285" spans="1:5">
      <c r="A16285" t="n">
        <v>127391</v>
      </c>
      <c r="B16285" s="31" t="n">
        <v>16</v>
      </c>
      <c r="C16285" s="7" t="n">
        <v>0</v>
      </c>
    </row>
    <row r="16286" spans="1:5">
      <c r="A16286" t="s">
        <v>4</v>
      </c>
      <c r="B16286" s="4" t="s">
        <v>5</v>
      </c>
      <c r="C16286" s="4" t="s">
        <v>16</v>
      </c>
      <c r="D16286" s="4" t="s">
        <v>16</v>
      </c>
      <c r="E16286" s="4" t="s">
        <v>16</v>
      </c>
      <c r="F16286" s="4" t="s">
        <v>16</v>
      </c>
    </row>
    <row r="16287" spans="1:5">
      <c r="A16287" t="n">
        <v>127394</v>
      </c>
      <c r="B16287" s="15" t="n">
        <v>14</v>
      </c>
      <c r="C16287" s="7" t="n">
        <v>0</v>
      </c>
      <c r="D16287" s="7" t="n">
        <v>8</v>
      </c>
      <c r="E16287" s="7" t="n">
        <v>0</v>
      </c>
      <c r="F16287" s="7" t="n">
        <v>0</v>
      </c>
    </row>
    <row r="16288" spans="1:5">
      <c r="A16288" t="s">
        <v>4</v>
      </c>
      <c r="B16288" s="4" t="s">
        <v>5</v>
      </c>
      <c r="C16288" s="4" t="s">
        <v>16</v>
      </c>
      <c r="D16288" s="4" t="s">
        <v>6</v>
      </c>
    </row>
    <row r="16289" spans="1:6">
      <c r="A16289" t="n">
        <v>127399</v>
      </c>
      <c r="B16289" s="8" t="n">
        <v>2</v>
      </c>
      <c r="C16289" s="7" t="n">
        <v>11</v>
      </c>
      <c r="D16289" s="7" t="s">
        <v>34</v>
      </c>
    </row>
    <row r="16290" spans="1:6">
      <c r="A16290" t="s">
        <v>4</v>
      </c>
      <c r="B16290" s="4" t="s">
        <v>5</v>
      </c>
      <c r="C16290" s="4" t="s">
        <v>10</v>
      </c>
    </row>
    <row r="16291" spans="1:6">
      <c r="A16291" t="n">
        <v>127413</v>
      </c>
      <c r="B16291" s="31" t="n">
        <v>16</v>
      </c>
      <c r="C16291" s="7" t="n">
        <v>0</v>
      </c>
    </row>
    <row r="16292" spans="1:6">
      <c r="A16292" t="s">
        <v>4</v>
      </c>
      <c r="B16292" s="4" t="s">
        <v>5</v>
      </c>
      <c r="C16292" s="4" t="s">
        <v>16</v>
      </c>
      <c r="D16292" s="4" t="s">
        <v>6</v>
      </c>
    </row>
    <row r="16293" spans="1:6">
      <c r="A16293" t="n">
        <v>127416</v>
      </c>
      <c r="B16293" s="8" t="n">
        <v>2</v>
      </c>
      <c r="C16293" s="7" t="n">
        <v>11</v>
      </c>
      <c r="D16293" s="7" t="s">
        <v>697</v>
      </c>
    </row>
    <row r="16294" spans="1:6">
      <c r="A16294" t="s">
        <v>4</v>
      </c>
      <c r="B16294" s="4" t="s">
        <v>5</v>
      </c>
      <c r="C16294" s="4" t="s">
        <v>10</v>
      </c>
    </row>
    <row r="16295" spans="1:6">
      <c r="A16295" t="n">
        <v>127425</v>
      </c>
      <c r="B16295" s="31" t="n">
        <v>16</v>
      </c>
      <c r="C16295" s="7" t="n">
        <v>0</v>
      </c>
    </row>
    <row r="16296" spans="1:6">
      <c r="A16296" t="s">
        <v>4</v>
      </c>
      <c r="B16296" s="4" t="s">
        <v>5</v>
      </c>
      <c r="C16296" s="4" t="s">
        <v>9</v>
      </c>
    </row>
    <row r="16297" spans="1:6">
      <c r="A16297" t="n">
        <v>127428</v>
      </c>
      <c r="B16297" s="69" t="n">
        <v>15</v>
      </c>
      <c r="C16297" s="7" t="n">
        <v>2048</v>
      </c>
    </row>
    <row r="16298" spans="1:6">
      <c r="A16298" t="s">
        <v>4</v>
      </c>
      <c r="B16298" s="4" t="s">
        <v>5</v>
      </c>
      <c r="C16298" s="4" t="s">
        <v>16</v>
      </c>
      <c r="D16298" s="4" t="s">
        <v>6</v>
      </c>
    </row>
    <row r="16299" spans="1:6">
      <c r="A16299" t="n">
        <v>127433</v>
      </c>
      <c r="B16299" s="8" t="n">
        <v>2</v>
      </c>
      <c r="C16299" s="7" t="n">
        <v>10</v>
      </c>
      <c r="D16299" s="7" t="s">
        <v>72</v>
      </c>
    </row>
    <row r="16300" spans="1:6">
      <c r="A16300" t="s">
        <v>4</v>
      </c>
      <c r="B16300" s="4" t="s">
        <v>5</v>
      </c>
      <c r="C16300" s="4" t="s">
        <v>10</v>
      </c>
    </row>
    <row r="16301" spans="1:6">
      <c r="A16301" t="n">
        <v>127451</v>
      </c>
      <c r="B16301" s="31" t="n">
        <v>16</v>
      </c>
      <c r="C16301" s="7" t="n">
        <v>0</v>
      </c>
    </row>
    <row r="16302" spans="1:6">
      <c r="A16302" t="s">
        <v>4</v>
      </c>
      <c r="B16302" s="4" t="s">
        <v>5</v>
      </c>
      <c r="C16302" s="4" t="s">
        <v>16</v>
      </c>
      <c r="D16302" s="4" t="s">
        <v>6</v>
      </c>
    </row>
    <row r="16303" spans="1:6">
      <c r="A16303" t="n">
        <v>127454</v>
      </c>
      <c r="B16303" s="8" t="n">
        <v>2</v>
      </c>
      <c r="C16303" s="7" t="n">
        <v>10</v>
      </c>
      <c r="D16303" s="7" t="s">
        <v>73</v>
      </c>
    </row>
    <row r="16304" spans="1:6">
      <c r="A16304" t="s">
        <v>4</v>
      </c>
      <c r="B16304" s="4" t="s">
        <v>5</v>
      </c>
      <c r="C16304" s="4" t="s">
        <v>10</v>
      </c>
    </row>
    <row r="16305" spans="1:4">
      <c r="A16305" t="n">
        <v>127473</v>
      </c>
      <c r="B16305" s="31" t="n">
        <v>16</v>
      </c>
      <c r="C16305" s="7" t="n">
        <v>0</v>
      </c>
    </row>
    <row r="16306" spans="1:4">
      <c r="A16306" t="s">
        <v>4</v>
      </c>
      <c r="B16306" s="4" t="s">
        <v>5</v>
      </c>
      <c r="C16306" s="4" t="s">
        <v>16</v>
      </c>
      <c r="D16306" s="4" t="s">
        <v>10</v>
      </c>
      <c r="E16306" s="4" t="s">
        <v>30</v>
      </c>
    </row>
    <row r="16307" spans="1:4">
      <c r="A16307" t="n">
        <v>127476</v>
      </c>
      <c r="B16307" s="37" t="n">
        <v>58</v>
      </c>
      <c r="C16307" s="7" t="n">
        <v>100</v>
      </c>
      <c r="D16307" s="7" t="n">
        <v>300</v>
      </c>
      <c r="E16307" s="7" t="n">
        <v>1</v>
      </c>
    </row>
    <row r="16308" spans="1:4">
      <c r="A16308" t="s">
        <v>4</v>
      </c>
      <c r="B16308" s="4" t="s">
        <v>5</v>
      </c>
      <c r="C16308" s="4" t="s">
        <v>16</v>
      </c>
      <c r="D16308" s="4" t="s">
        <v>10</v>
      </c>
    </row>
    <row r="16309" spans="1:4">
      <c r="A16309" t="n">
        <v>127484</v>
      </c>
      <c r="B16309" s="37" t="n">
        <v>58</v>
      </c>
      <c r="C16309" s="7" t="n">
        <v>255</v>
      </c>
      <c r="D16309" s="7" t="n">
        <v>0</v>
      </c>
    </row>
    <row r="16310" spans="1:4">
      <c r="A16310" t="s">
        <v>4</v>
      </c>
      <c r="B16310" s="4" t="s">
        <v>5</v>
      </c>
      <c r="C16310" s="4" t="s">
        <v>16</v>
      </c>
    </row>
    <row r="16311" spans="1:4">
      <c r="A16311" t="n">
        <v>127488</v>
      </c>
      <c r="B16311" s="32" t="n">
        <v>23</v>
      </c>
      <c r="C16311" s="7" t="n">
        <v>0</v>
      </c>
    </row>
    <row r="16312" spans="1:4">
      <c r="A16312" t="s">
        <v>4</v>
      </c>
      <c r="B16312" s="4" t="s">
        <v>5</v>
      </c>
    </row>
    <row r="16313" spans="1:4">
      <c r="A16313" t="n">
        <v>127490</v>
      </c>
      <c r="B16313" s="5" t="n">
        <v>1</v>
      </c>
    </row>
    <row r="16314" spans="1:4" s="3" customFormat="1" customHeight="0">
      <c r="A16314" s="3" t="s">
        <v>2</v>
      </c>
      <c r="B16314" s="3" t="s">
        <v>880</v>
      </c>
    </row>
    <row r="16315" spans="1:4">
      <c r="A16315" t="s">
        <v>4</v>
      </c>
      <c r="B16315" s="4" t="s">
        <v>5</v>
      </c>
    </row>
    <row r="16316" spans="1:4">
      <c r="A16316" t="n">
        <v>127492</v>
      </c>
      <c r="B16316" s="5" t="n">
        <v>1</v>
      </c>
    </row>
    <row r="16317" spans="1:4" s="3" customFormat="1" customHeight="0">
      <c r="A16317" s="3" t="s">
        <v>2</v>
      </c>
      <c r="B16317" s="3" t="s">
        <v>881</v>
      </c>
    </row>
    <row r="16318" spans="1:4">
      <c r="A16318" t="s">
        <v>4</v>
      </c>
      <c r="B16318" s="4" t="s">
        <v>5</v>
      </c>
      <c r="C16318" s="4" t="s">
        <v>10</v>
      </c>
      <c r="D16318" s="4" t="s">
        <v>10</v>
      </c>
      <c r="E16318" s="4" t="s">
        <v>9</v>
      </c>
      <c r="F16318" s="4" t="s">
        <v>6</v>
      </c>
      <c r="G16318" s="4" t="s">
        <v>8</v>
      </c>
      <c r="H16318" s="4" t="s">
        <v>10</v>
      </c>
      <c r="I16318" s="4" t="s">
        <v>10</v>
      </c>
      <c r="J16318" s="4" t="s">
        <v>9</v>
      </c>
      <c r="K16318" s="4" t="s">
        <v>6</v>
      </c>
      <c r="L16318" s="4" t="s">
        <v>8</v>
      </c>
    </row>
    <row r="16319" spans="1:4">
      <c r="A16319" t="n">
        <v>127504</v>
      </c>
      <c r="B16319" s="104" t="n">
        <v>257</v>
      </c>
      <c r="C16319" s="7" t="n">
        <v>4</v>
      </c>
      <c r="D16319" s="7" t="n">
        <v>65533</v>
      </c>
      <c r="E16319" s="7" t="n">
        <v>2006</v>
      </c>
      <c r="F16319" s="7" t="s">
        <v>15</v>
      </c>
      <c r="G16319" s="7" t="n">
        <f t="normal" ca="1">32-LENB(INDIRECT(ADDRESS(16319,6)))</f>
        <v>0</v>
      </c>
      <c r="H16319" s="7" t="n">
        <v>0</v>
      </c>
      <c r="I16319" s="7" t="n">
        <v>65533</v>
      </c>
      <c r="J16319" s="7" t="n">
        <v>0</v>
      </c>
      <c r="K16319" s="7" t="s">
        <v>15</v>
      </c>
      <c r="L16319" s="7" t="n">
        <f t="normal" ca="1">32-LENB(INDIRECT(ADDRESS(16319,11)))</f>
        <v>0</v>
      </c>
    </row>
    <row r="16320" spans="1:4">
      <c r="A16320" t="s">
        <v>4</v>
      </c>
      <c r="B16320" s="4" t="s">
        <v>5</v>
      </c>
    </row>
    <row r="16321" spans="1:12">
      <c r="A16321" t="n">
        <v>127584</v>
      </c>
      <c r="B16321" s="5" t="n">
        <v>1</v>
      </c>
    </row>
    <row r="16322" spans="1:12" s="3" customFormat="1" customHeight="0">
      <c r="A16322" s="3" t="s">
        <v>2</v>
      </c>
      <c r="B16322" s="3" t="s">
        <v>882</v>
      </c>
    </row>
    <row r="16323" spans="1:12">
      <c r="A16323" t="s">
        <v>4</v>
      </c>
      <c r="B16323" s="4" t="s">
        <v>5</v>
      </c>
      <c r="C16323" s="4" t="s">
        <v>10</v>
      </c>
      <c r="D16323" s="4" t="s">
        <v>10</v>
      </c>
      <c r="E16323" s="4" t="s">
        <v>9</v>
      </c>
      <c r="F16323" s="4" t="s">
        <v>6</v>
      </c>
      <c r="G16323" s="4" t="s">
        <v>8</v>
      </c>
      <c r="H16323" s="4" t="s">
        <v>10</v>
      </c>
      <c r="I16323" s="4" t="s">
        <v>10</v>
      </c>
      <c r="J16323" s="4" t="s">
        <v>9</v>
      </c>
      <c r="K16323" s="4" t="s">
        <v>6</v>
      </c>
      <c r="L16323" s="4" t="s">
        <v>8</v>
      </c>
    </row>
    <row r="16324" spans="1:12">
      <c r="A16324" t="n">
        <v>127600</v>
      </c>
      <c r="B16324" s="104" t="n">
        <v>257</v>
      </c>
      <c r="C16324" s="7" t="n">
        <v>4</v>
      </c>
      <c r="D16324" s="7" t="n">
        <v>65533</v>
      </c>
      <c r="E16324" s="7" t="n">
        <v>2006</v>
      </c>
      <c r="F16324" s="7" t="s">
        <v>15</v>
      </c>
      <c r="G16324" s="7" t="n">
        <f t="normal" ca="1">32-LENB(INDIRECT(ADDRESS(16324,6)))</f>
        <v>0</v>
      </c>
      <c r="H16324" s="7" t="n">
        <v>0</v>
      </c>
      <c r="I16324" s="7" t="n">
        <v>65533</v>
      </c>
      <c r="J16324" s="7" t="n">
        <v>0</v>
      </c>
      <c r="K16324" s="7" t="s">
        <v>15</v>
      </c>
      <c r="L16324" s="7" t="n">
        <f t="normal" ca="1">32-LENB(INDIRECT(ADDRESS(16324,11)))</f>
        <v>0</v>
      </c>
    </row>
    <row r="16325" spans="1:12">
      <c r="A16325" t="s">
        <v>4</v>
      </c>
      <c r="B16325" s="4" t="s">
        <v>5</v>
      </c>
    </row>
    <row r="16326" spans="1:12">
      <c r="A16326" t="n">
        <v>127680</v>
      </c>
      <c r="B16326" s="5" t="n">
        <v>1</v>
      </c>
    </row>
    <row r="16327" spans="1:12" s="3" customFormat="1" customHeight="0">
      <c r="A16327" s="3" t="s">
        <v>2</v>
      </c>
      <c r="B16327" s="3" t="s">
        <v>883</v>
      </c>
    </row>
    <row r="16328" spans="1:12">
      <c r="A16328" t="s">
        <v>4</v>
      </c>
      <c r="B16328" s="4" t="s">
        <v>5</v>
      </c>
      <c r="C16328" s="4" t="s">
        <v>10</v>
      </c>
      <c r="D16328" s="4" t="s">
        <v>10</v>
      </c>
      <c r="E16328" s="4" t="s">
        <v>9</v>
      </c>
      <c r="F16328" s="4" t="s">
        <v>6</v>
      </c>
      <c r="G16328" s="4" t="s">
        <v>8</v>
      </c>
      <c r="H16328" s="4" t="s">
        <v>10</v>
      </c>
      <c r="I16328" s="4" t="s">
        <v>10</v>
      </c>
      <c r="J16328" s="4" t="s">
        <v>9</v>
      </c>
      <c r="K16328" s="4" t="s">
        <v>6</v>
      </c>
      <c r="L16328" s="4" t="s">
        <v>8</v>
      </c>
    </row>
    <row r="16329" spans="1:12">
      <c r="A16329" t="n">
        <v>127696</v>
      </c>
      <c r="B16329" s="104" t="n">
        <v>257</v>
      </c>
      <c r="C16329" s="7" t="n">
        <v>4</v>
      </c>
      <c r="D16329" s="7" t="n">
        <v>65533</v>
      </c>
      <c r="E16329" s="7" t="n">
        <v>2006</v>
      </c>
      <c r="F16329" s="7" t="s">
        <v>15</v>
      </c>
      <c r="G16329" s="7" t="n">
        <f t="normal" ca="1">32-LENB(INDIRECT(ADDRESS(16329,6)))</f>
        <v>0</v>
      </c>
      <c r="H16329" s="7" t="n">
        <v>0</v>
      </c>
      <c r="I16329" s="7" t="n">
        <v>65533</v>
      </c>
      <c r="J16329" s="7" t="n">
        <v>0</v>
      </c>
      <c r="K16329" s="7" t="s">
        <v>15</v>
      </c>
      <c r="L16329" s="7" t="n">
        <f t="normal" ca="1">32-LENB(INDIRECT(ADDRESS(16329,11)))</f>
        <v>0</v>
      </c>
    </row>
    <row r="16330" spans="1:12">
      <c r="A16330" t="s">
        <v>4</v>
      </c>
      <c r="B16330" s="4" t="s">
        <v>5</v>
      </c>
    </row>
    <row r="16331" spans="1:12">
      <c r="A16331" t="n">
        <v>127776</v>
      </c>
      <c r="B16331" s="5" t="n">
        <v>1</v>
      </c>
    </row>
    <row r="16332" spans="1:12" s="3" customFormat="1" customHeight="0">
      <c r="A16332" s="3" t="s">
        <v>2</v>
      </c>
      <c r="B16332" s="3" t="s">
        <v>884</v>
      </c>
    </row>
    <row r="16333" spans="1:12">
      <c r="A16333" t="s">
        <v>4</v>
      </c>
      <c r="B16333" s="4" t="s">
        <v>5</v>
      </c>
      <c r="C16333" s="4" t="s">
        <v>10</v>
      </c>
      <c r="D16333" s="4" t="s">
        <v>10</v>
      </c>
      <c r="E16333" s="4" t="s">
        <v>9</v>
      </c>
      <c r="F16333" s="4" t="s">
        <v>6</v>
      </c>
      <c r="G16333" s="4" t="s">
        <v>8</v>
      </c>
      <c r="H16333" s="4" t="s">
        <v>10</v>
      </c>
      <c r="I16333" s="4" t="s">
        <v>10</v>
      </c>
      <c r="J16333" s="4" t="s">
        <v>9</v>
      </c>
      <c r="K16333" s="4" t="s">
        <v>6</v>
      </c>
      <c r="L16333" s="4" t="s">
        <v>8</v>
      </c>
    </row>
    <row r="16334" spans="1:12">
      <c r="A16334" t="n">
        <v>127792</v>
      </c>
      <c r="B16334" s="104" t="n">
        <v>257</v>
      </c>
      <c r="C16334" s="7" t="n">
        <v>4</v>
      </c>
      <c r="D16334" s="7" t="n">
        <v>65533</v>
      </c>
      <c r="E16334" s="7" t="n">
        <v>2006</v>
      </c>
      <c r="F16334" s="7" t="s">
        <v>15</v>
      </c>
      <c r="G16334" s="7" t="n">
        <f t="normal" ca="1">32-LENB(INDIRECT(ADDRESS(16334,6)))</f>
        <v>0</v>
      </c>
      <c r="H16334" s="7" t="n">
        <v>0</v>
      </c>
      <c r="I16334" s="7" t="n">
        <v>65533</v>
      </c>
      <c r="J16334" s="7" t="n">
        <v>0</v>
      </c>
      <c r="K16334" s="7" t="s">
        <v>15</v>
      </c>
      <c r="L16334" s="7" t="n">
        <f t="normal" ca="1">32-LENB(INDIRECT(ADDRESS(16334,11)))</f>
        <v>0</v>
      </c>
    </row>
    <row r="16335" spans="1:12">
      <c r="A16335" t="s">
        <v>4</v>
      </c>
      <c r="B16335" s="4" t="s">
        <v>5</v>
      </c>
    </row>
    <row r="16336" spans="1:12">
      <c r="A16336" t="n">
        <v>127872</v>
      </c>
      <c r="B16336" s="5" t="n">
        <v>1</v>
      </c>
    </row>
    <row r="16337" spans="1:12" s="3" customFormat="1" customHeight="0">
      <c r="A16337" s="3" t="s">
        <v>2</v>
      </c>
      <c r="B16337" s="3" t="s">
        <v>885</v>
      </c>
    </row>
    <row r="16338" spans="1:12">
      <c r="A16338" t="s">
        <v>4</v>
      </c>
      <c r="B16338" s="4" t="s">
        <v>5</v>
      </c>
      <c r="C16338" s="4" t="s">
        <v>10</v>
      </c>
      <c r="D16338" s="4" t="s">
        <v>10</v>
      </c>
      <c r="E16338" s="4" t="s">
        <v>9</v>
      </c>
      <c r="F16338" s="4" t="s">
        <v>6</v>
      </c>
      <c r="G16338" s="4" t="s">
        <v>8</v>
      </c>
      <c r="H16338" s="4" t="s">
        <v>10</v>
      </c>
      <c r="I16338" s="4" t="s">
        <v>10</v>
      </c>
      <c r="J16338" s="4" t="s">
        <v>9</v>
      </c>
      <c r="K16338" s="4" t="s">
        <v>6</v>
      </c>
      <c r="L16338" s="4" t="s">
        <v>8</v>
      </c>
    </row>
    <row r="16339" spans="1:12">
      <c r="A16339" t="n">
        <v>127888</v>
      </c>
      <c r="B16339" s="104" t="n">
        <v>257</v>
      </c>
      <c r="C16339" s="7" t="n">
        <v>4</v>
      </c>
      <c r="D16339" s="7" t="n">
        <v>65533</v>
      </c>
      <c r="E16339" s="7" t="n">
        <v>2006</v>
      </c>
      <c r="F16339" s="7" t="s">
        <v>15</v>
      </c>
      <c r="G16339" s="7" t="n">
        <f t="normal" ca="1">32-LENB(INDIRECT(ADDRESS(16339,6)))</f>
        <v>0</v>
      </c>
      <c r="H16339" s="7" t="n">
        <v>0</v>
      </c>
      <c r="I16339" s="7" t="n">
        <v>65533</v>
      </c>
      <c r="J16339" s="7" t="n">
        <v>0</v>
      </c>
      <c r="K16339" s="7" t="s">
        <v>15</v>
      </c>
      <c r="L16339" s="7" t="n">
        <f t="normal" ca="1">32-LENB(INDIRECT(ADDRESS(16339,11)))</f>
        <v>0</v>
      </c>
    </row>
    <row r="16340" spans="1:12">
      <c r="A16340" t="s">
        <v>4</v>
      </c>
      <c r="B16340" s="4" t="s">
        <v>5</v>
      </c>
    </row>
    <row r="16341" spans="1:12">
      <c r="A16341" t="n">
        <v>127968</v>
      </c>
      <c r="B16341" s="5" t="n">
        <v>1</v>
      </c>
    </row>
    <row r="16342" spans="1:12" s="3" customFormat="1" customHeight="0">
      <c r="A16342" s="3" t="s">
        <v>2</v>
      </c>
      <c r="B16342" s="3" t="s">
        <v>886</v>
      </c>
    </row>
    <row r="16343" spans="1:12">
      <c r="A16343" t="s">
        <v>4</v>
      </c>
      <c r="B16343" s="4" t="s">
        <v>5</v>
      </c>
      <c r="C16343" s="4" t="s">
        <v>10</v>
      </c>
      <c r="D16343" s="4" t="s">
        <v>10</v>
      </c>
      <c r="E16343" s="4" t="s">
        <v>9</v>
      </c>
      <c r="F16343" s="4" t="s">
        <v>6</v>
      </c>
      <c r="G16343" s="4" t="s">
        <v>8</v>
      </c>
      <c r="H16343" s="4" t="s">
        <v>10</v>
      </c>
      <c r="I16343" s="4" t="s">
        <v>10</v>
      </c>
      <c r="J16343" s="4" t="s">
        <v>9</v>
      </c>
      <c r="K16343" s="4" t="s">
        <v>6</v>
      </c>
      <c r="L16343" s="4" t="s">
        <v>8</v>
      </c>
    </row>
    <row r="16344" spans="1:12">
      <c r="A16344" t="n">
        <v>127984</v>
      </c>
      <c r="B16344" s="104" t="n">
        <v>257</v>
      </c>
      <c r="C16344" s="7" t="n">
        <v>4</v>
      </c>
      <c r="D16344" s="7" t="n">
        <v>65533</v>
      </c>
      <c r="E16344" s="7" t="n">
        <v>2006</v>
      </c>
      <c r="F16344" s="7" t="s">
        <v>15</v>
      </c>
      <c r="G16344" s="7" t="n">
        <f t="normal" ca="1">32-LENB(INDIRECT(ADDRESS(16344,6)))</f>
        <v>0</v>
      </c>
      <c r="H16344" s="7" t="n">
        <v>0</v>
      </c>
      <c r="I16344" s="7" t="n">
        <v>65533</v>
      </c>
      <c r="J16344" s="7" t="n">
        <v>0</v>
      </c>
      <c r="K16344" s="7" t="s">
        <v>15</v>
      </c>
      <c r="L16344" s="7" t="n">
        <f t="normal" ca="1">32-LENB(INDIRECT(ADDRESS(16344,11)))</f>
        <v>0</v>
      </c>
    </row>
    <row r="16345" spans="1:12">
      <c r="A16345" t="s">
        <v>4</v>
      </c>
      <c r="B16345" s="4" t="s">
        <v>5</v>
      </c>
    </row>
    <row r="16346" spans="1:12">
      <c r="A16346" t="n">
        <v>128064</v>
      </c>
      <c r="B16346" s="5" t="n">
        <v>1</v>
      </c>
    </row>
    <row r="16347" spans="1:12" s="3" customFormat="1" customHeight="0">
      <c r="A16347" s="3" t="s">
        <v>2</v>
      </c>
      <c r="B16347" s="3" t="s">
        <v>887</v>
      </c>
    </row>
    <row r="16348" spans="1:12">
      <c r="A16348" t="s">
        <v>4</v>
      </c>
      <c r="B16348" s="4" t="s">
        <v>5</v>
      </c>
      <c r="C16348" s="4" t="s">
        <v>10</v>
      </c>
      <c r="D16348" s="4" t="s">
        <v>10</v>
      </c>
      <c r="E16348" s="4" t="s">
        <v>9</v>
      </c>
      <c r="F16348" s="4" t="s">
        <v>6</v>
      </c>
      <c r="G16348" s="4" t="s">
        <v>8</v>
      </c>
      <c r="H16348" s="4" t="s">
        <v>10</v>
      </c>
      <c r="I16348" s="4" t="s">
        <v>10</v>
      </c>
      <c r="J16348" s="4" t="s">
        <v>9</v>
      </c>
      <c r="K16348" s="4" t="s">
        <v>6</v>
      </c>
      <c r="L16348" s="4" t="s">
        <v>8</v>
      </c>
    </row>
    <row r="16349" spans="1:12">
      <c r="A16349" t="n">
        <v>128080</v>
      </c>
      <c r="B16349" s="104" t="n">
        <v>257</v>
      </c>
      <c r="C16349" s="7" t="n">
        <v>4</v>
      </c>
      <c r="D16349" s="7" t="n">
        <v>65533</v>
      </c>
      <c r="E16349" s="7" t="n">
        <v>10000</v>
      </c>
      <c r="F16349" s="7" t="s">
        <v>15</v>
      </c>
      <c r="G16349" s="7" t="n">
        <f t="normal" ca="1">32-LENB(INDIRECT(ADDRESS(16349,6)))</f>
        <v>0</v>
      </c>
      <c r="H16349" s="7" t="n">
        <v>0</v>
      </c>
      <c r="I16349" s="7" t="n">
        <v>65533</v>
      </c>
      <c r="J16349" s="7" t="n">
        <v>0</v>
      </c>
      <c r="K16349" s="7" t="s">
        <v>15</v>
      </c>
      <c r="L16349" s="7" t="n">
        <f t="normal" ca="1">32-LENB(INDIRECT(ADDRESS(16349,11)))</f>
        <v>0</v>
      </c>
    </row>
    <row r="16350" spans="1:12">
      <c r="A16350" t="s">
        <v>4</v>
      </c>
      <c r="B16350" s="4" t="s">
        <v>5</v>
      </c>
    </row>
    <row r="16351" spans="1:12">
      <c r="A16351" t="n">
        <v>128160</v>
      </c>
      <c r="B16351" s="5" t="n">
        <v>1</v>
      </c>
    </row>
    <row r="16352" spans="1:12" s="3" customFormat="1" customHeight="0">
      <c r="A16352" s="3" t="s">
        <v>2</v>
      </c>
      <c r="B16352" s="3" t="s">
        <v>888</v>
      </c>
    </row>
    <row r="16353" spans="1:12">
      <c r="A16353" t="s">
        <v>4</v>
      </c>
      <c r="B16353" s="4" t="s">
        <v>5</v>
      </c>
      <c r="C16353" s="4" t="s">
        <v>10</v>
      </c>
      <c r="D16353" s="4" t="s">
        <v>10</v>
      </c>
      <c r="E16353" s="4" t="s">
        <v>9</v>
      </c>
      <c r="F16353" s="4" t="s">
        <v>6</v>
      </c>
      <c r="G16353" s="4" t="s">
        <v>8</v>
      </c>
      <c r="H16353" s="4" t="s">
        <v>10</v>
      </c>
      <c r="I16353" s="4" t="s">
        <v>10</v>
      </c>
      <c r="J16353" s="4" t="s">
        <v>9</v>
      </c>
      <c r="K16353" s="4" t="s">
        <v>6</v>
      </c>
      <c r="L16353" s="4" t="s">
        <v>8</v>
      </c>
    </row>
    <row r="16354" spans="1:12">
      <c r="A16354" t="n">
        <v>128176</v>
      </c>
      <c r="B16354" s="104" t="n">
        <v>257</v>
      </c>
      <c r="C16354" s="7" t="n">
        <v>4</v>
      </c>
      <c r="D16354" s="7" t="n">
        <v>65533</v>
      </c>
      <c r="E16354" s="7" t="n">
        <v>10000</v>
      </c>
      <c r="F16354" s="7" t="s">
        <v>15</v>
      </c>
      <c r="G16354" s="7" t="n">
        <f t="normal" ca="1">32-LENB(INDIRECT(ADDRESS(16354,6)))</f>
        <v>0</v>
      </c>
      <c r="H16354" s="7" t="n">
        <v>0</v>
      </c>
      <c r="I16354" s="7" t="n">
        <v>65533</v>
      </c>
      <c r="J16354" s="7" t="n">
        <v>0</v>
      </c>
      <c r="K16354" s="7" t="s">
        <v>15</v>
      </c>
      <c r="L16354" s="7" t="n">
        <f t="normal" ca="1">32-LENB(INDIRECT(ADDRESS(16354,11)))</f>
        <v>0</v>
      </c>
    </row>
    <row r="16355" spans="1:12">
      <c r="A16355" t="s">
        <v>4</v>
      </c>
      <c r="B16355" s="4" t="s">
        <v>5</v>
      </c>
    </row>
    <row r="16356" spans="1:12">
      <c r="A16356" t="n">
        <v>128256</v>
      </c>
      <c r="B16356" s="5" t="n">
        <v>1</v>
      </c>
    </row>
    <row r="16357" spans="1:12" s="3" customFormat="1" customHeight="0">
      <c r="A16357" s="3" t="s">
        <v>2</v>
      </c>
      <c r="B16357" s="3" t="s">
        <v>889</v>
      </c>
    </row>
    <row r="16358" spans="1:12">
      <c r="A16358" t="s">
        <v>4</v>
      </c>
      <c r="B16358" s="4" t="s">
        <v>5</v>
      </c>
      <c r="C16358" s="4" t="s">
        <v>10</v>
      </c>
      <c r="D16358" s="4" t="s">
        <v>10</v>
      </c>
      <c r="E16358" s="4" t="s">
        <v>9</v>
      </c>
      <c r="F16358" s="4" t="s">
        <v>6</v>
      </c>
      <c r="G16358" s="4" t="s">
        <v>8</v>
      </c>
      <c r="H16358" s="4" t="s">
        <v>10</v>
      </c>
      <c r="I16358" s="4" t="s">
        <v>10</v>
      </c>
      <c r="J16358" s="4" t="s">
        <v>9</v>
      </c>
      <c r="K16358" s="4" t="s">
        <v>6</v>
      </c>
      <c r="L16358" s="4" t="s">
        <v>8</v>
      </c>
    </row>
    <row r="16359" spans="1:12">
      <c r="A16359" t="n">
        <v>128272</v>
      </c>
      <c r="B16359" s="104" t="n">
        <v>257</v>
      </c>
      <c r="C16359" s="7" t="n">
        <v>4</v>
      </c>
      <c r="D16359" s="7" t="n">
        <v>65533</v>
      </c>
      <c r="E16359" s="7" t="n">
        <v>10000</v>
      </c>
      <c r="F16359" s="7" t="s">
        <v>15</v>
      </c>
      <c r="G16359" s="7" t="n">
        <f t="normal" ca="1">32-LENB(INDIRECT(ADDRESS(16359,6)))</f>
        <v>0</v>
      </c>
      <c r="H16359" s="7" t="n">
        <v>0</v>
      </c>
      <c r="I16359" s="7" t="n">
        <v>65533</v>
      </c>
      <c r="J16359" s="7" t="n">
        <v>0</v>
      </c>
      <c r="K16359" s="7" t="s">
        <v>15</v>
      </c>
      <c r="L16359" s="7" t="n">
        <f t="normal" ca="1">32-LENB(INDIRECT(ADDRESS(16359,11)))</f>
        <v>0</v>
      </c>
    </row>
    <row r="16360" spans="1:12">
      <c r="A16360" t="s">
        <v>4</v>
      </c>
      <c r="B16360" s="4" t="s">
        <v>5</v>
      </c>
    </row>
    <row r="16361" spans="1:12">
      <c r="A16361" t="n">
        <v>128352</v>
      </c>
      <c r="B16361" s="5" t="n">
        <v>1</v>
      </c>
    </row>
    <row r="16362" spans="1:12" s="3" customFormat="1" customHeight="0">
      <c r="A16362" s="3" t="s">
        <v>2</v>
      </c>
      <c r="B16362" s="3" t="s">
        <v>890</v>
      </c>
    </row>
    <row r="16363" spans="1:12">
      <c r="A16363" t="s">
        <v>4</v>
      </c>
      <c r="B16363" s="4" t="s">
        <v>5</v>
      </c>
      <c r="C16363" s="4" t="s">
        <v>10</v>
      </c>
      <c r="D16363" s="4" t="s">
        <v>10</v>
      </c>
      <c r="E16363" s="4" t="s">
        <v>9</v>
      </c>
      <c r="F16363" s="4" t="s">
        <v>6</v>
      </c>
      <c r="G16363" s="4" t="s">
        <v>8</v>
      </c>
      <c r="H16363" s="4" t="s">
        <v>10</v>
      </c>
      <c r="I16363" s="4" t="s">
        <v>10</v>
      </c>
      <c r="J16363" s="4" t="s">
        <v>9</v>
      </c>
      <c r="K16363" s="4" t="s">
        <v>6</v>
      </c>
      <c r="L16363" s="4" t="s">
        <v>8</v>
      </c>
      <c r="M16363" s="4" t="s">
        <v>10</v>
      </c>
      <c r="N16363" s="4" t="s">
        <v>10</v>
      </c>
      <c r="O16363" s="4" t="s">
        <v>9</v>
      </c>
      <c r="P16363" s="4" t="s">
        <v>6</v>
      </c>
      <c r="Q16363" s="4" t="s">
        <v>8</v>
      </c>
      <c r="R16363" s="4" t="s">
        <v>10</v>
      </c>
      <c r="S16363" s="4" t="s">
        <v>10</v>
      </c>
      <c r="T16363" s="4" t="s">
        <v>9</v>
      </c>
      <c r="U16363" s="4" t="s">
        <v>6</v>
      </c>
      <c r="V16363" s="4" t="s">
        <v>8</v>
      </c>
      <c r="W16363" s="4" t="s">
        <v>10</v>
      </c>
      <c r="X16363" s="4" t="s">
        <v>10</v>
      </c>
      <c r="Y16363" s="4" t="s">
        <v>9</v>
      </c>
      <c r="Z16363" s="4" t="s">
        <v>6</v>
      </c>
      <c r="AA16363" s="4" t="s">
        <v>8</v>
      </c>
      <c r="AB16363" s="4" t="s">
        <v>10</v>
      </c>
      <c r="AC16363" s="4" t="s">
        <v>10</v>
      </c>
      <c r="AD16363" s="4" t="s">
        <v>9</v>
      </c>
      <c r="AE16363" s="4" t="s">
        <v>6</v>
      </c>
      <c r="AF16363" s="4" t="s">
        <v>8</v>
      </c>
      <c r="AG16363" s="4" t="s">
        <v>10</v>
      </c>
      <c r="AH16363" s="4" t="s">
        <v>10</v>
      </c>
      <c r="AI16363" s="4" t="s">
        <v>9</v>
      </c>
      <c r="AJ16363" s="4" t="s">
        <v>6</v>
      </c>
      <c r="AK16363" s="4" t="s">
        <v>8</v>
      </c>
      <c r="AL16363" s="4" t="s">
        <v>10</v>
      </c>
      <c r="AM16363" s="4" t="s">
        <v>10</v>
      </c>
      <c r="AN16363" s="4" t="s">
        <v>9</v>
      </c>
      <c r="AO16363" s="4" t="s">
        <v>6</v>
      </c>
      <c r="AP16363" s="4" t="s">
        <v>8</v>
      </c>
      <c r="AQ16363" s="4" t="s">
        <v>10</v>
      </c>
      <c r="AR16363" s="4" t="s">
        <v>10</v>
      </c>
      <c r="AS16363" s="4" t="s">
        <v>9</v>
      </c>
      <c r="AT16363" s="4" t="s">
        <v>6</v>
      </c>
      <c r="AU16363" s="4" t="s">
        <v>8</v>
      </c>
      <c r="AV16363" s="4" t="s">
        <v>10</v>
      </c>
      <c r="AW16363" s="4" t="s">
        <v>10</v>
      </c>
      <c r="AX16363" s="4" t="s">
        <v>9</v>
      </c>
      <c r="AY16363" s="4" t="s">
        <v>6</v>
      </c>
      <c r="AZ16363" s="4" t="s">
        <v>8</v>
      </c>
      <c r="BA16363" s="4" t="s">
        <v>10</v>
      </c>
      <c r="BB16363" s="4" t="s">
        <v>10</v>
      </c>
      <c r="BC16363" s="4" t="s">
        <v>9</v>
      </c>
      <c r="BD16363" s="4" t="s">
        <v>6</v>
      </c>
      <c r="BE16363" s="4" t="s">
        <v>8</v>
      </c>
      <c r="BF16363" s="4" t="s">
        <v>10</v>
      </c>
      <c r="BG16363" s="4" t="s">
        <v>10</v>
      </c>
      <c r="BH16363" s="4" t="s">
        <v>9</v>
      </c>
      <c r="BI16363" s="4" t="s">
        <v>6</v>
      </c>
      <c r="BJ16363" s="4" t="s">
        <v>8</v>
      </c>
      <c r="BK16363" s="4" t="s">
        <v>10</v>
      </c>
      <c r="BL16363" s="4" t="s">
        <v>10</v>
      </c>
      <c r="BM16363" s="4" t="s">
        <v>9</v>
      </c>
      <c r="BN16363" s="4" t="s">
        <v>6</v>
      </c>
      <c r="BO16363" s="4" t="s">
        <v>8</v>
      </c>
      <c r="BP16363" s="4" t="s">
        <v>10</v>
      </c>
      <c r="BQ16363" s="4" t="s">
        <v>10</v>
      </c>
      <c r="BR16363" s="4" t="s">
        <v>9</v>
      </c>
      <c r="BS16363" s="4" t="s">
        <v>6</v>
      </c>
      <c r="BT16363" s="4" t="s">
        <v>8</v>
      </c>
      <c r="BU16363" s="4" t="s">
        <v>10</v>
      </c>
      <c r="BV16363" s="4" t="s">
        <v>10</v>
      </c>
      <c r="BW16363" s="4" t="s">
        <v>9</v>
      </c>
      <c r="BX16363" s="4" t="s">
        <v>6</v>
      </c>
      <c r="BY16363" s="4" t="s">
        <v>8</v>
      </c>
      <c r="BZ16363" s="4" t="s">
        <v>10</v>
      </c>
      <c r="CA16363" s="4" t="s">
        <v>10</v>
      </c>
      <c r="CB16363" s="4" t="s">
        <v>9</v>
      </c>
      <c r="CC16363" s="4" t="s">
        <v>6</v>
      </c>
      <c r="CD16363" s="4" t="s">
        <v>8</v>
      </c>
      <c r="CE16363" s="4" t="s">
        <v>10</v>
      </c>
      <c r="CF16363" s="4" t="s">
        <v>10</v>
      </c>
      <c r="CG16363" s="4" t="s">
        <v>9</v>
      </c>
      <c r="CH16363" s="4" t="s">
        <v>6</v>
      </c>
      <c r="CI16363" s="4" t="s">
        <v>8</v>
      </c>
      <c r="CJ16363" s="4" t="s">
        <v>10</v>
      </c>
      <c r="CK16363" s="4" t="s">
        <v>10</v>
      </c>
      <c r="CL16363" s="4" t="s">
        <v>9</v>
      </c>
      <c r="CM16363" s="4" t="s">
        <v>6</v>
      </c>
      <c r="CN16363" s="4" t="s">
        <v>8</v>
      </c>
      <c r="CO16363" s="4" t="s">
        <v>10</v>
      </c>
      <c r="CP16363" s="4" t="s">
        <v>10</v>
      </c>
      <c r="CQ16363" s="4" t="s">
        <v>9</v>
      </c>
      <c r="CR16363" s="4" t="s">
        <v>6</v>
      </c>
      <c r="CS16363" s="4" t="s">
        <v>8</v>
      </c>
      <c r="CT16363" s="4" t="s">
        <v>10</v>
      </c>
      <c r="CU16363" s="4" t="s">
        <v>10</v>
      </c>
      <c r="CV16363" s="4" t="s">
        <v>9</v>
      </c>
      <c r="CW16363" s="4" t="s">
        <v>6</v>
      </c>
      <c r="CX16363" s="4" t="s">
        <v>8</v>
      </c>
      <c r="CY16363" s="4" t="s">
        <v>10</v>
      </c>
      <c r="CZ16363" s="4" t="s">
        <v>10</v>
      </c>
      <c r="DA16363" s="4" t="s">
        <v>9</v>
      </c>
      <c r="DB16363" s="4" t="s">
        <v>6</v>
      </c>
      <c r="DC16363" s="4" t="s">
        <v>8</v>
      </c>
      <c r="DD16363" s="4" t="s">
        <v>10</v>
      </c>
      <c r="DE16363" s="4" t="s">
        <v>10</v>
      </c>
      <c r="DF16363" s="4" t="s">
        <v>9</v>
      </c>
      <c r="DG16363" s="4" t="s">
        <v>6</v>
      </c>
      <c r="DH16363" s="4" t="s">
        <v>8</v>
      </c>
      <c r="DI16363" s="4" t="s">
        <v>10</v>
      </c>
      <c r="DJ16363" s="4" t="s">
        <v>10</v>
      </c>
      <c r="DK16363" s="4" t="s">
        <v>9</v>
      </c>
      <c r="DL16363" s="4" t="s">
        <v>6</v>
      </c>
      <c r="DM16363" s="4" t="s">
        <v>8</v>
      </c>
      <c r="DN16363" s="4" t="s">
        <v>10</v>
      </c>
      <c r="DO16363" s="4" t="s">
        <v>10</v>
      </c>
      <c r="DP16363" s="4" t="s">
        <v>9</v>
      </c>
      <c r="DQ16363" s="4" t="s">
        <v>6</v>
      </c>
      <c r="DR16363" s="4" t="s">
        <v>8</v>
      </c>
      <c r="DS16363" s="4" t="s">
        <v>10</v>
      </c>
      <c r="DT16363" s="4" t="s">
        <v>10</v>
      </c>
      <c r="DU16363" s="4" t="s">
        <v>9</v>
      </c>
      <c r="DV16363" s="4" t="s">
        <v>6</v>
      </c>
      <c r="DW16363" s="4" t="s">
        <v>8</v>
      </c>
      <c r="DX16363" s="4" t="s">
        <v>10</v>
      </c>
      <c r="DY16363" s="4" t="s">
        <v>10</v>
      </c>
      <c r="DZ16363" s="4" t="s">
        <v>9</v>
      </c>
      <c r="EA16363" s="4" t="s">
        <v>6</v>
      </c>
      <c r="EB16363" s="4" t="s">
        <v>8</v>
      </c>
      <c r="EC16363" s="4" t="s">
        <v>10</v>
      </c>
      <c r="ED16363" s="4" t="s">
        <v>10</v>
      </c>
      <c r="EE16363" s="4" t="s">
        <v>9</v>
      </c>
      <c r="EF16363" s="4" t="s">
        <v>6</v>
      </c>
      <c r="EG16363" s="4" t="s">
        <v>8</v>
      </c>
      <c r="EH16363" s="4" t="s">
        <v>10</v>
      </c>
      <c r="EI16363" s="4" t="s">
        <v>10</v>
      </c>
      <c r="EJ16363" s="4" t="s">
        <v>9</v>
      </c>
      <c r="EK16363" s="4" t="s">
        <v>6</v>
      </c>
      <c r="EL16363" s="4" t="s">
        <v>8</v>
      </c>
      <c r="EM16363" s="4" t="s">
        <v>10</v>
      </c>
      <c r="EN16363" s="4" t="s">
        <v>10</v>
      </c>
      <c r="EO16363" s="4" t="s">
        <v>9</v>
      </c>
      <c r="EP16363" s="4" t="s">
        <v>6</v>
      </c>
      <c r="EQ16363" s="4" t="s">
        <v>8</v>
      </c>
      <c r="ER16363" s="4" t="s">
        <v>10</v>
      </c>
      <c r="ES16363" s="4" t="s">
        <v>10</v>
      </c>
      <c r="ET16363" s="4" t="s">
        <v>9</v>
      </c>
      <c r="EU16363" s="4" t="s">
        <v>6</v>
      </c>
      <c r="EV16363" s="4" t="s">
        <v>8</v>
      </c>
      <c r="EW16363" s="4" t="s">
        <v>10</v>
      </c>
      <c r="EX16363" s="4" t="s">
        <v>10</v>
      </c>
      <c r="EY16363" s="4" t="s">
        <v>9</v>
      </c>
      <c r="EZ16363" s="4" t="s">
        <v>6</v>
      </c>
      <c r="FA16363" s="4" t="s">
        <v>8</v>
      </c>
      <c r="FB16363" s="4" t="s">
        <v>10</v>
      </c>
      <c r="FC16363" s="4" t="s">
        <v>10</v>
      </c>
      <c r="FD16363" s="4" t="s">
        <v>9</v>
      </c>
      <c r="FE16363" s="4" t="s">
        <v>6</v>
      </c>
      <c r="FF16363" s="4" t="s">
        <v>8</v>
      </c>
      <c r="FG16363" s="4" t="s">
        <v>10</v>
      </c>
      <c r="FH16363" s="4" t="s">
        <v>10</v>
      </c>
      <c r="FI16363" s="4" t="s">
        <v>9</v>
      </c>
      <c r="FJ16363" s="4" t="s">
        <v>6</v>
      </c>
      <c r="FK16363" s="4" t="s">
        <v>8</v>
      </c>
      <c r="FL16363" s="4" t="s">
        <v>10</v>
      </c>
      <c r="FM16363" s="4" t="s">
        <v>10</v>
      </c>
      <c r="FN16363" s="4" t="s">
        <v>9</v>
      </c>
      <c r="FO16363" s="4" t="s">
        <v>6</v>
      </c>
      <c r="FP16363" s="4" t="s">
        <v>8</v>
      </c>
      <c r="FQ16363" s="4" t="s">
        <v>10</v>
      </c>
      <c r="FR16363" s="4" t="s">
        <v>10</v>
      </c>
      <c r="FS16363" s="4" t="s">
        <v>9</v>
      </c>
      <c r="FT16363" s="4" t="s">
        <v>6</v>
      </c>
      <c r="FU16363" s="4" t="s">
        <v>8</v>
      </c>
      <c r="FV16363" s="4" t="s">
        <v>10</v>
      </c>
      <c r="FW16363" s="4" t="s">
        <v>10</v>
      </c>
      <c r="FX16363" s="4" t="s">
        <v>9</v>
      </c>
      <c r="FY16363" s="4" t="s">
        <v>6</v>
      </c>
      <c r="FZ16363" s="4" t="s">
        <v>8</v>
      </c>
      <c r="GA16363" s="4" t="s">
        <v>10</v>
      </c>
      <c r="GB16363" s="4" t="s">
        <v>10</v>
      </c>
      <c r="GC16363" s="4" t="s">
        <v>9</v>
      </c>
      <c r="GD16363" s="4" t="s">
        <v>6</v>
      </c>
      <c r="GE16363" s="4" t="s">
        <v>8</v>
      </c>
      <c r="GF16363" s="4" t="s">
        <v>10</v>
      </c>
      <c r="GG16363" s="4" t="s">
        <v>10</v>
      </c>
      <c r="GH16363" s="4" t="s">
        <v>9</v>
      </c>
      <c r="GI16363" s="4" t="s">
        <v>6</v>
      </c>
      <c r="GJ16363" s="4" t="s">
        <v>8</v>
      </c>
      <c r="GK16363" s="4" t="s">
        <v>10</v>
      </c>
      <c r="GL16363" s="4" t="s">
        <v>10</v>
      </c>
      <c r="GM16363" s="4" t="s">
        <v>9</v>
      </c>
      <c r="GN16363" s="4" t="s">
        <v>6</v>
      </c>
      <c r="GO16363" s="4" t="s">
        <v>8</v>
      </c>
      <c r="GP16363" s="4" t="s">
        <v>10</v>
      </c>
      <c r="GQ16363" s="4" t="s">
        <v>10</v>
      </c>
      <c r="GR16363" s="4" t="s">
        <v>9</v>
      </c>
      <c r="GS16363" s="4" t="s">
        <v>6</v>
      </c>
      <c r="GT16363" s="4" t="s">
        <v>8</v>
      </c>
      <c r="GU16363" s="4" t="s">
        <v>10</v>
      </c>
      <c r="GV16363" s="4" t="s">
        <v>10</v>
      </c>
      <c r="GW16363" s="4" t="s">
        <v>9</v>
      </c>
      <c r="GX16363" s="4" t="s">
        <v>6</v>
      </c>
      <c r="GY16363" s="4" t="s">
        <v>8</v>
      </c>
      <c r="GZ16363" s="4" t="s">
        <v>10</v>
      </c>
      <c r="HA16363" s="4" t="s">
        <v>10</v>
      </c>
      <c r="HB16363" s="4" t="s">
        <v>9</v>
      </c>
      <c r="HC16363" s="4" t="s">
        <v>6</v>
      </c>
      <c r="HD16363" s="4" t="s">
        <v>8</v>
      </c>
      <c r="HE16363" s="4" t="s">
        <v>10</v>
      </c>
      <c r="HF16363" s="4" t="s">
        <v>10</v>
      </c>
      <c r="HG16363" s="4" t="s">
        <v>9</v>
      </c>
      <c r="HH16363" s="4" t="s">
        <v>6</v>
      </c>
      <c r="HI16363" s="4" t="s">
        <v>8</v>
      </c>
      <c r="HJ16363" s="4" t="s">
        <v>10</v>
      </c>
      <c r="HK16363" s="4" t="s">
        <v>10</v>
      </c>
      <c r="HL16363" s="4" t="s">
        <v>9</v>
      </c>
      <c r="HM16363" s="4" t="s">
        <v>6</v>
      </c>
      <c r="HN16363" s="4" t="s">
        <v>8</v>
      </c>
      <c r="HO16363" s="4" t="s">
        <v>10</v>
      </c>
      <c r="HP16363" s="4" t="s">
        <v>10</v>
      </c>
      <c r="HQ16363" s="4" t="s">
        <v>9</v>
      </c>
      <c r="HR16363" s="4" t="s">
        <v>6</v>
      </c>
      <c r="HS16363" s="4" t="s">
        <v>8</v>
      </c>
      <c r="HT16363" s="4" t="s">
        <v>10</v>
      </c>
      <c r="HU16363" s="4" t="s">
        <v>10</v>
      </c>
      <c r="HV16363" s="4" t="s">
        <v>9</v>
      </c>
      <c r="HW16363" s="4" t="s">
        <v>6</v>
      </c>
      <c r="HX16363" s="4" t="s">
        <v>8</v>
      </c>
      <c r="HY16363" s="4" t="s">
        <v>10</v>
      </c>
      <c r="HZ16363" s="4" t="s">
        <v>10</v>
      </c>
      <c r="IA16363" s="4" t="s">
        <v>9</v>
      </c>
      <c r="IB16363" s="4" t="s">
        <v>6</v>
      </c>
      <c r="IC16363" s="4" t="s">
        <v>8</v>
      </c>
      <c r="ID16363" s="4" t="s">
        <v>10</v>
      </c>
      <c r="IE16363" s="4" t="s">
        <v>10</v>
      </c>
      <c r="IF16363" s="4" t="s">
        <v>9</v>
      </c>
      <c r="IG16363" s="4" t="s">
        <v>6</v>
      </c>
      <c r="IH16363" s="4" t="s">
        <v>8</v>
      </c>
      <c r="II16363" s="4" t="s">
        <v>10</v>
      </c>
      <c r="IJ16363" s="4" t="s">
        <v>10</v>
      </c>
      <c r="IK16363" s="4" t="s">
        <v>9</v>
      </c>
      <c r="IL16363" s="4" t="s">
        <v>6</v>
      </c>
      <c r="IM16363" s="4" t="s">
        <v>8</v>
      </c>
      <c r="IN16363" s="4" t="s">
        <v>10</v>
      </c>
      <c r="IO16363" s="4" t="s">
        <v>10</v>
      </c>
      <c r="IP16363" s="4" t="s">
        <v>9</v>
      </c>
      <c r="IQ16363" s="4" t="s">
        <v>6</v>
      </c>
      <c r="IR16363" s="4" t="s">
        <v>8</v>
      </c>
      <c r="IS16363" s="4" t="s">
        <v>10</v>
      </c>
      <c r="IT16363" s="4" t="s">
        <v>10</v>
      </c>
      <c r="IU16363" s="4" t="s">
        <v>9</v>
      </c>
      <c r="IV16363" s="4" t="s">
        <v>6</v>
      </c>
      <c r="IW16363" s="4" t="s">
        <v>8</v>
      </c>
      <c r="IX16363" s="4" t="s">
        <v>10</v>
      </c>
      <c r="IY16363" s="4" t="s">
        <v>10</v>
      </c>
      <c r="IZ16363" s="4" t="s">
        <v>9</v>
      </c>
      <c r="JA16363" s="4" t="s">
        <v>6</v>
      </c>
      <c r="JB16363" s="4" t="s">
        <v>8</v>
      </c>
      <c r="JC16363" s="4" t="s">
        <v>10</v>
      </c>
      <c r="JD16363" s="4" t="s">
        <v>10</v>
      </c>
      <c r="JE16363" s="4" t="s">
        <v>9</v>
      </c>
      <c r="JF16363" s="4" t="s">
        <v>6</v>
      </c>
      <c r="JG16363" s="4" t="s">
        <v>8</v>
      </c>
      <c r="JH16363" s="4" t="s">
        <v>10</v>
      </c>
      <c r="JI16363" s="4" t="s">
        <v>10</v>
      </c>
      <c r="JJ16363" s="4" t="s">
        <v>9</v>
      </c>
      <c r="JK16363" s="4" t="s">
        <v>6</v>
      </c>
      <c r="JL16363" s="4" t="s">
        <v>8</v>
      </c>
      <c r="JM16363" s="4" t="s">
        <v>10</v>
      </c>
      <c r="JN16363" s="4" t="s">
        <v>10</v>
      </c>
      <c r="JO16363" s="4" t="s">
        <v>9</v>
      </c>
      <c r="JP16363" s="4" t="s">
        <v>6</v>
      </c>
      <c r="JQ16363" s="4" t="s">
        <v>8</v>
      </c>
      <c r="JR16363" s="4" t="s">
        <v>10</v>
      </c>
      <c r="JS16363" s="4" t="s">
        <v>10</v>
      </c>
      <c r="JT16363" s="4" t="s">
        <v>9</v>
      </c>
      <c r="JU16363" s="4" t="s">
        <v>6</v>
      </c>
      <c r="JV16363" s="4" t="s">
        <v>8</v>
      </c>
      <c r="JW16363" s="4" t="s">
        <v>10</v>
      </c>
      <c r="JX16363" s="4" t="s">
        <v>10</v>
      </c>
      <c r="JY16363" s="4" t="s">
        <v>9</v>
      </c>
      <c r="JZ16363" s="4" t="s">
        <v>6</v>
      </c>
      <c r="KA16363" s="4" t="s">
        <v>8</v>
      </c>
      <c r="KB16363" s="4" t="s">
        <v>10</v>
      </c>
      <c r="KC16363" s="4" t="s">
        <v>10</v>
      </c>
      <c r="KD16363" s="4" t="s">
        <v>9</v>
      </c>
      <c r="KE16363" s="4" t="s">
        <v>6</v>
      </c>
      <c r="KF16363" s="4" t="s">
        <v>8</v>
      </c>
      <c r="KG16363" s="4" t="s">
        <v>10</v>
      </c>
      <c r="KH16363" s="4" t="s">
        <v>10</v>
      </c>
      <c r="KI16363" s="4" t="s">
        <v>9</v>
      </c>
      <c r="KJ16363" s="4" t="s">
        <v>6</v>
      </c>
      <c r="KK16363" s="4" t="s">
        <v>8</v>
      </c>
      <c r="KL16363" s="4" t="s">
        <v>10</v>
      </c>
      <c r="KM16363" s="4" t="s">
        <v>10</v>
      </c>
      <c r="KN16363" s="4" t="s">
        <v>9</v>
      </c>
      <c r="KO16363" s="4" t="s">
        <v>6</v>
      </c>
      <c r="KP16363" s="4" t="s">
        <v>8</v>
      </c>
      <c r="KQ16363" s="4" t="s">
        <v>10</v>
      </c>
      <c r="KR16363" s="4" t="s">
        <v>10</v>
      </c>
      <c r="KS16363" s="4" t="s">
        <v>9</v>
      </c>
      <c r="KT16363" s="4" t="s">
        <v>6</v>
      </c>
      <c r="KU16363" s="4" t="s">
        <v>8</v>
      </c>
      <c r="KV16363" s="4" t="s">
        <v>10</v>
      </c>
      <c r="KW16363" s="4" t="s">
        <v>10</v>
      </c>
      <c r="KX16363" s="4" t="s">
        <v>9</v>
      </c>
      <c r="KY16363" s="4" t="s">
        <v>6</v>
      </c>
      <c r="KZ16363" s="4" t="s">
        <v>8</v>
      </c>
      <c r="LA16363" s="4" t="s">
        <v>10</v>
      </c>
      <c r="LB16363" s="4" t="s">
        <v>10</v>
      </c>
      <c r="LC16363" s="4" t="s">
        <v>9</v>
      </c>
      <c r="LD16363" s="4" t="s">
        <v>6</v>
      </c>
      <c r="LE16363" s="4" t="s">
        <v>8</v>
      </c>
      <c r="LF16363" s="4" t="s">
        <v>10</v>
      </c>
      <c r="LG16363" s="4" t="s">
        <v>10</v>
      </c>
      <c r="LH16363" s="4" t="s">
        <v>9</v>
      </c>
      <c r="LI16363" s="4" t="s">
        <v>6</v>
      </c>
      <c r="LJ16363" s="4" t="s">
        <v>8</v>
      </c>
      <c r="LK16363" s="4" t="s">
        <v>10</v>
      </c>
      <c r="LL16363" s="4" t="s">
        <v>10</v>
      </c>
      <c r="LM16363" s="4" t="s">
        <v>9</v>
      </c>
      <c r="LN16363" s="4" t="s">
        <v>6</v>
      </c>
      <c r="LO16363" s="4" t="s">
        <v>8</v>
      </c>
      <c r="LP16363" s="4" t="s">
        <v>10</v>
      </c>
      <c r="LQ16363" s="4" t="s">
        <v>10</v>
      </c>
      <c r="LR16363" s="4" t="s">
        <v>9</v>
      </c>
      <c r="LS16363" s="4" t="s">
        <v>6</v>
      </c>
      <c r="LT16363" s="4" t="s">
        <v>8</v>
      </c>
      <c r="LU16363" s="4" t="s">
        <v>10</v>
      </c>
      <c r="LV16363" s="4" t="s">
        <v>10</v>
      </c>
      <c r="LW16363" s="4" t="s">
        <v>9</v>
      </c>
      <c r="LX16363" s="4" t="s">
        <v>6</v>
      </c>
      <c r="LY16363" s="4" t="s">
        <v>8</v>
      </c>
      <c r="LZ16363" s="4" t="s">
        <v>10</v>
      </c>
      <c r="MA16363" s="4" t="s">
        <v>10</v>
      </c>
      <c r="MB16363" s="4" t="s">
        <v>9</v>
      </c>
      <c r="MC16363" s="4" t="s">
        <v>6</v>
      </c>
      <c r="MD16363" s="4" t="s">
        <v>8</v>
      </c>
      <c r="ME16363" s="4" t="s">
        <v>10</v>
      </c>
      <c r="MF16363" s="4" t="s">
        <v>10</v>
      </c>
      <c r="MG16363" s="4" t="s">
        <v>9</v>
      </c>
      <c r="MH16363" s="4" t="s">
        <v>6</v>
      </c>
      <c r="MI16363" s="4" t="s">
        <v>8</v>
      </c>
      <c r="MJ16363" s="4" t="s">
        <v>10</v>
      </c>
      <c r="MK16363" s="4" t="s">
        <v>10</v>
      </c>
      <c r="ML16363" s="4" t="s">
        <v>9</v>
      </c>
      <c r="MM16363" s="4" t="s">
        <v>6</v>
      </c>
      <c r="MN16363" s="4" t="s">
        <v>8</v>
      </c>
      <c r="MO16363" s="4" t="s">
        <v>10</v>
      </c>
      <c r="MP16363" s="4" t="s">
        <v>10</v>
      </c>
      <c r="MQ16363" s="4" t="s">
        <v>9</v>
      </c>
      <c r="MR16363" s="4" t="s">
        <v>6</v>
      </c>
      <c r="MS16363" s="4" t="s">
        <v>8</v>
      </c>
      <c r="MT16363" s="4" t="s">
        <v>10</v>
      </c>
      <c r="MU16363" s="4" t="s">
        <v>10</v>
      </c>
      <c r="MV16363" s="4" t="s">
        <v>9</v>
      </c>
      <c r="MW16363" s="4" t="s">
        <v>6</v>
      </c>
      <c r="MX16363" s="4" t="s">
        <v>8</v>
      </c>
      <c r="MY16363" s="4" t="s">
        <v>10</v>
      </c>
      <c r="MZ16363" s="4" t="s">
        <v>10</v>
      </c>
      <c r="NA16363" s="4" t="s">
        <v>9</v>
      </c>
      <c r="NB16363" s="4" t="s">
        <v>6</v>
      </c>
      <c r="NC16363" s="4" t="s">
        <v>8</v>
      </c>
      <c r="ND16363" s="4" t="s">
        <v>10</v>
      </c>
      <c r="NE16363" s="4" t="s">
        <v>10</v>
      </c>
      <c r="NF16363" s="4" t="s">
        <v>9</v>
      </c>
      <c r="NG16363" s="4" t="s">
        <v>6</v>
      </c>
      <c r="NH16363" s="4" t="s">
        <v>8</v>
      </c>
      <c r="NI16363" s="4" t="s">
        <v>10</v>
      </c>
      <c r="NJ16363" s="4" t="s">
        <v>10</v>
      </c>
      <c r="NK16363" s="4" t="s">
        <v>9</v>
      </c>
      <c r="NL16363" s="4" t="s">
        <v>6</v>
      </c>
      <c r="NM16363" s="4" t="s">
        <v>8</v>
      </c>
      <c r="NN16363" s="4" t="s">
        <v>10</v>
      </c>
      <c r="NO16363" s="4" t="s">
        <v>10</v>
      </c>
      <c r="NP16363" s="4" t="s">
        <v>9</v>
      </c>
      <c r="NQ16363" s="4" t="s">
        <v>6</v>
      </c>
      <c r="NR16363" s="4" t="s">
        <v>8</v>
      </c>
      <c r="NS16363" s="4" t="s">
        <v>10</v>
      </c>
      <c r="NT16363" s="4" t="s">
        <v>10</v>
      </c>
      <c r="NU16363" s="4" t="s">
        <v>9</v>
      </c>
      <c r="NV16363" s="4" t="s">
        <v>6</v>
      </c>
      <c r="NW16363" s="4" t="s">
        <v>8</v>
      </c>
      <c r="NX16363" s="4" t="s">
        <v>10</v>
      </c>
      <c r="NY16363" s="4" t="s">
        <v>10</v>
      </c>
      <c r="NZ16363" s="4" t="s">
        <v>9</v>
      </c>
      <c r="OA16363" s="4" t="s">
        <v>6</v>
      </c>
      <c r="OB16363" s="4" t="s">
        <v>8</v>
      </c>
      <c r="OC16363" s="4" t="s">
        <v>10</v>
      </c>
      <c r="OD16363" s="4" t="s">
        <v>10</v>
      </c>
      <c r="OE16363" s="4" t="s">
        <v>9</v>
      </c>
      <c r="OF16363" s="4" t="s">
        <v>6</v>
      </c>
      <c r="OG16363" s="4" t="s">
        <v>8</v>
      </c>
      <c r="OH16363" s="4" t="s">
        <v>10</v>
      </c>
      <c r="OI16363" s="4" t="s">
        <v>10</v>
      </c>
      <c r="OJ16363" s="4" t="s">
        <v>9</v>
      </c>
      <c r="OK16363" s="4" t="s">
        <v>6</v>
      </c>
      <c r="OL16363" s="4" t="s">
        <v>8</v>
      </c>
      <c r="OM16363" s="4" t="s">
        <v>10</v>
      </c>
      <c r="ON16363" s="4" t="s">
        <v>10</v>
      </c>
      <c r="OO16363" s="4" t="s">
        <v>9</v>
      </c>
      <c r="OP16363" s="4" t="s">
        <v>6</v>
      </c>
      <c r="OQ16363" s="4" t="s">
        <v>8</v>
      </c>
      <c r="OR16363" s="4" t="s">
        <v>10</v>
      </c>
      <c r="OS16363" s="4" t="s">
        <v>10</v>
      </c>
      <c r="OT16363" s="4" t="s">
        <v>9</v>
      </c>
      <c r="OU16363" s="4" t="s">
        <v>6</v>
      </c>
      <c r="OV16363" s="4" t="s">
        <v>8</v>
      </c>
      <c r="OW16363" s="4" t="s">
        <v>10</v>
      </c>
      <c r="OX16363" s="4" t="s">
        <v>10</v>
      </c>
      <c r="OY16363" s="4" t="s">
        <v>9</v>
      </c>
      <c r="OZ16363" s="4" t="s">
        <v>6</v>
      </c>
      <c r="PA16363" s="4" t="s">
        <v>8</v>
      </c>
      <c r="PB16363" s="4" t="s">
        <v>10</v>
      </c>
      <c r="PC16363" s="4" t="s">
        <v>10</v>
      </c>
      <c r="PD16363" s="4" t="s">
        <v>9</v>
      </c>
      <c r="PE16363" s="4" t="s">
        <v>6</v>
      </c>
      <c r="PF16363" s="4" t="s">
        <v>8</v>
      </c>
      <c r="PG16363" s="4" t="s">
        <v>10</v>
      </c>
      <c r="PH16363" s="4" t="s">
        <v>10</v>
      </c>
      <c r="PI16363" s="4" t="s">
        <v>9</v>
      </c>
      <c r="PJ16363" s="4" t="s">
        <v>6</v>
      </c>
      <c r="PK16363" s="4" t="s">
        <v>8</v>
      </c>
      <c r="PL16363" s="4" t="s">
        <v>10</v>
      </c>
      <c r="PM16363" s="4" t="s">
        <v>10</v>
      </c>
      <c r="PN16363" s="4" t="s">
        <v>9</v>
      </c>
      <c r="PO16363" s="4" t="s">
        <v>6</v>
      </c>
      <c r="PP16363" s="4" t="s">
        <v>8</v>
      </c>
      <c r="PQ16363" s="4" t="s">
        <v>10</v>
      </c>
      <c r="PR16363" s="4" t="s">
        <v>10</v>
      </c>
      <c r="PS16363" s="4" t="s">
        <v>9</v>
      </c>
      <c r="PT16363" s="4" t="s">
        <v>6</v>
      </c>
      <c r="PU16363" s="4" t="s">
        <v>8</v>
      </c>
      <c r="PV16363" s="4" t="s">
        <v>10</v>
      </c>
      <c r="PW16363" s="4" t="s">
        <v>10</v>
      </c>
      <c r="PX16363" s="4" t="s">
        <v>9</v>
      </c>
      <c r="PY16363" s="4" t="s">
        <v>6</v>
      </c>
      <c r="PZ16363" s="4" t="s">
        <v>8</v>
      </c>
      <c r="QA16363" s="4" t="s">
        <v>10</v>
      </c>
      <c r="QB16363" s="4" t="s">
        <v>10</v>
      </c>
      <c r="QC16363" s="4" t="s">
        <v>9</v>
      </c>
      <c r="QD16363" s="4" t="s">
        <v>6</v>
      </c>
      <c r="QE16363" s="4" t="s">
        <v>8</v>
      </c>
      <c r="QF16363" s="4" t="s">
        <v>10</v>
      </c>
      <c r="QG16363" s="4" t="s">
        <v>10</v>
      </c>
      <c r="QH16363" s="4" t="s">
        <v>9</v>
      </c>
      <c r="QI16363" s="4" t="s">
        <v>6</v>
      </c>
      <c r="QJ16363" s="4" t="s">
        <v>8</v>
      </c>
      <c r="QK16363" s="4" t="s">
        <v>10</v>
      </c>
      <c r="QL16363" s="4" t="s">
        <v>10</v>
      </c>
      <c r="QM16363" s="4" t="s">
        <v>9</v>
      </c>
      <c r="QN16363" s="4" t="s">
        <v>6</v>
      </c>
      <c r="QO16363" s="4" t="s">
        <v>8</v>
      </c>
      <c r="QP16363" s="4" t="s">
        <v>10</v>
      </c>
      <c r="QQ16363" s="4" t="s">
        <v>10</v>
      </c>
      <c r="QR16363" s="4" t="s">
        <v>9</v>
      </c>
      <c r="QS16363" s="4" t="s">
        <v>6</v>
      </c>
      <c r="QT16363" s="4" t="s">
        <v>8</v>
      </c>
      <c r="QU16363" s="4" t="s">
        <v>10</v>
      </c>
      <c r="QV16363" s="4" t="s">
        <v>10</v>
      </c>
      <c r="QW16363" s="4" t="s">
        <v>9</v>
      </c>
      <c r="QX16363" s="4" t="s">
        <v>6</v>
      </c>
      <c r="QY16363" s="4" t="s">
        <v>8</v>
      </c>
      <c r="QZ16363" s="4" t="s">
        <v>10</v>
      </c>
      <c r="RA16363" s="4" t="s">
        <v>10</v>
      </c>
      <c r="RB16363" s="4" t="s">
        <v>9</v>
      </c>
      <c r="RC16363" s="4" t="s">
        <v>6</v>
      </c>
      <c r="RD16363" s="4" t="s">
        <v>8</v>
      </c>
      <c r="RE16363" s="4" t="s">
        <v>10</v>
      </c>
      <c r="RF16363" s="4" t="s">
        <v>10</v>
      </c>
      <c r="RG16363" s="4" t="s">
        <v>9</v>
      </c>
      <c r="RH16363" s="4" t="s">
        <v>6</v>
      </c>
      <c r="RI16363" s="4" t="s">
        <v>8</v>
      </c>
      <c r="RJ16363" s="4" t="s">
        <v>10</v>
      </c>
      <c r="RK16363" s="4" t="s">
        <v>10</v>
      </c>
      <c r="RL16363" s="4" t="s">
        <v>9</v>
      </c>
      <c r="RM16363" s="4" t="s">
        <v>6</v>
      </c>
      <c r="RN16363" s="4" t="s">
        <v>8</v>
      </c>
      <c r="RO16363" s="4" t="s">
        <v>10</v>
      </c>
      <c r="RP16363" s="4" t="s">
        <v>10</v>
      </c>
      <c r="RQ16363" s="4" t="s">
        <v>9</v>
      </c>
      <c r="RR16363" s="4" t="s">
        <v>6</v>
      </c>
      <c r="RS16363" s="4" t="s">
        <v>8</v>
      </c>
      <c r="RT16363" s="4" t="s">
        <v>10</v>
      </c>
      <c r="RU16363" s="4" t="s">
        <v>10</v>
      </c>
      <c r="RV16363" s="4" t="s">
        <v>9</v>
      </c>
      <c r="RW16363" s="4" t="s">
        <v>6</v>
      </c>
      <c r="RX16363" s="4" t="s">
        <v>8</v>
      </c>
      <c r="RY16363" s="4" t="s">
        <v>10</v>
      </c>
      <c r="RZ16363" s="4" t="s">
        <v>10</v>
      </c>
      <c r="SA16363" s="4" t="s">
        <v>9</v>
      </c>
      <c r="SB16363" s="4" t="s">
        <v>6</v>
      </c>
      <c r="SC16363" s="4" t="s">
        <v>8</v>
      </c>
      <c r="SD16363" s="4" t="s">
        <v>10</v>
      </c>
      <c r="SE16363" s="4" t="s">
        <v>10</v>
      </c>
      <c r="SF16363" s="4" t="s">
        <v>9</v>
      </c>
      <c r="SG16363" s="4" t="s">
        <v>6</v>
      </c>
      <c r="SH16363" s="4" t="s">
        <v>8</v>
      </c>
      <c r="SI16363" s="4" t="s">
        <v>10</v>
      </c>
      <c r="SJ16363" s="4" t="s">
        <v>10</v>
      </c>
      <c r="SK16363" s="4" t="s">
        <v>9</v>
      </c>
      <c r="SL16363" s="4" t="s">
        <v>6</v>
      </c>
      <c r="SM16363" s="4" t="s">
        <v>8</v>
      </c>
      <c r="SN16363" s="4" t="s">
        <v>10</v>
      </c>
      <c r="SO16363" s="4" t="s">
        <v>10</v>
      </c>
      <c r="SP16363" s="4" t="s">
        <v>9</v>
      </c>
      <c r="SQ16363" s="4" t="s">
        <v>6</v>
      </c>
      <c r="SR16363" s="4" t="s">
        <v>8</v>
      </c>
      <c r="SS16363" s="4" t="s">
        <v>10</v>
      </c>
      <c r="ST16363" s="4" t="s">
        <v>10</v>
      </c>
      <c r="SU16363" s="4" t="s">
        <v>9</v>
      </c>
      <c r="SV16363" s="4" t="s">
        <v>6</v>
      </c>
      <c r="SW16363" s="4" t="s">
        <v>8</v>
      </c>
      <c r="SX16363" s="4" t="s">
        <v>10</v>
      </c>
      <c r="SY16363" s="4" t="s">
        <v>10</v>
      </c>
      <c r="SZ16363" s="4" t="s">
        <v>9</v>
      </c>
      <c r="TA16363" s="4" t="s">
        <v>6</v>
      </c>
      <c r="TB16363" s="4" t="s">
        <v>8</v>
      </c>
      <c r="TC16363" s="4" t="s">
        <v>10</v>
      </c>
      <c r="TD16363" s="4" t="s">
        <v>10</v>
      </c>
      <c r="TE16363" s="4" t="s">
        <v>9</v>
      </c>
      <c r="TF16363" s="4" t="s">
        <v>6</v>
      </c>
      <c r="TG16363" s="4" t="s">
        <v>8</v>
      </c>
      <c r="TH16363" s="4" t="s">
        <v>10</v>
      </c>
      <c r="TI16363" s="4" t="s">
        <v>10</v>
      </c>
      <c r="TJ16363" s="4" t="s">
        <v>9</v>
      </c>
      <c r="TK16363" s="4" t="s">
        <v>6</v>
      </c>
      <c r="TL16363" s="4" t="s">
        <v>8</v>
      </c>
      <c r="TM16363" s="4" t="s">
        <v>10</v>
      </c>
      <c r="TN16363" s="4" t="s">
        <v>10</v>
      </c>
      <c r="TO16363" s="4" t="s">
        <v>9</v>
      </c>
      <c r="TP16363" s="4" t="s">
        <v>6</v>
      </c>
      <c r="TQ16363" s="4" t="s">
        <v>8</v>
      </c>
      <c r="TR16363" s="4" t="s">
        <v>10</v>
      </c>
      <c r="TS16363" s="4" t="s">
        <v>10</v>
      </c>
      <c r="TT16363" s="4" t="s">
        <v>9</v>
      </c>
      <c r="TU16363" s="4" t="s">
        <v>6</v>
      </c>
      <c r="TV16363" s="4" t="s">
        <v>8</v>
      </c>
      <c r="TW16363" s="4" t="s">
        <v>10</v>
      </c>
      <c r="TX16363" s="4" t="s">
        <v>10</v>
      </c>
      <c r="TY16363" s="4" t="s">
        <v>9</v>
      </c>
      <c r="TZ16363" s="4" t="s">
        <v>6</v>
      </c>
      <c r="UA16363" s="4" t="s">
        <v>8</v>
      </c>
      <c r="UB16363" s="4" t="s">
        <v>10</v>
      </c>
      <c r="UC16363" s="4" t="s">
        <v>10</v>
      </c>
      <c r="UD16363" s="4" t="s">
        <v>9</v>
      </c>
      <c r="UE16363" s="4" t="s">
        <v>6</v>
      </c>
      <c r="UF16363" s="4" t="s">
        <v>8</v>
      </c>
      <c r="UG16363" s="4" t="s">
        <v>10</v>
      </c>
      <c r="UH16363" s="4" t="s">
        <v>10</v>
      </c>
      <c r="UI16363" s="4" t="s">
        <v>9</v>
      </c>
      <c r="UJ16363" s="4" t="s">
        <v>6</v>
      </c>
      <c r="UK16363" s="4" t="s">
        <v>8</v>
      </c>
      <c r="UL16363" s="4" t="s">
        <v>10</v>
      </c>
      <c r="UM16363" s="4" t="s">
        <v>10</v>
      </c>
      <c r="UN16363" s="4" t="s">
        <v>9</v>
      </c>
      <c r="UO16363" s="4" t="s">
        <v>6</v>
      </c>
      <c r="UP16363" s="4" t="s">
        <v>8</v>
      </c>
      <c r="UQ16363" s="4" t="s">
        <v>10</v>
      </c>
      <c r="UR16363" s="4" t="s">
        <v>10</v>
      </c>
      <c r="US16363" s="4" t="s">
        <v>9</v>
      </c>
      <c r="UT16363" s="4" t="s">
        <v>6</v>
      </c>
      <c r="UU16363" s="4" t="s">
        <v>8</v>
      </c>
      <c r="UV16363" s="4" t="s">
        <v>10</v>
      </c>
      <c r="UW16363" s="4" t="s">
        <v>10</v>
      </c>
      <c r="UX16363" s="4" t="s">
        <v>9</v>
      </c>
      <c r="UY16363" s="4" t="s">
        <v>6</v>
      </c>
      <c r="UZ16363" s="4" t="s">
        <v>8</v>
      </c>
      <c r="VA16363" s="4" t="s">
        <v>10</v>
      </c>
      <c r="VB16363" s="4" t="s">
        <v>10</v>
      </c>
      <c r="VC16363" s="4" t="s">
        <v>9</v>
      </c>
      <c r="VD16363" s="4" t="s">
        <v>6</v>
      </c>
      <c r="VE16363" s="4" t="s">
        <v>8</v>
      </c>
      <c r="VF16363" s="4" t="s">
        <v>10</v>
      </c>
      <c r="VG16363" s="4" t="s">
        <v>10</v>
      </c>
      <c r="VH16363" s="4" t="s">
        <v>9</v>
      </c>
      <c r="VI16363" s="4" t="s">
        <v>6</v>
      </c>
      <c r="VJ16363" s="4" t="s">
        <v>8</v>
      </c>
      <c r="VK16363" s="4" t="s">
        <v>10</v>
      </c>
      <c r="VL16363" s="4" t="s">
        <v>10</v>
      </c>
      <c r="VM16363" s="4" t="s">
        <v>9</v>
      </c>
      <c r="VN16363" s="4" t="s">
        <v>6</v>
      </c>
      <c r="VO16363" s="4" t="s">
        <v>8</v>
      </c>
      <c r="VP16363" s="4" t="s">
        <v>10</v>
      </c>
      <c r="VQ16363" s="4" t="s">
        <v>10</v>
      </c>
      <c r="VR16363" s="4" t="s">
        <v>9</v>
      </c>
      <c r="VS16363" s="4" t="s">
        <v>6</v>
      </c>
      <c r="VT16363" s="4" t="s">
        <v>8</v>
      </c>
      <c r="VU16363" s="4" t="s">
        <v>10</v>
      </c>
      <c r="VV16363" s="4" t="s">
        <v>10</v>
      </c>
      <c r="VW16363" s="4" t="s">
        <v>9</v>
      </c>
      <c r="VX16363" s="4" t="s">
        <v>6</v>
      </c>
      <c r="VY16363" s="4" t="s">
        <v>8</v>
      </c>
      <c r="VZ16363" s="4" t="s">
        <v>10</v>
      </c>
      <c r="WA16363" s="4" t="s">
        <v>10</v>
      </c>
      <c r="WB16363" s="4" t="s">
        <v>9</v>
      </c>
      <c r="WC16363" s="4" t="s">
        <v>6</v>
      </c>
      <c r="WD16363" s="4" t="s">
        <v>8</v>
      </c>
      <c r="WE16363" s="4" t="s">
        <v>10</v>
      </c>
      <c r="WF16363" s="4" t="s">
        <v>10</v>
      </c>
      <c r="WG16363" s="4" t="s">
        <v>9</v>
      </c>
      <c r="WH16363" s="4" t="s">
        <v>6</v>
      </c>
      <c r="WI16363" s="4" t="s">
        <v>8</v>
      </c>
      <c r="WJ16363" s="4" t="s">
        <v>10</v>
      </c>
      <c r="WK16363" s="4" t="s">
        <v>10</v>
      </c>
      <c r="WL16363" s="4" t="s">
        <v>9</v>
      </c>
      <c r="WM16363" s="4" t="s">
        <v>6</v>
      </c>
      <c r="WN16363" s="4" t="s">
        <v>8</v>
      </c>
      <c r="WO16363" s="4" t="s">
        <v>10</v>
      </c>
      <c r="WP16363" s="4" t="s">
        <v>10</v>
      </c>
      <c r="WQ16363" s="4" t="s">
        <v>9</v>
      </c>
      <c r="WR16363" s="4" t="s">
        <v>6</v>
      </c>
      <c r="WS16363" s="4" t="s">
        <v>8</v>
      </c>
      <c r="WT16363" s="4" t="s">
        <v>10</v>
      </c>
      <c r="WU16363" s="4" t="s">
        <v>10</v>
      </c>
      <c r="WV16363" s="4" t="s">
        <v>9</v>
      </c>
      <c r="WW16363" s="4" t="s">
        <v>6</v>
      </c>
      <c r="WX16363" s="4" t="s">
        <v>8</v>
      </c>
    </row>
    <row r="16364" spans="1:12">
      <c r="A16364" t="n">
        <v>128368</v>
      </c>
      <c r="B16364" s="104" t="n">
        <v>257</v>
      </c>
      <c r="C16364" s="7" t="n">
        <v>3</v>
      </c>
      <c r="D16364" s="7" t="n">
        <v>65533</v>
      </c>
      <c r="E16364" s="7" t="n">
        <v>0</v>
      </c>
      <c r="F16364" s="7" t="s">
        <v>166</v>
      </c>
      <c r="G16364" s="7" t="n">
        <f t="normal" ca="1">32-LENB(INDIRECT(ADDRESS(16364,6)))</f>
        <v>0</v>
      </c>
      <c r="H16364" s="7" t="n">
        <v>3</v>
      </c>
      <c r="I16364" s="7" t="n">
        <v>65533</v>
      </c>
      <c r="J16364" s="7" t="n">
        <v>0</v>
      </c>
      <c r="K16364" s="7" t="s">
        <v>167</v>
      </c>
      <c r="L16364" s="7" t="n">
        <f t="normal" ca="1">32-LENB(INDIRECT(ADDRESS(16364,11)))</f>
        <v>0</v>
      </c>
      <c r="M16364" s="7" t="n">
        <v>7</v>
      </c>
      <c r="N16364" s="7" t="n">
        <v>65533</v>
      </c>
      <c r="O16364" s="7" t="n">
        <v>63491</v>
      </c>
      <c r="P16364" s="7" t="s">
        <v>15</v>
      </c>
      <c r="Q16364" s="7" t="n">
        <f t="normal" ca="1">32-LENB(INDIRECT(ADDRESS(16364,16)))</f>
        <v>0</v>
      </c>
      <c r="R16364" s="7" t="n">
        <v>7</v>
      </c>
      <c r="S16364" s="7" t="n">
        <v>65533</v>
      </c>
      <c r="T16364" s="7" t="n">
        <v>63492</v>
      </c>
      <c r="U16364" s="7" t="s">
        <v>15</v>
      </c>
      <c r="V16364" s="7" t="n">
        <f t="normal" ca="1">32-LENB(INDIRECT(ADDRESS(16364,21)))</f>
        <v>0</v>
      </c>
      <c r="W16364" s="7" t="n">
        <v>7</v>
      </c>
      <c r="X16364" s="7" t="n">
        <v>65533</v>
      </c>
      <c r="Y16364" s="7" t="n">
        <v>63493</v>
      </c>
      <c r="Z16364" s="7" t="s">
        <v>15</v>
      </c>
      <c r="AA16364" s="7" t="n">
        <f t="normal" ca="1">32-LENB(INDIRECT(ADDRESS(16364,26)))</f>
        <v>0</v>
      </c>
      <c r="AB16364" s="7" t="n">
        <v>8</v>
      </c>
      <c r="AC16364" s="7" t="n">
        <v>65533</v>
      </c>
      <c r="AD16364" s="7" t="n">
        <v>0</v>
      </c>
      <c r="AE16364" s="7" t="s">
        <v>235</v>
      </c>
      <c r="AF16364" s="7" t="n">
        <f t="normal" ca="1">32-LENB(INDIRECT(ADDRESS(16364,31)))</f>
        <v>0</v>
      </c>
      <c r="AG16364" s="7" t="n">
        <v>7</v>
      </c>
      <c r="AH16364" s="7" t="n">
        <v>65533</v>
      </c>
      <c r="AI16364" s="7" t="n">
        <v>63494</v>
      </c>
      <c r="AJ16364" s="7" t="s">
        <v>15</v>
      </c>
      <c r="AK16364" s="7" t="n">
        <f t="normal" ca="1">32-LENB(INDIRECT(ADDRESS(16364,36)))</f>
        <v>0</v>
      </c>
      <c r="AL16364" s="7" t="n">
        <v>7</v>
      </c>
      <c r="AM16364" s="7" t="n">
        <v>65533</v>
      </c>
      <c r="AN16364" s="7" t="n">
        <v>63495</v>
      </c>
      <c r="AO16364" s="7" t="s">
        <v>15</v>
      </c>
      <c r="AP16364" s="7" t="n">
        <f t="normal" ca="1">32-LENB(INDIRECT(ADDRESS(16364,41)))</f>
        <v>0</v>
      </c>
      <c r="AQ16364" s="7" t="n">
        <v>7</v>
      </c>
      <c r="AR16364" s="7" t="n">
        <v>65533</v>
      </c>
      <c r="AS16364" s="7" t="n">
        <v>63496</v>
      </c>
      <c r="AT16364" s="7" t="s">
        <v>15</v>
      </c>
      <c r="AU16364" s="7" t="n">
        <f t="normal" ca="1">32-LENB(INDIRECT(ADDRESS(16364,46)))</f>
        <v>0</v>
      </c>
      <c r="AV16364" s="7" t="n">
        <v>7</v>
      </c>
      <c r="AW16364" s="7" t="n">
        <v>65533</v>
      </c>
      <c r="AX16364" s="7" t="n">
        <v>63497</v>
      </c>
      <c r="AY16364" s="7" t="s">
        <v>15</v>
      </c>
      <c r="AZ16364" s="7" t="n">
        <f t="normal" ca="1">32-LENB(INDIRECT(ADDRESS(16364,51)))</f>
        <v>0</v>
      </c>
      <c r="BA16364" s="7" t="n">
        <v>7</v>
      </c>
      <c r="BB16364" s="7" t="n">
        <v>65533</v>
      </c>
      <c r="BC16364" s="7" t="n">
        <v>63498</v>
      </c>
      <c r="BD16364" s="7" t="s">
        <v>15</v>
      </c>
      <c r="BE16364" s="7" t="n">
        <f t="normal" ca="1">32-LENB(INDIRECT(ADDRESS(16364,56)))</f>
        <v>0</v>
      </c>
      <c r="BF16364" s="7" t="n">
        <v>7</v>
      </c>
      <c r="BG16364" s="7" t="n">
        <v>65533</v>
      </c>
      <c r="BH16364" s="7" t="n">
        <v>63499</v>
      </c>
      <c r="BI16364" s="7" t="s">
        <v>15</v>
      </c>
      <c r="BJ16364" s="7" t="n">
        <f t="normal" ca="1">32-LENB(INDIRECT(ADDRESS(16364,61)))</f>
        <v>0</v>
      </c>
      <c r="BK16364" s="7" t="n">
        <v>7</v>
      </c>
      <c r="BL16364" s="7" t="n">
        <v>65533</v>
      </c>
      <c r="BM16364" s="7" t="n">
        <v>63500</v>
      </c>
      <c r="BN16364" s="7" t="s">
        <v>15</v>
      </c>
      <c r="BO16364" s="7" t="n">
        <f t="normal" ca="1">32-LENB(INDIRECT(ADDRESS(16364,66)))</f>
        <v>0</v>
      </c>
      <c r="BP16364" s="7" t="n">
        <v>7</v>
      </c>
      <c r="BQ16364" s="7" t="n">
        <v>65533</v>
      </c>
      <c r="BR16364" s="7" t="n">
        <v>63501</v>
      </c>
      <c r="BS16364" s="7" t="s">
        <v>15</v>
      </c>
      <c r="BT16364" s="7" t="n">
        <f t="normal" ca="1">32-LENB(INDIRECT(ADDRESS(16364,71)))</f>
        <v>0</v>
      </c>
      <c r="BU16364" s="7" t="n">
        <v>7</v>
      </c>
      <c r="BV16364" s="7" t="n">
        <v>65533</v>
      </c>
      <c r="BW16364" s="7" t="n">
        <v>63502</v>
      </c>
      <c r="BX16364" s="7" t="s">
        <v>15</v>
      </c>
      <c r="BY16364" s="7" t="n">
        <f t="normal" ca="1">32-LENB(INDIRECT(ADDRESS(16364,76)))</f>
        <v>0</v>
      </c>
      <c r="BZ16364" s="7" t="n">
        <v>7</v>
      </c>
      <c r="CA16364" s="7" t="n">
        <v>65533</v>
      </c>
      <c r="CB16364" s="7" t="n">
        <v>63503</v>
      </c>
      <c r="CC16364" s="7" t="s">
        <v>15</v>
      </c>
      <c r="CD16364" s="7" t="n">
        <f t="normal" ca="1">32-LENB(INDIRECT(ADDRESS(16364,81)))</f>
        <v>0</v>
      </c>
      <c r="CE16364" s="7" t="n">
        <v>7</v>
      </c>
      <c r="CF16364" s="7" t="n">
        <v>65533</v>
      </c>
      <c r="CG16364" s="7" t="n">
        <v>63504</v>
      </c>
      <c r="CH16364" s="7" t="s">
        <v>15</v>
      </c>
      <c r="CI16364" s="7" t="n">
        <f t="normal" ca="1">32-LENB(INDIRECT(ADDRESS(16364,86)))</f>
        <v>0</v>
      </c>
      <c r="CJ16364" s="7" t="n">
        <v>7</v>
      </c>
      <c r="CK16364" s="7" t="n">
        <v>65533</v>
      </c>
      <c r="CL16364" s="7" t="n">
        <v>63505</v>
      </c>
      <c r="CM16364" s="7" t="s">
        <v>15</v>
      </c>
      <c r="CN16364" s="7" t="n">
        <f t="normal" ca="1">32-LENB(INDIRECT(ADDRESS(16364,91)))</f>
        <v>0</v>
      </c>
      <c r="CO16364" s="7" t="n">
        <v>7</v>
      </c>
      <c r="CP16364" s="7" t="n">
        <v>65533</v>
      </c>
      <c r="CQ16364" s="7" t="n">
        <v>63506</v>
      </c>
      <c r="CR16364" s="7" t="s">
        <v>15</v>
      </c>
      <c r="CS16364" s="7" t="n">
        <f t="normal" ca="1">32-LENB(INDIRECT(ADDRESS(16364,96)))</f>
        <v>0</v>
      </c>
      <c r="CT16364" s="7" t="n">
        <v>7</v>
      </c>
      <c r="CU16364" s="7" t="n">
        <v>65533</v>
      </c>
      <c r="CV16364" s="7" t="n">
        <v>63507</v>
      </c>
      <c r="CW16364" s="7" t="s">
        <v>15</v>
      </c>
      <c r="CX16364" s="7" t="n">
        <f t="normal" ca="1">32-LENB(INDIRECT(ADDRESS(16364,101)))</f>
        <v>0</v>
      </c>
      <c r="CY16364" s="7" t="n">
        <v>7</v>
      </c>
      <c r="CZ16364" s="7" t="n">
        <v>65533</v>
      </c>
      <c r="DA16364" s="7" t="n">
        <v>63508</v>
      </c>
      <c r="DB16364" s="7" t="s">
        <v>15</v>
      </c>
      <c r="DC16364" s="7" t="n">
        <f t="normal" ca="1">32-LENB(INDIRECT(ADDRESS(16364,106)))</f>
        <v>0</v>
      </c>
      <c r="DD16364" s="7" t="n">
        <v>7</v>
      </c>
      <c r="DE16364" s="7" t="n">
        <v>65533</v>
      </c>
      <c r="DF16364" s="7" t="n">
        <v>63509</v>
      </c>
      <c r="DG16364" s="7" t="s">
        <v>15</v>
      </c>
      <c r="DH16364" s="7" t="n">
        <f t="normal" ca="1">32-LENB(INDIRECT(ADDRESS(16364,111)))</f>
        <v>0</v>
      </c>
      <c r="DI16364" s="7" t="n">
        <v>7</v>
      </c>
      <c r="DJ16364" s="7" t="n">
        <v>65533</v>
      </c>
      <c r="DK16364" s="7" t="n">
        <v>63510</v>
      </c>
      <c r="DL16364" s="7" t="s">
        <v>15</v>
      </c>
      <c r="DM16364" s="7" t="n">
        <f t="normal" ca="1">32-LENB(INDIRECT(ADDRESS(16364,116)))</f>
        <v>0</v>
      </c>
      <c r="DN16364" s="7" t="n">
        <v>7</v>
      </c>
      <c r="DO16364" s="7" t="n">
        <v>65533</v>
      </c>
      <c r="DP16364" s="7" t="n">
        <v>63511</v>
      </c>
      <c r="DQ16364" s="7" t="s">
        <v>15</v>
      </c>
      <c r="DR16364" s="7" t="n">
        <f t="normal" ca="1">32-LENB(INDIRECT(ADDRESS(16364,121)))</f>
        <v>0</v>
      </c>
      <c r="DS16364" s="7" t="n">
        <v>7</v>
      </c>
      <c r="DT16364" s="7" t="n">
        <v>65533</v>
      </c>
      <c r="DU16364" s="7" t="n">
        <v>63512</v>
      </c>
      <c r="DV16364" s="7" t="s">
        <v>15</v>
      </c>
      <c r="DW16364" s="7" t="n">
        <f t="normal" ca="1">32-LENB(INDIRECT(ADDRESS(16364,126)))</f>
        <v>0</v>
      </c>
      <c r="DX16364" s="7" t="n">
        <v>7</v>
      </c>
      <c r="DY16364" s="7" t="n">
        <v>65533</v>
      </c>
      <c r="DZ16364" s="7" t="n">
        <v>63513</v>
      </c>
      <c r="EA16364" s="7" t="s">
        <v>15</v>
      </c>
      <c r="EB16364" s="7" t="n">
        <f t="normal" ca="1">32-LENB(INDIRECT(ADDRESS(16364,131)))</f>
        <v>0</v>
      </c>
      <c r="EC16364" s="7" t="n">
        <v>7</v>
      </c>
      <c r="ED16364" s="7" t="n">
        <v>65533</v>
      </c>
      <c r="EE16364" s="7" t="n">
        <v>63514</v>
      </c>
      <c r="EF16364" s="7" t="s">
        <v>15</v>
      </c>
      <c r="EG16364" s="7" t="n">
        <f t="normal" ca="1">32-LENB(INDIRECT(ADDRESS(16364,136)))</f>
        <v>0</v>
      </c>
      <c r="EH16364" s="7" t="n">
        <v>7</v>
      </c>
      <c r="EI16364" s="7" t="n">
        <v>65533</v>
      </c>
      <c r="EJ16364" s="7" t="n">
        <v>63515</v>
      </c>
      <c r="EK16364" s="7" t="s">
        <v>15</v>
      </c>
      <c r="EL16364" s="7" t="n">
        <f t="normal" ca="1">32-LENB(INDIRECT(ADDRESS(16364,141)))</f>
        <v>0</v>
      </c>
      <c r="EM16364" s="7" t="n">
        <v>7</v>
      </c>
      <c r="EN16364" s="7" t="n">
        <v>65533</v>
      </c>
      <c r="EO16364" s="7" t="n">
        <v>63516</v>
      </c>
      <c r="EP16364" s="7" t="s">
        <v>15</v>
      </c>
      <c r="EQ16364" s="7" t="n">
        <f t="normal" ca="1">32-LENB(INDIRECT(ADDRESS(16364,146)))</f>
        <v>0</v>
      </c>
      <c r="ER16364" s="7" t="n">
        <v>7</v>
      </c>
      <c r="ES16364" s="7" t="n">
        <v>65533</v>
      </c>
      <c r="ET16364" s="7" t="n">
        <v>63517</v>
      </c>
      <c r="EU16364" s="7" t="s">
        <v>15</v>
      </c>
      <c r="EV16364" s="7" t="n">
        <f t="normal" ca="1">32-LENB(INDIRECT(ADDRESS(16364,151)))</f>
        <v>0</v>
      </c>
      <c r="EW16364" s="7" t="n">
        <v>7</v>
      </c>
      <c r="EX16364" s="7" t="n">
        <v>65533</v>
      </c>
      <c r="EY16364" s="7" t="n">
        <v>65307</v>
      </c>
      <c r="EZ16364" s="7" t="s">
        <v>15</v>
      </c>
      <c r="FA16364" s="7" t="n">
        <f t="normal" ca="1">32-LENB(INDIRECT(ADDRESS(16364,156)))</f>
        <v>0</v>
      </c>
      <c r="FB16364" s="7" t="n">
        <v>7</v>
      </c>
      <c r="FC16364" s="7" t="n">
        <v>65533</v>
      </c>
      <c r="FD16364" s="7" t="n">
        <v>63518</v>
      </c>
      <c r="FE16364" s="7" t="s">
        <v>15</v>
      </c>
      <c r="FF16364" s="7" t="n">
        <f t="normal" ca="1">32-LENB(INDIRECT(ADDRESS(16364,161)))</f>
        <v>0</v>
      </c>
      <c r="FG16364" s="7" t="n">
        <v>7</v>
      </c>
      <c r="FH16364" s="7" t="n">
        <v>65533</v>
      </c>
      <c r="FI16364" s="7" t="n">
        <v>63519</v>
      </c>
      <c r="FJ16364" s="7" t="s">
        <v>15</v>
      </c>
      <c r="FK16364" s="7" t="n">
        <f t="normal" ca="1">32-LENB(INDIRECT(ADDRESS(16364,166)))</f>
        <v>0</v>
      </c>
      <c r="FL16364" s="7" t="n">
        <v>7</v>
      </c>
      <c r="FM16364" s="7" t="n">
        <v>65533</v>
      </c>
      <c r="FN16364" s="7" t="n">
        <v>63520</v>
      </c>
      <c r="FO16364" s="7" t="s">
        <v>15</v>
      </c>
      <c r="FP16364" s="7" t="n">
        <f t="normal" ca="1">32-LENB(INDIRECT(ADDRESS(16364,171)))</f>
        <v>0</v>
      </c>
      <c r="FQ16364" s="7" t="n">
        <v>7</v>
      </c>
      <c r="FR16364" s="7" t="n">
        <v>65533</v>
      </c>
      <c r="FS16364" s="7" t="n">
        <v>63521</v>
      </c>
      <c r="FT16364" s="7" t="s">
        <v>15</v>
      </c>
      <c r="FU16364" s="7" t="n">
        <f t="normal" ca="1">32-LENB(INDIRECT(ADDRESS(16364,176)))</f>
        <v>0</v>
      </c>
      <c r="FV16364" s="7" t="n">
        <v>7</v>
      </c>
      <c r="FW16364" s="7" t="n">
        <v>65533</v>
      </c>
      <c r="FX16364" s="7" t="n">
        <v>63522</v>
      </c>
      <c r="FY16364" s="7" t="s">
        <v>15</v>
      </c>
      <c r="FZ16364" s="7" t="n">
        <f t="normal" ca="1">32-LENB(INDIRECT(ADDRESS(16364,181)))</f>
        <v>0</v>
      </c>
      <c r="GA16364" s="7" t="n">
        <v>7</v>
      </c>
      <c r="GB16364" s="7" t="n">
        <v>65533</v>
      </c>
      <c r="GC16364" s="7" t="n">
        <v>63523</v>
      </c>
      <c r="GD16364" s="7" t="s">
        <v>15</v>
      </c>
      <c r="GE16364" s="7" t="n">
        <f t="normal" ca="1">32-LENB(INDIRECT(ADDRESS(16364,186)))</f>
        <v>0</v>
      </c>
      <c r="GF16364" s="7" t="n">
        <v>7</v>
      </c>
      <c r="GG16364" s="7" t="n">
        <v>65533</v>
      </c>
      <c r="GH16364" s="7" t="n">
        <v>63524</v>
      </c>
      <c r="GI16364" s="7" t="s">
        <v>15</v>
      </c>
      <c r="GJ16364" s="7" t="n">
        <f t="normal" ca="1">32-LENB(INDIRECT(ADDRESS(16364,191)))</f>
        <v>0</v>
      </c>
      <c r="GK16364" s="7" t="n">
        <v>7</v>
      </c>
      <c r="GL16364" s="7" t="n">
        <v>65533</v>
      </c>
      <c r="GM16364" s="7" t="n">
        <v>63525</v>
      </c>
      <c r="GN16364" s="7" t="s">
        <v>15</v>
      </c>
      <c r="GO16364" s="7" t="n">
        <f t="normal" ca="1">32-LENB(INDIRECT(ADDRESS(16364,196)))</f>
        <v>0</v>
      </c>
      <c r="GP16364" s="7" t="n">
        <v>7</v>
      </c>
      <c r="GQ16364" s="7" t="n">
        <v>65533</v>
      </c>
      <c r="GR16364" s="7" t="n">
        <v>63526</v>
      </c>
      <c r="GS16364" s="7" t="s">
        <v>15</v>
      </c>
      <c r="GT16364" s="7" t="n">
        <f t="normal" ca="1">32-LENB(INDIRECT(ADDRESS(16364,201)))</f>
        <v>0</v>
      </c>
      <c r="GU16364" s="7" t="n">
        <v>7</v>
      </c>
      <c r="GV16364" s="7" t="n">
        <v>65533</v>
      </c>
      <c r="GW16364" s="7" t="n">
        <v>63527</v>
      </c>
      <c r="GX16364" s="7" t="s">
        <v>15</v>
      </c>
      <c r="GY16364" s="7" t="n">
        <f t="normal" ca="1">32-LENB(INDIRECT(ADDRESS(16364,206)))</f>
        <v>0</v>
      </c>
      <c r="GZ16364" s="7" t="n">
        <v>7</v>
      </c>
      <c r="HA16364" s="7" t="n">
        <v>65533</v>
      </c>
      <c r="HB16364" s="7" t="n">
        <v>63528</v>
      </c>
      <c r="HC16364" s="7" t="s">
        <v>15</v>
      </c>
      <c r="HD16364" s="7" t="n">
        <f t="normal" ca="1">32-LENB(INDIRECT(ADDRESS(16364,211)))</f>
        <v>0</v>
      </c>
      <c r="HE16364" s="7" t="n">
        <v>7</v>
      </c>
      <c r="HF16364" s="7" t="n">
        <v>65533</v>
      </c>
      <c r="HG16364" s="7" t="n">
        <v>63529</v>
      </c>
      <c r="HH16364" s="7" t="s">
        <v>15</v>
      </c>
      <c r="HI16364" s="7" t="n">
        <f t="normal" ca="1">32-LENB(INDIRECT(ADDRESS(16364,216)))</f>
        <v>0</v>
      </c>
      <c r="HJ16364" s="7" t="n">
        <v>7</v>
      </c>
      <c r="HK16364" s="7" t="n">
        <v>65533</v>
      </c>
      <c r="HL16364" s="7" t="n">
        <v>63530</v>
      </c>
      <c r="HM16364" s="7" t="s">
        <v>15</v>
      </c>
      <c r="HN16364" s="7" t="n">
        <f t="normal" ca="1">32-LENB(INDIRECT(ADDRESS(16364,221)))</f>
        <v>0</v>
      </c>
      <c r="HO16364" s="7" t="n">
        <v>7</v>
      </c>
      <c r="HP16364" s="7" t="n">
        <v>65533</v>
      </c>
      <c r="HQ16364" s="7" t="n">
        <v>63531</v>
      </c>
      <c r="HR16364" s="7" t="s">
        <v>15</v>
      </c>
      <c r="HS16364" s="7" t="n">
        <f t="normal" ca="1">32-LENB(INDIRECT(ADDRESS(16364,226)))</f>
        <v>0</v>
      </c>
      <c r="HT16364" s="7" t="n">
        <v>7</v>
      </c>
      <c r="HU16364" s="7" t="n">
        <v>65533</v>
      </c>
      <c r="HV16364" s="7" t="n">
        <v>63532</v>
      </c>
      <c r="HW16364" s="7" t="s">
        <v>15</v>
      </c>
      <c r="HX16364" s="7" t="n">
        <f t="normal" ca="1">32-LENB(INDIRECT(ADDRESS(16364,231)))</f>
        <v>0</v>
      </c>
      <c r="HY16364" s="7" t="n">
        <v>7</v>
      </c>
      <c r="HZ16364" s="7" t="n">
        <v>65533</v>
      </c>
      <c r="IA16364" s="7" t="n">
        <v>63533</v>
      </c>
      <c r="IB16364" s="7" t="s">
        <v>15</v>
      </c>
      <c r="IC16364" s="7" t="n">
        <f t="normal" ca="1">32-LENB(INDIRECT(ADDRESS(16364,236)))</f>
        <v>0</v>
      </c>
      <c r="ID16364" s="7" t="n">
        <v>7</v>
      </c>
      <c r="IE16364" s="7" t="n">
        <v>65533</v>
      </c>
      <c r="IF16364" s="7" t="n">
        <v>63499</v>
      </c>
      <c r="IG16364" s="7" t="s">
        <v>15</v>
      </c>
      <c r="IH16364" s="7" t="n">
        <f t="normal" ca="1">32-LENB(INDIRECT(ADDRESS(16364,241)))</f>
        <v>0</v>
      </c>
      <c r="II16364" s="7" t="n">
        <v>7</v>
      </c>
      <c r="IJ16364" s="7" t="n">
        <v>65533</v>
      </c>
      <c r="IK16364" s="7" t="n">
        <v>63501</v>
      </c>
      <c r="IL16364" s="7" t="s">
        <v>15</v>
      </c>
      <c r="IM16364" s="7" t="n">
        <f t="normal" ca="1">32-LENB(INDIRECT(ADDRESS(16364,246)))</f>
        <v>0</v>
      </c>
      <c r="IN16364" s="7" t="n">
        <v>7</v>
      </c>
      <c r="IO16364" s="7" t="n">
        <v>65533</v>
      </c>
      <c r="IP16364" s="7" t="n">
        <v>63502</v>
      </c>
      <c r="IQ16364" s="7" t="s">
        <v>15</v>
      </c>
      <c r="IR16364" s="7" t="n">
        <f t="normal" ca="1">32-LENB(INDIRECT(ADDRESS(16364,251)))</f>
        <v>0</v>
      </c>
      <c r="IS16364" s="7" t="n">
        <v>7</v>
      </c>
      <c r="IT16364" s="7" t="n">
        <v>65533</v>
      </c>
      <c r="IU16364" s="7" t="n">
        <v>63503</v>
      </c>
      <c r="IV16364" s="7" t="s">
        <v>15</v>
      </c>
      <c r="IW16364" s="7" t="n">
        <f t="normal" ca="1">32-LENB(INDIRECT(ADDRESS(16364,256)))</f>
        <v>0</v>
      </c>
      <c r="IX16364" s="7" t="n">
        <v>7</v>
      </c>
      <c r="IY16364" s="7" t="n">
        <v>65533</v>
      </c>
      <c r="IZ16364" s="7" t="n">
        <v>63504</v>
      </c>
      <c r="JA16364" s="7" t="s">
        <v>15</v>
      </c>
      <c r="JB16364" s="7" t="n">
        <f t="normal" ca="1">32-LENB(INDIRECT(ADDRESS(16364,261)))</f>
        <v>0</v>
      </c>
      <c r="JC16364" s="7" t="n">
        <v>7</v>
      </c>
      <c r="JD16364" s="7" t="n">
        <v>65533</v>
      </c>
      <c r="JE16364" s="7" t="n">
        <v>63505</v>
      </c>
      <c r="JF16364" s="7" t="s">
        <v>15</v>
      </c>
      <c r="JG16364" s="7" t="n">
        <f t="normal" ca="1">32-LENB(INDIRECT(ADDRESS(16364,266)))</f>
        <v>0</v>
      </c>
      <c r="JH16364" s="7" t="n">
        <v>7</v>
      </c>
      <c r="JI16364" s="7" t="n">
        <v>65533</v>
      </c>
      <c r="JJ16364" s="7" t="n">
        <v>63506</v>
      </c>
      <c r="JK16364" s="7" t="s">
        <v>15</v>
      </c>
      <c r="JL16364" s="7" t="n">
        <f t="normal" ca="1">32-LENB(INDIRECT(ADDRESS(16364,271)))</f>
        <v>0</v>
      </c>
      <c r="JM16364" s="7" t="n">
        <v>7</v>
      </c>
      <c r="JN16364" s="7" t="n">
        <v>65533</v>
      </c>
      <c r="JO16364" s="7" t="n">
        <v>63507</v>
      </c>
      <c r="JP16364" s="7" t="s">
        <v>15</v>
      </c>
      <c r="JQ16364" s="7" t="n">
        <f t="normal" ca="1">32-LENB(INDIRECT(ADDRESS(16364,276)))</f>
        <v>0</v>
      </c>
      <c r="JR16364" s="7" t="n">
        <v>7</v>
      </c>
      <c r="JS16364" s="7" t="n">
        <v>65533</v>
      </c>
      <c r="JT16364" s="7" t="n">
        <v>63508</v>
      </c>
      <c r="JU16364" s="7" t="s">
        <v>15</v>
      </c>
      <c r="JV16364" s="7" t="n">
        <f t="normal" ca="1">32-LENB(INDIRECT(ADDRESS(16364,281)))</f>
        <v>0</v>
      </c>
      <c r="JW16364" s="7" t="n">
        <v>7</v>
      </c>
      <c r="JX16364" s="7" t="n">
        <v>65533</v>
      </c>
      <c r="JY16364" s="7" t="n">
        <v>63509</v>
      </c>
      <c r="JZ16364" s="7" t="s">
        <v>15</v>
      </c>
      <c r="KA16364" s="7" t="n">
        <f t="normal" ca="1">32-LENB(INDIRECT(ADDRESS(16364,286)))</f>
        <v>0</v>
      </c>
      <c r="KB16364" s="7" t="n">
        <v>7</v>
      </c>
      <c r="KC16364" s="7" t="n">
        <v>65533</v>
      </c>
      <c r="KD16364" s="7" t="n">
        <v>63510</v>
      </c>
      <c r="KE16364" s="7" t="s">
        <v>15</v>
      </c>
      <c r="KF16364" s="7" t="n">
        <f t="normal" ca="1">32-LENB(INDIRECT(ADDRESS(16364,291)))</f>
        <v>0</v>
      </c>
      <c r="KG16364" s="7" t="n">
        <v>7</v>
      </c>
      <c r="KH16364" s="7" t="n">
        <v>65533</v>
      </c>
      <c r="KI16364" s="7" t="n">
        <v>63534</v>
      </c>
      <c r="KJ16364" s="7" t="s">
        <v>15</v>
      </c>
      <c r="KK16364" s="7" t="n">
        <f t="normal" ca="1">32-LENB(INDIRECT(ADDRESS(16364,296)))</f>
        <v>0</v>
      </c>
      <c r="KL16364" s="7" t="n">
        <v>7</v>
      </c>
      <c r="KM16364" s="7" t="n">
        <v>65533</v>
      </c>
      <c r="KN16364" s="7" t="n">
        <v>63535</v>
      </c>
      <c r="KO16364" s="7" t="s">
        <v>15</v>
      </c>
      <c r="KP16364" s="7" t="n">
        <f t="normal" ca="1">32-LENB(INDIRECT(ADDRESS(16364,301)))</f>
        <v>0</v>
      </c>
      <c r="KQ16364" s="7" t="n">
        <v>7</v>
      </c>
      <c r="KR16364" s="7" t="n">
        <v>65533</v>
      </c>
      <c r="KS16364" s="7" t="n">
        <v>63536</v>
      </c>
      <c r="KT16364" s="7" t="s">
        <v>15</v>
      </c>
      <c r="KU16364" s="7" t="n">
        <f t="normal" ca="1">32-LENB(INDIRECT(ADDRESS(16364,306)))</f>
        <v>0</v>
      </c>
      <c r="KV16364" s="7" t="n">
        <v>7</v>
      </c>
      <c r="KW16364" s="7" t="n">
        <v>65533</v>
      </c>
      <c r="KX16364" s="7" t="n">
        <v>63537</v>
      </c>
      <c r="KY16364" s="7" t="s">
        <v>15</v>
      </c>
      <c r="KZ16364" s="7" t="n">
        <f t="normal" ca="1">32-LENB(INDIRECT(ADDRESS(16364,311)))</f>
        <v>0</v>
      </c>
      <c r="LA16364" s="7" t="n">
        <v>7</v>
      </c>
      <c r="LB16364" s="7" t="n">
        <v>65533</v>
      </c>
      <c r="LC16364" s="7" t="n">
        <v>63538</v>
      </c>
      <c r="LD16364" s="7" t="s">
        <v>15</v>
      </c>
      <c r="LE16364" s="7" t="n">
        <f t="normal" ca="1">32-LENB(INDIRECT(ADDRESS(16364,316)))</f>
        <v>0</v>
      </c>
      <c r="LF16364" s="7" t="n">
        <v>7</v>
      </c>
      <c r="LG16364" s="7" t="n">
        <v>65533</v>
      </c>
      <c r="LH16364" s="7" t="n">
        <v>63539</v>
      </c>
      <c r="LI16364" s="7" t="s">
        <v>15</v>
      </c>
      <c r="LJ16364" s="7" t="n">
        <f t="normal" ca="1">32-LENB(INDIRECT(ADDRESS(16364,321)))</f>
        <v>0</v>
      </c>
      <c r="LK16364" s="7" t="n">
        <v>7</v>
      </c>
      <c r="LL16364" s="7" t="n">
        <v>65533</v>
      </c>
      <c r="LM16364" s="7" t="n">
        <v>63540</v>
      </c>
      <c r="LN16364" s="7" t="s">
        <v>15</v>
      </c>
      <c r="LO16364" s="7" t="n">
        <f t="normal" ca="1">32-LENB(INDIRECT(ADDRESS(16364,326)))</f>
        <v>0</v>
      </c>
      <c r="LP16364" s="7" t="n">
        <v>7</v>
      </c>
      <c r="LQ16364" s="7" t="n">
        <v>65533</v>
      </c>
      <c r="LR16364" s="7" t="n">
        <v>63541</v>
      </c>
      <c r="LS16364" s="7" t="s">
        <v>15</v>
      </c>
      <c r="LT16364" s="7" t="n">
        <f t="normal" ca="1">32-LENB(INDIRECT(ADDRESS(16364,331)))</f>
        <v>0</v>
      </c>
      <c r="LU16364" s="7" t="n">
        <v>7</v>
      </c>
      <c r="LV16364" s="7" t="n">
        <v>65533</v>
      </c>
      <c r="LW16364" s="7" t="n">
        <v>63542</v>
      </c>
      <c r="LX16364" s="7" t="s">
        <v>15</v>
      </c>
      <c r="LY16364" s="7" t="n">
        <f t="normal" ca="1">32-LENB(INDIRECT(ADDRESS(16364,336)))</f>
        <v>0</v>
      </c>
      <c r="LZ16364" s="7" t="n">
        <v>7</v>
      </c>
      <c r="MA16364" s="7" t="n">
        <v>65533</v>
      </c>
      <c r="MB16364" s="7" t="n">
        <v>63543</v>
      </c>
      <c r="MC16364" s="7" t="s">
        <v>15</v>
      </c>
      <c r="MD16364" s="7" t="n">
        <f t="normal" ca="1">32-LENB(INDIRECT(ADDRESS(16364,341)))</f>
        <v>0</v>
      </c>
      <c r="ME16364" s="7" t="n">
        <v>7</v>
      </c>
      <c r="MF16364" s="7" t="n">
        <v>65533</v>
      </c>
      <c r="MG16364" s="7" t="n">
        <v>63544</v>
      </c>
      <c r="MH16364" s="7" t="s">
        <v>15</v>
      </c>
      <c r="MI16364" s="7" t="n">
        <f t="normal" ca="1">32-LENB(INDIRECT(ADDRESS(16364,346)))</f>
        <v>0</v>
      </c>
      <c r="MJ16364" s="7" t="n">
        <v>7</v>
      </c>
      <c r="MK16364" s="7" t="n">
        <v>65533</v>
      </c>
      <c r="ML16364" s="7" t="n">
        <v>63545</v>
      </c>
      <c r="MM16364" s="7" t="s">
        <v>15</v>
      </c>
      <c r="MN16364" s="7" t="n">
        <f t="normal" ca="1">32-LENB(INDIRECT(ADDRESS(16364,351)))</f>
        <v>0</v>
      </c>
      <c r="MO16364" s="7" t="n">
        <v>7</v>
      </c>
      <c r="MP16364" s="7" t="n">
        <v>65533</v>
      </c>
      <c r="MQ16364" s="7" t="n">
        <v>63546</v>
      </c>
      <c r="MR16364" s="7" t="s">
        <v>15</v>
      </c>
      <c r="MS16364" s="7" t="n">
        <f t="normal" ca="1">32-LENB(INDIRECT(ADDRESS(16364,356)))</f>
        <v>0</v>
      </c>
      <c r="MT16364" s="7" t="n">
        <v>7</v>
      </c>
      <c r="MU16364" s="7" t="n">
        <v>65533</v>
      </c>
      <c r="MV16364" s="7" t="n">
        <v>63547</v>
      </c>
      <c r="MW16364" s="7" t="s">
        <v>15</v>
      </c>
      <c r="MX16364" s="7" t="n">
        <f t="normal" ca="1">32-LENB(INDIRECT(ADDRESS(16364,361)))</f>
        <v>0</v>
      </c>
      <c r="MY16364" s="7" t="n">
        <v>7</v>
      </c>
      <c r="MZ16364" s="7" t="n">
        <v>65533</v>
      </c>
      <c r="NA16364" s="7" t="n">
        <v>63548</v>
      </c>
      <c r="NB16364" s="7" t="s">
        <v>15</v>
      </c>
      <c r="NC16364" s="7" t="n">
        <f t="normal" ca="1">32-LENB(INDIRECT(ADDRESS(16364,366)))</f>
        <v>0</v>
      </c>
      <c r="ND16364" s="7" t="n">
        <v>7</v>
      </c>
      <c r="NE16364" s="7" t="n">
        <v>65533</v>
      </c>
      <c r="NF16364" s="7" t="n">
        <v>63549</v>
      </c>
      <c r="NG16364" s="7" t="s">
        <v>15</v>
      </c>
      <c r="NH16364" s="7" t="n">
        <f t="normal" ca="1">32-LENB(INDIRECT(ADDRESS(16364,371)))</f>
        <v>0</v>
      </c>
      <c r="NI16364" s="7" t="n">
        <v>7</v>
      </c>
      <c r="NJ16364" s="7" t="n">
        <v>65533</v>
      </c>
      <c r="NK16364" s="7" t="n">
        <v>63550</v>
      </c>
      <c r="NL16364" s="7" t="s">
        <v>15</v>
      </c>
      <c r="NM16364" s="7" t="n">
        <f t="normal" ca="1">32-LENB(INDIRECT(ADDRESS(16364,376)))</f>
        <v>0</v>
      </c>
      <c r="NN16364" s="7" t="n">
        <v>7</v>
      </c>
      <c r="NO16364" s="7" t="n">
        <v>65533</v>
      </c>
      <c r="NP16364" s="7" t="n">
        <v>63551</v>
      </c>
      <c r="NQ16364" s="7" t="s">
        <v>15</v>
      </c>
      <c r="NR16364" s="7" t="n">
        <f t="normal" ca="1">32-LENB(INDIRECT(ADDRESS(16364,381)))</f>
        <v>0</v>
      </c>
      <c r="NS16364" s="7" t="n">
        <v>7</v>
      </c>
      <c r="NT16364" s="7" t="n">
        <v>65533</v>
      </c>
      <c r="NU16364" s="7" t="n">
        <v>63552</v>
      </c>
      <c r="NV16364" s="7" t="s">
        <v>15</v>
      </c>
      <c r="NW16364" s="7" t="n">
        <f t="normal" ca="1">32-LENB(INDIRECT(ADDRESS(16364,386)))</f>
        <v>0</v>
      </c>
      <c r="NX16364" s="7" t="n">
        <v>7</v>
      </c>
      <c r="NY16364" s="7" t="n">
        <v>65533</v>
      </c>
      <c r="NZ16364" s="7" t="n">
        <v>63553</v>
      </c>
      <c r="OA16364" s="7" t="s">
        <v>15</v>
      </c>
      <c r="OB16364" s="7" t="n">
        <f t="normal" ca="1">32-LENB(INDIRECT(ADDRESS(16364,391)))</f>
        <v>0</v>
      </c>
      <c r="OC16364" s="7" t="n">
        <v>7</v>
      </c>
      <c r="OD16364" s="7" t="n">
        <v>65533</v>
      </c>
      <c r="OE16364" s="7" t="n">
        <v>63554</v>
      </c>
      <c r="OF16364" s="7" t="s">
        <v>15</v>
      </c>
      <c r="OG16364" s="7" t="n">
        <f t="normal" ca="1">32-LENB(INDIRECT(ADDRESS(16364,396)))</f>
        <v>0</v>
      </c>
      <c r="OH16364" s="7" t="n">
        <v>7</v>
      </c>
      <c r="OI16364" s="7" t="n">
        <v>65533</v>
      </c>
      <c r="OJ16364" s="7" t="n">
        <v>63555</v>
      </c>
      <c r="OK16364" s="7" t="s">
        <v>15</v>
      </c>
      <c r="OL16364" s="7" t="n">
        <f t="normal" ca="1">32-LENB(INDIRECT(ADDRESS(16364,401)))</f>
        <v>0</v>
      </c>
      <c r="OM16364" s="7" t="n">
        <v>7</v>
      </c>
      <c r="ON16364" s="7" t="n">
        <v>65533</v>
      </c>
      <c r="OO16364" s="7" t="n">
        <v>63556</v>
      </c>
      <c r="OP16364" s="7" t="s">
        <v>15</v>
      </c>
      <c r="OQ16364" s="7" t="n">
        <f t="normal" ca="1">32-LENB(INDIRECT(ADDRESS(16364,406)))</f>
        <v>0</v>
      </c>
      <c r="OR16364" s="7" t="n">
        <v>7</v>
      </c>
      <c r="OS16364" s="7" t="n">
        <v>65533</v>
      </c>
      <c r="OT16364" s="7" t="n">
        <v>63557</v>
      </c>
      <c r="OU16364" s="7" t="s">
        <v>15</v>
      </c>
      <c r="OV16364" s="7" t="n">
        <f t="normal" ca="1">32-LENB(INDIRECT(ADDRESS(16364,411)))</f>
        <v>0</v>
      </c>
      <c r="OW16364" s="7" t="n">
        <v>7</v>
      </c>
      <c r="OX16364" s="7" t="n">
        <v>65533</v>
      </c>
      <c r="OY16364" s="7" t="n">
        <v>63558</v>
      </c>
      <c r="OZ16364" s="7" t="s">
        <v>15</v>
      </c>
      <c r="PA16364" s="7" t="n">
        <f t="normal" ca="1">32-LENB(INDIRECT(ADDRESS(16364,416)))</f>
        <v>0</v>
      </c>
      <c r="PB16364" s="7" t="n">
        <v>7</v>
      </c>
      <c r="PC16364" s="7" t="n">
        <v>65533</v>
      </c>
      <c r="PD16364" s="7" t="n">
        <v>63559</v>
      </c>
      <c r="PE16364" s="7" t="s">
        <v>15</v>
      </c>
      <c r="PF16364" s="7" t="n">
        <f t="normal" ca="1">32-LENB(INDIRECT(ADDRESS(16364,421)))</f>
        <v>0</v>
      </c>
      <c r="PG16364" s="7" t="n">
        <v>7</v>
      </c>
      <c r="PH16364" s="7" t="n">
        <v>65533</v>
      </c>
      <c r="PI16364" s="7" t="n">
        <v>63560</v>
      </c>
      <c r="PJ16364" s="7" t="s">
        <v>15</v>
      </c>
      <c r="PK16364" s="7" t="n">
        <f t="normal" ca="1">32-LENB(INDIRECT(ADDRESS(16364,426)))</f>
        <v>0</v>
      </c>
      <c r="PL16364" s="7" t="n">
        <v>7</v>
      </c>
      <c r="PM16364" s="7" t="n">
        <v>65533</v>
      </c>
      <c r="PN16364" s="7" t="n">
        <v>63561</v>
      </c>
      <c r="PO16364" s="7" t="s">
        <v>15</v>
      </c>
      <c r="PP16364" s="7" t="n">
        <f t="normal" ca="1">32-LENB(INDIRECT(ADDRESS(16364,431)))</f>
        <v>0</v>
      </c>
      <c r="PQ16364" s="7" t="n">
        <v>7</v>
      </c>
      <c r="PR16364" s="7" t="n">
        <v>65533</v>
      </c>
      <c r="PS16364" s="7" t="n">
        <v>63562</v>
      </c>
      <c r="PT16364" s="7" t="s">
        <v>15</v>
      </c>
      <c r="PU16364" s="7" t="n">
        <f t="normal" ca="1">32-LENB(INDIRECT(ADDRESS(16364,436)))</f>
        <v>0</v>
      </c>
      <c r="PV16364" s="7" t="n">
        <v>4</v>
      </c>
      <c r="PW16364" s="7" t="n">
        <v>65533</v>
      </c>
      <c r="PX16364" s="7" t="n">
        <v>14050</v>
      </c>
      <c r="PY16364" s="7" t="s">
        <v>15</v>
      </c>
      <c r="PZ16364" s="7" t="n">
        <f t="normal" ca="1">32-LENB(INDIRECT(ADDRESS(16364,441)))</f>
        <v>0</v>
      </c>
      <c r="QA16364" s="7" t="n">
        <v>4</v>
      </c>
      <c r="QB16364" s="7" t="n">
        <v>65533</v>
      </c>
      <c r="QC16364" s="7" t="n">
        <v>14050</v>
      </c>
      <c r="QD16364" s="7" t="s">
        <v>15</v>
      </c>
      <c r="QE16364" s="7" t="n">
        <f t="normal" ca="1">32-LENB(INDIRECT(ADDRESS(16364,446)))</f>
        <v>0</v>
      </c>
      <c r="QF16364" s="7" t="n">
        <v>7</v>
      </c>
      <c r="QG16364" s="7" t="n">
        <v>65533</v>
      </c>
      <c r="QH16364" s="7" t="n">
        <v>63563</v>
      </c>
      <c r="QI16364" s="7" t="s">
        <v>15</v>
      </c>
      <c r="QJ16364" s="7" t="n">
        <f t="normal" ca="1">32-LENB(INDIRECT(ADDRESS(16364,451)))</f>
        <v>0</v>
      </c>
      <c r="QK16364" s="7" t="n">
        <v>7</v>
      </c>
      <c r="QL16364" s="7" t="n">
        <v>65533</v>
      </c>
      <c r="QM16364" s="7" t="n">
        <v>63564</v>
      </c>
      <c r="QN16364" s="7" t="s">
        <v>15</v>
      </c>
      <c r="QO16364" s="7" t="n">
        <f t="normal" ca="1">32-LENB(INDIRECT(ADDRESS(16364,456)))</f>
        <v>0</v>
      </c>
      <c r="QP16364" s="7" t="n">
        <v>7</v>
      </c>
      <c r="QQ16364" s="7" t="n">
        <v>65533</v>
      </c>
      <c r="QR16364" s="7" t="n">
        <v>63565</v>
      </c>
      <c r="QS16364" s="7" t="s">
        <v>15</v>
      </c>
      <c r="QT16364" s="7" t="n">
        <f t="normal" ca="1">32-LENB(INDIRECT(ADDRESS(16364,461)))</f>
        <v>0</v>
      </c>
      <c r="QU16364" s="7" t="n">
        <v>7</v>
      </c>
      <c r="QV16364" s="7" t="n">
        <v>65533</v>
      </c>
      <c r="QW16364" s="7" t="n">
        <v>63566</v>
      </c>
      <c r="QX16364" s="7" t="s">
        <v>15</v>
      </c>
      <c r="QY16364" s="7" t="n">
        <f t="normal" ca="1">32-LENB(INDIRECT(ADDRESS(16364,466)))</f>
        <v>0</v>
      </c>
      <c r="QZ16364" s="7" t="n">
        <v>7</v>
      </c>
      <c r="RA16364" s="7" t="n">
        <v>65533</v>
      </c>
      <c r="RB16364" s="7" t="n">
        <v>63567</v>
      </c>
      <c r="RC16364" s="7" t="s">
        <v>15</v>
      </c>
      <c r="RD16364" s="7" t="n">
        <f t="normal" ca="1">32-LENB(INDIRECT(ADDRESS(16364,471)))</f>
        <v>0</v>
      </c>
      <c r="RE16364" s="7" t="n">
        <v>7</v>
      </c>
      <c r="RF16364" s="7" t="n">
        <v>65533</v>
      </c>
      <c r="RG16364" s="7" t="n">
        <v>63568</v>
      </c>
      <c r="RH16364" s="7" t="s">
        <v>15</v>
      </c>
      <c r="RI16364" s="7" t="n">
        <f t="normal" ca="1">32-LENB(INDIRECT(ADDRESS(16364,476)))</f>
        <v>0</v>
      </c>
      <c r="RJ16364" s="7" t="n">
        <v>7</v>
      </c>
      <c r="RK16364" s="7" t="n">
        <v>65533</v>
      </c>
      <c r="RL16364" s="7" t="n">
        <v>63569</v>
      </c>
      <c r="RM16364" s="7" t="s">
        <v>15</v>
      </c>
      <c r="RN16364" s="7" t="n">
        <f t="normal" ca="1">32-LENB(INDIRECT(ADDRESS(16364,481)))</f>
        <v>0</v>
      </c>
      <c r="RO16364" s="7" t="n">
        <v>7</v>
      </c>
      <c r="RP16364" s="7" t="n">
        <v>65533</v>
      </c>
      <c r="RQ16364" s="7" t="n">
        <v>63570</v>
      </c>
      <c r="RR16364" s="7" t="s">
        <v>15</v>
      </c>
      <c r="RS16364" s="7" t="n">
        <f t="normal" ca="1">32-LENB(INDIRECT(ADDRESS(16364,486)))</f>
        <v>0</v>
      </c>
      <c r="RT16364" s="7" t="n">
        <v>7</v>
      </c>
      <c r="RU16364" s="7" t="n">
        <v>65533</v>
      </c>
      <c r="RV16364" s="7" t="n">
        <v>63571</v>
      </c>
      <c r="RW16364" s="7" t="s">
        <v>15</v>
      </c>
      <c r="RX16364" s="7" t="n">
        <f t="normal" ca="1">32-LENB(INDIRECT(ADDRESS(16364,491)))</f>
        <v>0</v>
      </c>
      <c r="RY16364" s="7" t="n">
        <v>7</v>
      </c>
      <c r="RZ16364" s="7" t="n">
        <v>65533</v>
      </c>
      <c r="SA16364" s="7" t="n">
        <v>63572</v>
      </c>
      <c r="SB16364" s="7" t="s">
        <v>15</v>
      </c>
      <c r="SC16364" s="7" t="n">
        <f t="normal" ca="1">32-LENB(INDIRECT(ADDRESS(16364,496)))</f>
        <v>0</v>
      </c>
      <c r="SD16364" s="7" t="n">
        <v>7</v>
      </c>
      <c r="SE16364" s="7" t="n">
        <v>65533</v>
      </c>
      <c r="SF16364" s="7" t="n">
        <v>63573</v>
      </c>
      <c r="SG16364" s="7" t="s">
        <v>15</v>
      </c>
      <c r="SH16364" s="7" t="n">
        <f t="normal" ca="1">32-LENB(INDIRECT(ADDRESS(16364,501)))</f>
        <v>0</v>
      </c>
      <c r="SI16364" s="7" t="n">
        <v>7</v>
      </c>
      <c r="SJ16364" s="7" t="n">
        <v>65533</v>
      </c>
      <c r="SK16364" s="7" t="n">
        <v>63574</v>
      </c>
      <c r="SL16364" s="7" t="s">
        <v>15</v>
      </c>
      <c r="SM16364" s="7" t="n">
        <f t="normal" ca="1">32-LENB(INDIRECT(ADDRESS(16364,506)))</f>
        <v>0</v>
      </c>
      <c r="SN16364" s="7" t="n">
        <v>7</v>
      </c>
      <c r="SO16364" s="7" t="n">
        <v>65533</v>
      </c>
      <c r="SP16364" s="7" t="n">
        <v>63575</v>
      </c>
      <c r="SQ16364" s="7" t="s">
        <v>15</v>
      </c>
      <c r="SR16364" s="7" t="n">
        <f t="normal" ca="1">32-LENB(INDIRECT(ADDRESS(16364,511)))</f>
        <v>0</v>
      </c>
      <c r="SS16364" s="7" t="n">
        <v>7</v>
      </c>
      <c r="ST16364" s="7" t="n">
        <v>65533</v>
      </c>
      <c r="SU16364" s="7" t="n">
        <v>63576</v>
      </c>
      <c r="SV16364" s="7" t="s">
        <v>15</v>
      </c>
      <c r="SW16364" s="7" t="n">
        <f t="normal" ca="1">32-LENB(INDIRECT(ADDRESS(16364,516)))</f>
        <v>0</v>
      </c>
      <c r="SX16364" s="7" t="n">
        <v>7</v>
      </c>
      <c r="SY16364" s="7" t="n">
        <v>65533</v>
      </c>
      <c r="SZ16364" s="7" t="n">
        <v>63577</v>
      </c>
      <c r="TA16364" s="7" t="s">
        <v>15</v>
      </c>
      <c r="TB16364" s="7" t="n">
        <f t="normal" ca="1">32-LENB(INDIRECT(ADDRESS(16364,521)))</f>
        <v>0</v>
      </c>
      <c r="TC16364" s="7" t="n">
        <v>7</v>
      </c>
      <c r="TD16364" s="7" t="n">
        <v>65533</v>
      </c>
      <c r="TE16364" s="7" t="n">
        <v>63578</v>
      </c>
      <c r="TF16364" s="7" t="s">
        <v>15</v>
      </c>
      <c r="TG16364" s="7" t="n">
        <f t="normal" ca="1">32-LENB(INDIRECT(ADDRESS(16364,526)))</f>
        <v>0</v>
      </c>
      <c r="TH16364" s="7" t="n">
        <v>7</v>
      </c>
      <c r="TI16364" s="7" t="n">
        <v>65533</v>
      </c>
      <c r="TJ16364" s="7" t="n">
        <v>63579</v>
      </c>
      <c r="TK16364" s="7" t="s">
        <v>15</v>
      </c>
      <c r="TL16364" s="7" t="n">
        <f t="normal" ca="1">32-LENB(INDIRECT(ADDRESS(16364,531)))</f>
        <v>0</v>
      </c>
      <c r="TM16364" s="7" t="n">
        <v>7</v>
      </c>
      <c r="TN16364" s="7" t="n">
        <v>65533</v>
      </c>
      <c r="TO16364" s="7" t="n">
        <v>63580</v>
      </c>
      <c r="TP16364" s="7" t="s">
        <v>15</v>
      </c>
      <c r="TQ16364" s="7" t="n">
        <f t="normal" ca="1">32-LENB(INDIRECT(ADDRESS(16364,536)))</f>
        <v>0</v>
      </c>
      <c r="TR16364" s="7" t="n">
        <v>7</v>
      </c>
      <c r="TS16364" s="7" t="n">
        <v>65533</v>
      </c>
      <c r="TT16364" s="7" t="n">
        <v>63581</v>
      </c>
      <c r="TU16364" s="7" t="s">
        <v>15</v>
      </c>
      <c r="TV16364" s="7" t="n">
        <f t="normal" ca="1">32-LENB(INDIRECT(ADDRESS(16364,541)))</f>
        <v>0</v>
      </c>
      <c r="TW16364" s="7" t="n">
        <v>7</v>
      </c>
      <c r="TX16364" s="7" t="n">
        <v>65533</v>
      </c>
      <c r="TY16364" s="7" t="n">
        <v>63582</v>
      </c>
      <c r="TZ16364" s="7" t="s">
        <v>15</v>
      </c>
      <c r="UA16364" s="7" t="n">
        <f t="normal" ca="1">32-LENB(INDIRECT(ADDRESS(16364,546)))</f>
        <v>0</v>
      </c>
      <c r="UB16364" s="7" t="n">
        <v>7</v>
      </c>
      <c r="UC16364" s="7" t="n">
        <v>65533</v>
      </c>
      <c r="UD16364" s="7" t="n">
        <v>63583</v>
      </c>
      <c r="UE16364" s="7" t="s">
        <v>15</v>
      </c>
      <c r="UF16364" s="7" t="n">
        <f t="normal" ca="1">32-LENB(INDIRECT(ADDRESS(16364,551)))</f>
        <v>0</v>
      </c>
      <c r="UG16364" s="7" t="n">
        <v>7</v>
      </c>
      <c r="UH16364" s="7" t="n">
        <v>65533</v>
      </c>
      <c r="UI16364" s="7" t="n">
        <v>63584</v>
      </c>
      <c r="UJ16364" s="7" t="s">
        <v>15</v>
      </c>
      <c r="UK16364" s="7" t="n">
        <f t="normal" ca="1">32-LENB(INDIRECT(ADDRESS(16364,556)))</f>
        <v>0</v>
      </c>
      <c r="UL16364" s="7" t="n">
        <v>7</v>
      </c>
      <c r="UM16364" s="7" t="n">
        <v>65533</v>
      </c>
      <c r="UN16364" s="7" t="n">
        <v>63585</v>
      </c>
      <c r="UO16364" s="7" t="s">
        <v>15</v>
      </c>
      <c r="UP16364" s="7" t="n">
        <f t="normal" ca="1">32-LENB(INDIRECT(ADDRESS(16364,561)))</f>
        <v>0</v>
      </c>
      <c r="UQ16364" s="7" t="n">
        <v>7</v>
      </c>
      <c r="UR16364" s="7" t="n">
        <v>65533</v>
      </c>
      <c r="US16364" s="7" t="n">
        <v>63586</v>
      </c>
      <c r="UT16364" s="7" t="s">
        <v>15</v>
      </c>
      <c r="UU16364" s="7" t="n">
        <f t="normal" ca="1">32-LENB(INDIRECT(ADDRESS(16364,566)))</f>
        <v>0</v>
      </c>
      <c r="UV16364" s="7" t="n">
        <v>7</v>
      </c>
      <c r="UW16364" s="7" t="n">
        <v>65533</v>
      </c>
      <c r="UX16364" s="7" t="n">
        <v>63587</v>
      </c>
      <c r="UY16364" s="7" t="s">
        <v>15</v>
      </c>
      <c r="UZ16364" s="7" t="n">
        <f t="normal" ca="1">32-LENB(INDIRECT(ADDRESS(16364,571)))</f>
        <v>0</v>
      </c>
      <c r="VA16364" s="7" t="n">
        <v>7</v>
      </c>
      <c r="VB16364" s="7" t="n">
        <v>65533</v>
      </c>
      <c r="VC16364" s="7" t="n">
        <v>63588</v>
      </c>
      <c r="VD16364" s="7" t="s">
        <v>15</v>
      </c>
      <c r="VE16364" s="7" t="n">
        <f t="normal" ca="1">32-LENB(INDIRECT(ADDRESS(16364,576)))</f>
        <v>0</v>
      </c>
      <c r="VF16364" s="7" t="n">
        <v>7</v>
      </c>
      <c r="VG16364" s="7" t="n">
        <v>65533</v>
      </c>
      <c r="VH16364" s="7" t="n">
        <v>63589</v>
      </c>
      <c r="VI16364" s="7" t="s">
        <v>15</v>
      </c>
      <c r="VJ16364" s="7" t="n">
        <f t="normal" ca="1">32-LENB(INDIRECT(ADDRESS(16364,581)))</f>
        <v>0</v>
      </c>
      <c r="VK16364" s="7" t="n">
        <v>7</v>
      </c>
      <c r="VL16364" s="7" t="n">
        <v>65533</v>
      </c>
      <c r="VM16364" s="7" t="n">
        <v>63590</v>
      </c>
      <c r="VN16364" s="7" t="s">
        <v>15</v>
      </c>
      <c r="VO16364" s="7" t="n">
        <f t="normal" ca="1">32-LENB(INDIRECT(ADDRESS(16364,586)))</f>
        <v>0</v>
      </c>
      <c r="VP16364" s="7" t="n">
        <v>7</v>
      </c>
      <c r="VQ16364" s="7" t="n">
        <v>65533</v>
      </c>
      <c r="VR16364" s="7" t="n">
        <v>63591</v>
      </c>
      <c r="VS16364" s="7" t="s">
        <v>15</v>
      </c>
      <c r="VT16364" s="7" t="n">
        <f t="normal" ca="1">32-LENB(INDIRECT(ADDRESS(16364,591)))</f>
        <v>0</v>
      </c>
      <c r="VU16364" s="7" t="n">
        <v>7</v>
      </c>
      <c r="VV16364" s="7" t="n">
        <v>65533</v>
      </c>
      <c r="VW16364" s="7" t="n">
        <v>63592</v>
      </c>
      <c r="VX16364" s="7" t="s">
        <v>15</v>
      </c>
      <c r="VY16364" s="7" t="n">
        <f t="normal" ca="1">32-LENB(INDIRECT(ADDRESS(16364,596)))</f>
        <v>0</v>
      </c>
      <c r="VZ16364" s="7" t="n">
        <v>7</v>
      </c>
      <c r="WA16364" s="7" t="n">
        <v>65533</v>
      </c>
      <c r="WB16364" s="7" t="n">
        <v>63593</v>
      </c>
      <c r="WC16364" s="7" t="s">
        <v>15</v>
      </c>
      <c r="WD16364" s="7" t="n">
        <f t="normal" ca="1">32-LENB(INDIRECT(ADDRESS(16364,601)))</f>
        <v>0</v>
      </c>
      <c r="WE16364" s="7" t="n">
        <v>7</v>
      </c>
      <c r="WF16364" s="7" t="n">
        <v>65533</v>
      </c>
      <c r="WG16364" s="7" t="n">
        <v>63594</v>
      </c>
      <c r="WH16364" s="7" t="s">
        <v>15</v>
      </c>
      <c r="WI16364" s="7" t="n">
        <f t="normal" ca="1">32-LENB(INDIRECT(ADDRESS(16364,606)))</f>
        <v>0</v>
      </c>
      <c r="WJ16364" s="7" t="n">
        <v>7</v>
      </c>
      <c r="WK16364" s="7" t="n">
        <v>65533</v>
      </c>
      <c r="WL16364" s="7" t="n">
        <v>63595</v>
      </c>
      <c r="WM16364" s="7" t="s">
        <v>15</v>
      </c>
      <c r="WN16364" s="7" t="n">
        <f t="normal" ca="1">32-LENB(INDIRECT(ADDRESS(16364,611)))</f>
        <v>0</v>
      </c>
      <c r="WO16364" s="7" t="n">
        <v>7</v>
      </c>
      <c r="WP16364" s="7" t="n">
        <v>65533</v>
      </c>
      <c r="WQ16364" s="7" t="n">
        <v>63596</v>
      </c>
      <c r="WR16364" s="7" t="s">
        <v>15</v>
      </c>
      <c r="WS16364" s="7" t="n">
        <f t="normal" ca="1">32-LENB(INDIRECT(ADDRESS(16364,616)))</f>
        <v>0</v>
      </c>
      <c r="WT16364" s="7" t="n">
        <v>0</v>
      </c>
      <c r="WU16364" s="7" t="n">
        <v>65533</v>
      </c>
      <c r="WV16364" s="7" t="n">
        <v>0</v>
      </c>
      <c r="WW16364" s="7" t="s">
        <v>15</v>
      </c>
      <c r="WX16364" s="7" t="n">
        <f t="normal" ca="1">32-LENB(INDIRECT(ADDRESS(16364,621)))</f>
        <v>0</v>
      </c>
    </row>
    <row r="16365" spans="1:12">
      <c r="A16365" t="s">
        <v>4</v>
      </c>
      <c r="B16365" s="4" t="s">
        <v>5</v>
      </c>
    </row>
    <row r="16366" spans="1:12">
      <c r="A16366" t="n">
        <v>133328</v>
      </c>
      <c r="B16366" s="5" t="n">
        <v>1</v>
      </c>
    </row>
    <row r="16367" spans="1:12" s="3" customFormat="1" customHeight="0">
      <c r="A16367" s="3" t="s">
        <v>2</v>
      </c>
      <c r="B16367" s="3" t="s">
        <v>891</v>
      </c>
    </row>
    <row r="16368" spans="1:12">
      <c r="A16368" t="s">
        <v>4</v>
      </c>
      <c r="B16368" s="4" t="s">
        <v>5</v>
      </c>
      <c r="C16368" s="4" t="s">
        <v>10</v>
      </c>
      <c r="D16368" s="4" t="s">
        <v>10</v>
      </c>
      <c r="E16368" s="4" t="s">
        <v>9</v>
      </c>
      <c r="F16368" s="4" t="s">
        <v>6</v>
      </c>
      <c r="G16368" s="4" t="s">
        <v>8</v>
      </c>
      <c r="H16368" s="4" t="s">
        <v>10</v>
      </c>
      <c r="I16368" s="4" t="s">
        <v>10</v>
      </c>
      <c r="J16368" s="4" t="s">
        <v>9</v>
      </c>
      <c r="K16368" s="4" t="s">
        <v>6</v>
      </c>
      <c r="L16368" s="4" t="s">
        <v>8</v>
      </c>
      <c r="M16368" s="4" t="s">
        <v>10</v>
      </c>
      <c r="N16368" s="4" t="s">
        <v>10</v>
      </c>
      <c r="O16368" s="4" t="s">
        <v>9</v>
      </c>
      <c r="P16368" s="4" t="s">
        <v>6</v>
      </c>
      <c r="Q16368" s="4" t="s">
        <v>8</v>
      </c>
      <c r="R16368" s="4" t="s">
        <v>10</v>
      </c>
      <c r="S16368" s="4" t="s">
        <v>10</v>
      </c>
      <c r="T16368" s="4" t="s">
        <v>9</v>
      </c>
      <c r="U16368" s="4" t="s">
        <v>6</v>
      </c>
      <c r="V16368" s="4" t="s">
        <v>8</v>
      </c>
      <c r="W16368" s="4" t="s">
        <v>10</v>
      </c>
      <c r="X16368" s="4" t="s">
        <v>10</v>
      </c>
      <c r="Y16368" s="4" t="s">
        <v>9</v>
      </c>
      <c r="Z16368" s="4" t="s">
        <v>6</v>
      </c>
      <c r="AA16368" s="4" t="s">
        <v>8</v>
      </c>
      <c r="AB16368" s="4" t="s">
        <v>10</v>
      </c>
      <c r="AC16368" s="4" t="s">
        <v>10</v>
      </c>
      <c r="AD16368" s="4" t="s">
        <v>9</v>
      </c>
      <c r="AE16368" s="4" t="s">
        <v>6</v>
      </c>
      <c r="AF16368" s="4" t="s">
        <v>8</v>
      </c>
      <c r="AG16368" s="4" t="s">
        <v>10</v>
      </c>
      <c r="AH16368" s="4" t="s">
        <v>10</v>
      </c>
      <c r="AI16368" s="4" t="s">
        <v>9</v>
      </c>
      <c r="AJ16368" s="4" t="s">
        <v>6</v>
      </c>
      <c r="AK16368" s="4" t="s">
        <v>8</v>
      </c>
      <c r="AL16368" s="4" t="s">
        <v>10</v>
      </c>
      <c r="AM16368" s="4" t="s">
        <v>10</v>
      </c>
      <c r="AN16368" s="4" t="s">
        <v>9</v>
      </c>
      <c r="AO16368" s="4" t="s">
        <v>6</v>
      </c>
      <c r="AP16368" s="4" t="s">
        <v>8</v>
      </c>
      <c r="AQ16368" s="4" t="s">
        <v>10</v>
      </c>
      <c r="AR16368" s="4" t="s">
        <v>10</v>
      </c>
      <c r="AS16368" s="4" t="s">
        <v>9</v>
      </c>
      <c r="AT16368" s="4" t="s">
        <v>6</v>
      </c>
      <c r="AU16368" s="4" t="s">
        <v>8</v>
      </c>
      <c r="AV16368" s="4" t="s">
        <v>10</v>
      </c>
      <c r="AW16368" s="4" t="s">
        <v>10</v>
      </c>
      <c r="AX16368" s="4" t="s">
        <v>9</v>
      </c>
      <c r="AY16368" s="4" t="s">
        <v>6</v>
      </c>
      <c r="AZ16368" s="4" t="s">
        <v>8</v>
      </c>
      <c r="BA16368" s="4" t="s">
        <v>10</v>
      </c>
      <c r="BB16368" s="4" t="s">
        <v>10</v>
      </c>
      <c r="BC16368" s="4" t="s">
        <v>9</v>
      </c>
      <c r="BD16368" s="4" t="s">
        <v>6</v>
      </c>
      <c r="BE16368" s="4" t="s">
        <v>8</v>
      </c>
      <c r="BF16368" s="4" t="s">
        <v>10</v>
      </c>
      <c r="BG16368" s="4" t="s">
        <v>10</v>
      </c>
      <c r="BH16368" s="4" t="s">
        <v>9</v>
      </c>
      <c r="BI16368" s="4" t="s">
        <v>6</v>
      </c>
      <c r="BJ16368" s="4" t="s">
        <v>8</v>
      </c>
      <c r="BK16368" s="4" t="s">
        <v>10</v>
      </c>
      <c r="BL16368" s="4" t="s">
        <v>10</v>
      </c>
      <c r="BM16368" s="4" t="s">
        <v>9</v>
      </c>
      <c r="BN16368" s="4" t="s">
        <v>6</v>
      </c>
      <c r="BO16368" s="4" t="s">
        <v>8</v>
      </c>
      <c r="BP16368" s="4" t="s">
        <v>10</v>
      </c>
      <c r="BQ16368" s="4" t="s">
        <v>10</v>
      </c>
      <c r="BR16368" s="4" t="s">
        <v>9</v>
      </c>
      <c r="BS16368" s="4" t="s">
        <v>6</v>
      </c>
      <c r="BT16368" s="4" t="s">
        <v>8</v>
      </c>
      <c r="BU16368" s="4" t="s">
        <v>10</v>
      </c>
      <c r="BV16368" s="4" t="s">
        <v>10</v>
      </c>
      <c r="BW16368" s="4" t="s">
        <v>9</v>
      </c>
      <c r="BX16368" s="4" t="s">
        <v>6</v>
      </c>
      <c r="BY16368" s="4" t="s">
        <v>8</v>
      </c>
      <c r="BZ16368" s="4" t="s">
        <v>10</v>
      </c>
      <c r="CA16368" s="4" t="s">
        <v>10</v>
      </c>
      <c r="CB16368" s="4" t="s">
        <v>9</v>
      </c>
      <c r="CC16368" s="4" t="s">
        <v>6</v>
      </c>
      <c r="CD16368" s="4" t="s">
        <v>8</v>
      </c>
      <c r="CE16368" s="4" t="s">
        <v>10</v>
      </c>
      <c r="CF16368" s="4" t="s">
        <v>10</v>
      </c>
      <c r="CG16368" s="4" t="s">
        <v>9</v>
      </c>
      <c r="CH16368" s="4" t="s">
        <v>6</v>
      </c>
      <c r="CI16368" s="4" t="s">
        <v>8</v>
      </c>
      <c r="CJ16368" s="4" t="s">
        <v>10</v>
      </c>
      <c r="CK16368" s="4" t="s">
        <v>10</v>
      </c>
      <c r="CL16368" s="4" t="s">
        <v>9</v>
      </c>
      <c r="CM16368" s="4" t="s">
        <v>6</v>
      </c>
      <c r="CN16368" s="4" t="s">
        <v>8</v>
      </c>
      <c r="CO16368" s="4" t="s">
        <v>10</v>
      </c>
      <c r="CP16368" s="4" t="s">
        <v>10</v>
      </c>
      <c r="CQ16368" s="4" t="s">
        <v>9</v>
      </c>
      <c r="CR16368" s="4" t="s">
        <v>6</v>
      </c>
      <c r="CS16368" s="4" t="s">
        <v>8</v>
      </c>
      <c r="CT16368" s="4" t="s">
        <v>10</v>
      </c>
      <c r="CU16368" s="4" t="s">
        <v>10</v>
      </c>
      <c r="CV16368" s="4" t="s">
        <v>9</v>
      </c>
      <c r="CW16368" s="4" t="s">
        <v>6</v>
      </c>
      <c r="CX16368" s="4" t="s">
        <v>8</v>
      </c>
      <c r="CY16368" s="4" t="s">
        <v>10</v>
      </c>
      <c r="CZ16368" s="4" t="s">
        <v>10</v>
      </c>
      <c r="DA16368" s="4" t="s">
        <v>9</v>
      </c>
      <c r="DB16368" s="4" t="s">
        <v>6</v>
      </c>
      <c r="DC16368" s="4" t="s">
        <v>8</v>
      </c>
      <c r="DD16368" s="4" t="s">
        <v>10</v>
      </c>
      <c r="DE16368" s="4" t="s">
        <v>10</v>
      </c>
      <c r="DF16368" s="4" t="s">
        <v>9</v>
      </c>
      <c r="DG16368" s="4" t="s">
        <v>6</v>
      </c>
      <c r="DH16368" s="4" t="s">
        <v>8</v>
      </c>
      <c r="DI16368" s="4" t="s">
        <v>10</v>
      </c>
      <c r="DJ16368" s="4" t="s">
        <v>10</v>
      </c>
      <c r="DK16368" s="4" t="s">
        <v>9</v>
      </c>
      <c r="DL16368" s="4" t="s">
        <v>6</v>
      </c>
      <c r="DM16368" s="4" t="s">
        <v>8</v>
      </c>
      <c r="DN16368" s="4" t="s">
        <v>10</v>
      </c>
      <c r="DO16368" s="4" t="s">
        <v>10</v>
      </c>
      <c r="DP16368" s="4" t="s">
        <v>9</v>
      </c>
      <c r="DQ16368" s="4" t="s">
        <v>6</v>
      </c>
      <c r="DR16368" s="4" t="s">
        <v>8</v>
      </c>
      <c r="DS16368" s="4" t="s">
        <v>10</v>
      </c>
      <c r="DT16368" s="4" t="s">
        <v>10</v>
      </c>
      <c r="DU16368" s="4" t="s">
        <v>9</v>
      </c>
      <c r="DV16368" s="4" t="s">
        <v>6</v>
      </c>
      <c r="DW16368" s="4" t="s">
        <v>8</v>
      </c>
      <c r="DX16368" s="4" t="s">
        <v>10</v>
      </c>
      <c r="DY16368" s="4" t="s">
        <v>10</v>
      </c>
      <c r="DZ16368" s="4" t="s">
        <v>9</v>
      </c>
      <c r="EA16368" s="4" t="s">
        <v>6</v>
      </c>
      <c r="EB16368" s="4" t="s">
        <v>8</v>
      </c>
      <c r="EC16368" s="4" t="s">
        <v>10</v>
      </c>
      <c r="ED16368" s="4" t="s">
        <v>10</v>
      </c>
      <c r="EE16368" s="4" t="s">
        <v>9</v>
      </c>
      <c r="EF16368" s="4" t="s">
        <v>6</v>
      </c>
      <c r="EG16368" s="4" t="s">
        <v>8</v>
      </c>
      <c r="EH16368" s="4" t="s">
        <v>10</v>
      </c>
      <c r="EI16368" s="4" t="s">
        <v>10</v>
      </c>
      <c r="EJ16368" s="4" t="s">
        <v>9</v>
      </c>
      <c r="EK16368" s="4" t="s">
        <v>6</v>
      </c>
      <c r="EL16368" s="4" t="s">
        <v>8</v>
      </c>
      <c r="EM16368" s="4" t="s">
        <v>10</v>
      </c>
      <c r="EN16368" s="4" t="s">
        <v>10</v>
      </c>
      <c r="EO16368" s="4" t="s">
        <v>9</v>
      </c>
      <c r="EP16368" s="4" t="s">
        <v>6</v>
      </c>
      <c r="EQ16368" s="4" t="s">
        <v>8</v>
      </c>
      <c r="ER16368" s="4" t="s">
        <v>10</v>
      </c>
      <c r="ES16368" s="4" t="s">
        <v>10</v>
      </c>
      <c r="ET16368" s="4" t="s">
        <v>9</v>
      </c>
      <c r="EU16368" s="4" t="s">
        <v>6</v>
      </c>
      <c r="EV16368" s="4" t="s">
        <v>8</v>
      </c>
      <c r="EW16368" s="4" t="s">
        <v>10</v>
      </c>
      <c r="EX16368" s="4" t="s">
        <v>10</v>
      </c>
      <c r="EY16368" s="4" t="s">
        <v>9</v>
      </c>
      <c r="EZ16368" s="4" t="s">
        <v>6</v>
      </c>
      <c r="FA16368" s="4" t="s">
        <v>8</v>
      </c>
      <c r="FB16368" s="4" t="s">
        <v>10</v>
      </c>
      <c r="FC16368" s="4" t="s">
        <v>10</v>
      </c>
      <c r="FD16368" s="4" t="s">
        <v>9</v>
      </c>
      <c r="FE16368" s="4" t="s">
        <v>6</v>
      </c>
      <c r="FF16368" s="4" t="s">
        <v>8</v>
      </c>
      <c r="FG16368" s="4" t="s">
        <v>10</v>
      </c>
      <c r="FH16368" s="4" t="s">
        <v>10</v>
      </c>
      <c r="FI16368" s="4" t="s">
        <v>9</v>
      </c>
      <c r="FJ16368" s="4" t="s">
        <v>6</v>
      </c>
      <c r="FK16368" s="4" t="s">
        <v>8</v>
      </c>
      <c r="FL16368" s="4" t="s">
        <v>10</v>
      </c>
      <c r="FM16368" s="4" t="s">
        <v>10</v>
      </c>
      <c r="FN16368" s="4" t="s">
        <v>9</v>
      </c>
      <c r="FO16368" s="4" t="s">
        <v>6</v>
      </c>
      <c r="FP16368" s="4" t="s">
        <v>8</v>
      </c>
      <c r="FQ16368" s="4" t="s">
        <v>10</v>
      </c>
      <c r="FR16368" s="4" t="s">
        <v>10</v>
      </c>
      <c r="FS16368" s="4" t="s">
        <v>9</v>
      </c>
      <c r="FT16368" s="4" t="s">
        <v>6</v>
      </c>
      <c r="FU16368" s="4" t="s">
        <v>8</v>
      </c>
      <c r="FV16368" s="4" t="s">
        <v>10</v>
      </c>
      <c r="FW16368" s="4" t="s">
        <v>10</v>
      </c>
      <c r="FX16368" s="4" t="s">
        <v>9</v>
      </c>
      <c r="FY16368" s="4" t="s">
        <v>6</v>
      </c>
      <c r="FZ16368" s="4" t="s">
        <v>8</v>
      </c>
      <c r="GA16368" s="4" t="s">
        <v>10</v>
      </c>
      <c r="GB16368" s="4" t="s">
        <v>10</v>
      </c>
      <c r="GC16368" s="4" t="s">
        <v>9</v>
      </c>
      <c r="GD16368" s="4" t="s">
        <v>6</v>
      </c>
      <c r="GE16368" s="4" t="s">
        <v>8</v>
      </c>
      <c r="GF16368" s="4" t="s">
        <v>10</v>
      </c>
      <c r="GG16368" s="4" t="s">
        <v>10</v>
      </c>
      <c r="GH16368" s="4" t="s">
        <v>9</v>
      </c>
      <c r="GI16368" s="4" t="s">
        <v>6</v>
      </c>
      <c r="GJ16368" s="4" t="s">
        <v>8</v>
      </c>
      <c r="GK16368" s="4" t="s">
        <v>10</v>
      </c>
      <c r="GL16368" s="4" t="s">
        <v>10</v>
      </c>
      <c r="GM16368" s="4" t="s">
        <v>9</v>
      </c>
      <c r="GN16368" s="4" t="s">
        <v>6</v>
      </c>
      <c r="GO16368" s="4" t="s">
        <v>8</v>
      </c>
      <c r="GP16368" s="4" t="s">
        <v>10</v>
      </c>
      <c r="GQ16368" s="4" t="s">
        <v>10</v>
      </c>
      <c r="GR16368" s="4" t="s">
        <v>9</v>
      </c>
      <c r="GS16368" s="4" t="s">
        <v>6</v>
      </c>
      <c r="GT16368" s="4" t="s">
        <v>8</v>
      </c>
      <c r="GU16368" s="4" t="s">
        <v>10</v>
      </c>
      <c r="GV16368" s="4" t="s">
        <v>10</v>
      </c>
      <c r="GW16368" s="4" t="s">
        <v>9</v>
      </c>
      <c r="GX16368" s="4" t="s">
        <v>6</v>
      </c>
      <c r="GY16368" s="4" t="s">
        <v>8</v>
      </c>
      <c r="GZ16368" s="4" t="s">
        <v>10</v>
      </c>
      <c r="HA16368" s="4" t="s">
        <v>10</v>
      </c>
      <c r="HB16368" s="4" t="s">
        <v>9</v>
      </c>
      <c r="HC16368" s="4" t="s">
        <v>6</v>
      </c>
      <c r="HD16368" s="4" t="s">
        <v>8</v>
      </c>
      <c r="HE16368" s="4" t="s">
        <v>10</v>
      </c>
      <c r="HF16368" s="4" t="s">
        <v>10</v>
      </c>
      <c r="HG16368" s="4" t="s">
        <v>9</v>
      </c>
      <c r="HH16368" s="4" t="s">
        <v>6</v>
      </c>
      <c r="HI16368" s="4" t="s">
        <v>8</v>
      </c>
      <c r="HJ16368" s="4" t="s">
        <v>10</v>
      </c>
      <c r="HK16368" s="4" t="s">
        <v>10</v>
      </c>
      <c r="HL16368" s="4" t="s">
        <v>9</v>
      </c>
      <c r="HM16368" s="4" t="s">
        <v>6</v>
      </c>
      <c r="HN16368" s="4" t="s">
        <v>8</v>
      </c>
      <c r="HO16368" s="4" t="s">
        <v>10</v>
      </c>
      <c r="HP16368" s="4" t="s">
        <v>10</v>
      </c>
      <c r="HQ16368" s="4" t="s">
        <v>9</v>
      </c>
      <c r="HR16368" s="4" t="s">
        <v>6</v>
      </c>
      <c r="HS16368" s="4" t="s">
        <v>8</v>
      </c>
      <c r="HT16368" s="4" t="s">
        <v>10</v>
      </c>
      <c r="HU16368" s="4" t="s">
        <v>10</v>
      </c>
      <c r="HV16368" s="4" t="s">
        <v>9</v>
      </c>
      <c r="HW16368" s="4" t="s">
        <v>6</v>
      </c>
      <c r="HX16368" s="4" t="s">
        <v>8</v>
      </c>
      <c r="HY16368" s="4" t="s">
        <v>10</v>
      </c>
      <c r="HZ16368" s="4" t="s">
        <v>10</v>
      </c>
      <c r="IA16368" s="4" t="s">
        <v>9</v>
      </c>
      <c r="IB16368" s="4" t="s">
        <v>6</v>
      </c>
      <c r="IC16368" s="4" t="s">
        <v>8</v>
      </c>
      <c r="ID16368" s="4" t="s">
        <v>10</v>
      </c>
      <c r="IE16368" s="4" t="s">
        <v>10</v>
      </c>
      <c r="IF16368" s="4" t="s">
        <v>9</v>
      </c>
      <c r="IG16368" s="4" t="s">
        <v>6</v>
      </c>
      <c r="IH16368" s="4" t="s">
        <v>8</v>
      </c>
      <c r="II16368" s="4" t="s">
        <v>10</v>
      </c>
      <c r="IJ16368" s="4" t="s">
        <v>10</v>
      </c>
      <c r="IK16368" s="4" t="s">
        <v>9</v>
      </c>
      <c r="IL16368" s="4" t="s">
        <v>6</v>
      </c>
      <c r="IM16368" s="4" t="s">
        <v>8</v>
      </c>
      <c r="IN16368" s="4" t="s">
        <v>10</v>
      </c>
      <c r="IO16368" s="4" t="s">
        <v>10</v>
      </c>
      <c r="IP16368" s="4" t="s">
        <v>9</v>
      </c>
      <c r="IQ16368" s="4" t="s">
        <v>6</v>
      </c>
      <c r="IR16368" s="4" t="s">
        <v>8</v>
      </c>
      <c r="IS16368" s="4" t="s">
        <v>10</v>
      </c>
      <c r="IT16368" s="4" t="s">
        <v>10</v>
      </c>
      <c r="IU16368" s="4" t="s">
        <v>9</v>
      </c>
      <c r="IV16368" s="4" t="s">
        <v>6</v>
      </c>
      <c r="IW16368" s="4" t="s">
        <v>8</v>
      </c>
      <c r="IX16368" s="4" t="s">
        <v>10</v>
      </c>
      <c r="IY16368" s="4" t="s">
        <v>10</v>
      </c>
      <c r="IZ16368" s="4" t="s">
        <v>9</v>
      </c>
      <c r="JA16368" s="4" t="s">
        <v>6</v>
      </c>
      <c r="JB16368" s="4" t="s">
        <v>8</v>
      </c>
      <c r="JC16368" s="4" t="s">
        <v>10</v>
      </c>
      <c r="JD16368" s="4" t="s">
        <v>10</v>
      </c>
      <c r="JE16368" s="4" t="s">
        <v>9</v>
      </c>
      <c r="JF16368" s="4" t="s">
        <v>6</v>
      </c>
      <c r="JG16368" s="4" t="s">
        <v>8</v>
      </c>
      <c r="JH16368" s="4" t="s">
        <v>10</v>
      </c>
      <c r="JI16368" s="4" t="s">
        <v>10</v>
      </c>
      <c r="JJ16368" s="4" t="s">
        <v>9</v>
      </c>
      <c r="JK16368" s="4" t="s">
        <v>6</v>
      </c>
      <c r="JL16368" s="4" t="s">
        <v>8</v>
      </c>
      <c r="JM16368" s="4" t="s">
        <v>10</v>
      </c>
      <c r="JN16368" s="4" t="s">
        <v>10</v>
      </c>
      <c r="JO16368" s="4" t="s">
        <v>9</v>
      </c>
      <c r="JP16368" s="4" t="s">
        <v>6</v>
      </c>
      <c r="JQ16368" s="4" t="s">
        <v>8</v>
      </c>
      <c r="JR16368" s="4" t="s">
        <v>10</v>
      </c>
      <c r="JS16368" s="4" t="s">
        <v>10</v>
      </c>
      <c r="JT16368" s="4" t="s">
        <v>9</v>
      </c>
      <c r="JU16368" s="4" t="s">
        <v>6</v>
      </c>
      <c r="JV16368" s="4" t="s">
        <v>8</v>
      </c>
      <c r="JW16368" s="4" t="s">
        <v>10</v>
      </c>
      <c r="JX16368" s="4" t="s">
        <v>10</v>
      </c>
      <c r="JY16368" s="4" t="s">
        <v>9</v>
      </c>
      <c r="JZ16368" s="4" t="s">
        <v>6</v>
      </c>
      <c r="KA16368" s="4" t="s">
        <v>8</v>
      </c>
      <c r="KB16368" s="4" t="s">
        <v>10</v>
      </c>
      <c r="KC16368" s="4" t="s">
        <v>10</v>
      </c>
      <c r="KD16368" s="4" t="s">
        <v>9</v>
      </c>
      <c r="KE16368" s="4" t="s">
        <v>6</v>
      </c>
      <c r="KF16368" s="4" t="s">
        <v>8</v>
      </c>
      <c r="KG16368" s="4" t="s">
        <v>10</v>
      </c>
      <c r="KH16368" s="4" t="s">
        <v>10</v>
      </c>
      <c r="KI16368" s="4" t="s">
        <v>9</v>
      </c>
      <c r="KJ16368" s="4" t="s">
        <v>6</v>
      </c>
      <c r="KK16368" s="4" t="s">
        <v>8</v>
      </c>
      <c r="KL16368" s="4" t="s">
        <v>10</v>
      </c>
      <c r="KM16368" s="4" t="s">
        <v>10</v>
      </c>
      <c r="KN16368" s="4" t="s">
        <v>9</v>
      </c>
      <c r="KO16368" s="4" t="s">
        <v>6</v>
      </c>
      <c r="KP16368" s="4" t="s">
        <v>8</v>
      </c>
      <c r="KQ16368" s="4" t="s">
        <v>10</v>
      </c>
      <c r="KR16368" s="4" t="s">
        <v>10</v>
      </c>
      <c r="KS16368" s="4" t="s">
        <v>9</v>
      </c>
      <c r="KT16368" s="4" t="s">
        <v>6</v>
      </c>
      <c r="KU16368" s="4" t="s">
        <v>8</v>
      </c>
      <c r="KV16368" s="4" t="s">
        <v>10</v>
      </c>
      <c r="KW16368" s="4" t="s">
        <v>10</v>
      </c>
      <c r="KX16368" s="4" t="s">
        <v>9</v>
      </c>
      <c r="KY16368" s="4" t="s">
        <v>6</v>
      </c>
      <c r="KZ16368" s="4" t="s">
        <v>8</v>
      </c>
      <c r="LA16368" s="4" t="s">
        <v>10</v>
      </c>
      <c r="LB16368" s="4" t="s">
        <v>10</v>
      </c>
      <c r="LC16368" s="4" t="s">
        <v>9</v>
      </c>
      <c r="LD16368" s="4" t="s">
        <v>6</v>
      </c>
      <c r="LE16368" s="4" t="s">
        <v>8</v>
      </c>
      <c r="LF16368" s="4" t="s">
        <v>10</v>
      </c>
      <c r="LG16368" s="4" t="s">
        <v>10</v>
      </c>
      <c r="LH16368" s="4" t="s">
        <v>9</v>
      </c>
      <c r="LI16368" s="4" t="s">
        <v>6</v>
      </c>
      <c r="LJ16368" s="4" t="s">
        <v>8</v>
      </c>
      <c r="LK16368" s="4" t="s">
        <v>10</v>
      </c>
      <c r="LL16368" s="4" t="s">
        <v>10</v>
      </c>
      <c r="LM16368" s="4" t="s">
        <v>9</v>
      </c>
      <c r="LN16368" s="4" t="s">
        <v>6</v>
      </c>
      <c r="LO16368" s="4" t="s">
        <v>8</v>
      </c>
      <c r="LP16368" s="4" t="s">
        <v>10</v>
      </c>
      <c r="LQ16368" s="4" t="s">
        <v>10</v>
      </c>
      <c r="LR16368" s="4" t="s">
        <v>9</v>
      </c>
      <c r="LS16368" s="4" t="s">
        <v>6</v>
      </c>
      <c r="LT16368" s="4" t="s">
        <v>8</v>
      </c>
      <c r="LU16368" s="4" t="s">
        <v>10</v>
      </c>
      <c r="LV16368" s="4" t="s">
        <v>10</v>
      </c>
      <c r="LW16368" s="4" t="s">
        <v>9</v>
      </c>
      <c r="LX16368" s="4" t="s">
        <v>6</v>
      </c>
      <c r="LY16368" s="4" t="s">
        <v>8</v>
      </c>
      <c r="LZ16368" s="4" t="s">
        <v>10</v>
      </c>
      <c r="MA16368" s="4" t="s">
        <v>10</v>
      </c>
      <c r="MB16368" s="4" t="s">
        <v>9</v>
      </c>
      <c r="MC16368" s="4" t="s">
        <v>6</v>
      </c>
      <c r="MD16368" s="4" t="s">
        <v>8</v>
      </c>
      <c r="ME16368" s="4" t="s">
        <v>10</v>
      </c>
      <c r="MF16368" s="4" t="s">
        <v>10</v>
      </c>
      <c r="MG16368" s="4" t="s">
        <v>9</v>
      </c>
      <c r="MH16368" s="4" t="s">
        <v>6</v>
      </c>
      <c r="MI16368" s="4" t="s">
        <v>8</v>
      </c>
      <c r="MJ16368" s="4" t="s">
        <v>10</v>
      </c>
      <c r="MK16368" s="4" t="s">
        <v>10</v>
      </c>
      <c r="ML16368" s="4" t="s">
        <v>9</v>
      </c>
      <c r="MM16368" s="4" t="s">
        <v>6</v>
      </c>
      <c r="MN16368" s="4" t="s">
        <v>8</v>
      </c>
      <c r="MO16368" s="4" t="s">
        <v>10</v>
      </c>
      <c r="MP16368" s="4" t="s">
        <v>10</v>
      </c>
      <c r="MQ16368" s="4" t="s">
        <v>9</v>
      </c>
      <c r="MR16368" s="4" t="s">
        <v>6</v>
      </c>
      <c r="MS16368" s="4" t="s">
        <v>8</v>
      </c>
      <c r="MT16368" s="4" t="s">
        <v>10</v>
      </c>
      <c r="MU16368" s="4" t="s">
        <v>10</v>
      </c>
      <c r="MV16368" s="4" t="s">
        <v>9</v>
      </c>
      <c r="MW16368" s="4" t="s">
        <v>6</v>
      </c>
      <c r="MX16368" s="4" t="s">
        <v>8</v>
      </c>
      <c r="MY16368" s="4" t="s">
        <v>10</v>
      </c>
      <c r="MZ16368" s="4" t="s">
        <v>10</v>
      </c>
      <c r="NA16368" s="4" t="s">
        <v>9</v>
      </c>
      <c r="NB16368" s="4" t="s">
        <v>6</v>
      </c>
      <c r="NC16368" s="4" t="s">
        <v>8</v>
      </c>
      <c r="ND16368" s="4" t="s">
        <v>10</v>
      </c>
      <c r="NE16368" s="4" t="s">
        <v>10</v>
      </c>
      <c r="NF16368" s="4" t="s">
        <v>9</v>
      </c>
      <c r="NG16368" s="4" t="s">
        <v>6</v>
      </c>
      <c r="NH16368" s="4" t="s">
        <v>8</v>
      </c>
      <c r="NI16368" s="4" t="s">
        <v>10</v>
      </c>
      <c r="NJ16368" s="4" t="s">
        <v>10</v>
      </c>
      <c r="NK16368" s="4" t="s">
        <v>9</v>
      </c>
      <c r="NL16368" s="4" t="s">
        <v>6</v>
      </c>
      <c r="NM16368" s="4" t="s">
        <v>8</v>
      </c>
      <c r="NN16368" s="4" t="s">
        <v>10</v>
      </c>
      <c r="NO16368" s="4" t="s">
        <v>10</v>
      </c>
      <c r="NP16368" s="4" t="s">
        <v>9</v>
      </c>
      <c r="NQ16368" s="4" t="s">
        <v>6</v>
      </c>
      <c r="NR16368" s="4" t="s">
        <v>8</v>
      </c>
      <c r="NS16368" s="4" t="s">
        <v>10</v>
      </c>
      <c r="NT16368" s="4" t="s">
        <v>10</v>
      </c>
      <c r="NU16368" s="4" t="s">
        <v>9</v>
      </c>
      <c r="NV16368" s="4" t="s">
        <v>6</v>
      </c>
      <c r="NW16368" s="4" t="s">
        <v>8</v>
      </c>
      <c r="NX16368" s="4" t="s">
        <v>10</v>
      </c>
      <c r="NY16368" s="4" t="s">
        <v>10</v>
      </c>
      <c r="NZ16368" s="4" t="s">
        <v>9</v>
      </c>
      <c r="OA16368" s="4" t="s">
        <v>6</v>
      </c>
      <c r="OB16368" s="4" t="s">
        <v>8</v>
      </c>
      <c r="OC16368" s="4" t="s">
        <v>10</v>
      </c>
      <c r="OD16368" s="4" t="s">
        <v>10</v>
      </c>
      <c r="OE16368" s="4" t="s">
        <v>9</v>
      </c>
      <c r="OF16368" s="4" t="s">
        <v>6</v>
      </c>
      <c r="OG16368" s="4" t="s">
        <v>8</v>
      </c>
      <c r="OH16368" s="4" t="s">
        <v>10</v>
      </c>
      <c r="OI16368" s="4" t="s">
        <v>10</v>
      </c>
      <c r="OJ16368" s="4" t="s">
        <v>9</v>
      </c>
      <c r="OK16368" s="4" t="s">
        <v>6</v>
      </c>
      <c r="OL16368" s="4" t="s">
        <v>8</v>
      </c>
      <c r="OM16368" s="4" t="s">
        <v>10</v>
      </c>
      <c r="ON16368" s="4" t="s">
        <v>10</v>
      </c>
      <c r="OO16368" s="4" t="s">
        <v>9</v>
      </c>
      <c r="OP16368" s="4" t="s">
        <v>6</v>
      </c>
      <c r="OQ16368" s="4" t="s">
        <v>8</v>
      </c>
      <c r="OR16368" s="4" t="s">
        <v>10</v>
      </c>
      <c r="OS16368" s="4" t="s">
        <v>10</v>
      </c>
      <c r="OT16368" s="4" t="s">
        <v>9</v>
      </c>
      <c r="OU16368" s="4" t="s">
        <v>6</v>
      </c>
      <c r="OV16368" s="4" t="s">
        <v>8</v>
      </c>
      <c r="OW16368" s="4" t="s">
        <v>10</v>
      </c>
      <c r="OX16368" s="4" t="s">
        <v>10</v>
      </c>
      <c r="OY16368" s="4" t="s">
        <v>9</v>
      </c>
      <c r="OZ16368" s="4" t="s">
        <v>6</v>
      </c>
      <c r="PA16368" s="4" t="s">
        <v>8</v>
      </c>
      <c r="PB16368" s="4" t="s">
        <v>10</v>
      </c>
      <c r="PC16368" s="4" t="s">
        <v>10</v>
      </c>
      <c r="PD16368" s="4" t="s">
        <v>9</v>
      </c>
      <c r="PE16368" s="4" t="s">
        <v>6</v>
      </c>
      <c r="PF16368" s="4" t="s">
        <v>8</v>
      </c>
      <c r="PG16368" s="4" t="s">
        <v>10</v>
      </c>
      <c r="PH16368" s="4" t="s">
        <v>10</v>
      </c>
      <c r="PI16368" s="4" t="s">
        <v>9</v>
      </c>
      <c r="PJ16368" s="4" t="s">
        <v>6</v>
      </c>
      <c r="PK16368" s="4" t="s">
        <v>8</v>
      </c>
      <c r="PL16368" s="4" t="s">
        <v>10</v>
      </c>
      <c r="PM16368" s="4" t="s">
        <v>10</v>
      </c>
      <c r="PN16368" s="4" t="s">
        <v>9</v>
      </c>
      <c r="PO16368" s="4" t="s">
        <v>6</v>
      </c>
      <c r="PP16368" s="4" t="s">
        <v>8</v>
      </c>
      <c r="PQ16368" s="4" t="s">
        <v>10</v>
      </c>
      <c r="PR16368" s="4" t="s">
        <v>10</v>
      </c>
      <c r="PS16368" s="4" t="s">
        <v>9</v>
      </c>
      <c r="PT16368" s="4" t="s">
        <v>6</v>
      </c>
      <c r="PU16368" s="4" t="s">
        <v>8</v>
      </c>
      <c r="PV16368" s="4" t="s">
        <v>10</v>
      </c>
      <c r="PW16368" s="4" t="s">
        <v>10</v>
      </c>
      <c r="PX16368" s="4" t="s">
        <v>9</v>
      </c>
      <c r="PY16368" s="4" t="s">
        <v>6</v>
      </c>
      <c r="PZ16368" s="4" t="s">
        <v>8</v>
      </c>
      <c r="QA16368" s="4" t="s">
        <v>10</v>
      </c>
      <c r="QB16368" s="4" t="s">
        <v>10</v>
      </c>
      <c r="QC16368" s="4" t="s">
        <v>9</v>
      </c>
      <c r="QD16368" s="4" t="s">
        <v>6</v>
      </c>
      <c r="QE16368" s="4" t="s">
        <v>8</v>
      </c>
      <c r="QF16368" s="4" t="s">
        <v>10</v>
      </c>
      <c r="QG16368" s="4" t="s">
        <v>10</v>
      </c>
      <c r="QH16368" s="4" t="s">
        <v>9</v>
      </c>
      <c r="QI16368" s="4" t="s">
        <v>6</v>
      </c>
      <c r="QJ16368" s="4" t="s">
        <v>8</v>
      </c>
      <c r="QK16368" s="4" t="s">
        <v>10</v>
      </c>
      <c r="QL16368" s="4" t="s">
        <v>10</v>
      </c>
      <c r="QM16368" s="4" t="s">
        <v>9</v>
      </c>
      <c r="QN16368" s="4" t="s">
        <v>6</v>
      </c>
      <c r="QO16368" s="4" t="s">
        <v>8</v>
      </c>
      <c r="QP16368" s="4" t="s">
        <v>10</v>
      </c>
      <c r="QQ16368" s="4" t="s">
        <v>10</v>
      </c>
      <c r="QR16368" s="4" t="s">
        <v>9</v>
      </c>
      <c r="QS16368" s="4" t="s">
        <v>6</v>
      </c>
      <c r="QT16368" s="4" t="s">
        <v>8</v>
      </c>
      <c r="QU16368" s="4" t="s">
        <v>10</v>
      </c>
      <c r="QV16368" s="4" t="s">
        <v>10</v>
      </c>
      <c r="QW16368" s="4" t="s">
        <v>9</v>
      </c>
      <c r="QX16368" s="4" t="s">
        <v>6</v>
      </c>
      <c r="QY16368" s="4" t="s">
        <v>8</v>
      </c>
      <c r="QZ16368" s="4" t="s">
        <v>10</v>
      </c>
      <c r="RA16368" s="4" t="s">
        <v>10</v>
      </c>
      <c r="RB16368" s="4" t="s">
        <v>9</v>
      </c>
      <c r="RC16368" s="4" t="s">
        <v>6</v>
      </c>
      <c r="RD16368" s="4" t="s">
        <v>8</v>
      </c>
      <c r="RE16368" s="4" t="s">
        <v>10</v>
      </c>
      <c r="RF16368" s="4" t="s">
        <v>10</v>
      </c>
      <c r="RG16368" s="4" t="s">
        <v>9</v>
      </c>
      <c r="RH16368" s="4" t="s">
        <v>6</v>
      </c>
      <c r="RI16368" s="4" t="s">
        <v>8</v>
      </c>
      <c r="RJ16368" s="4" t="s">
        <v>10</v>
      </c>
      <c r="RK16368" s="4" t="s">
        <v>10</v>
      </c>
      <c r="RL16368" s="4" t="s">
        <v>9</v>
      </c>
      <c r="RM16368" s="4" t="s">
        <v>6</v>
      </c>
      <c r="RN16368" s="4" t="s">
        <v>8</v>
      </c>
      <c r="RO16368" s="4" t="s">
        <v>10</v>
      </c>
      <c r="RP16368" s="4" t="s">
        <v>10</v>
      </c>
      <c r="RQ16368" s="4" t="s">
        <v>9</v>
      </c>
      <c r="RR16368" s="4" t="s">
        <v>6</v>
      </c>
      <c r="RS16368" s="4" t="s">
        <v>8</v>
      </c>
      <c r="RT16368" s="4" t="s">
        <v>10</v>
      </c>
      <c r="RU16368" s="4" t="s">
        <v>10</v>
      </c>
      <c r="RV16368" s="4" t="s">
        <v>9</v>
      </c>
      <c r="RW16368" s="4" t="s">
        <v>6</v>
      </c>
      <c r="RX16368" s="4" t="s">
        <v>8</v>
      </c>
      <c r="RY16368" s="4" t="s">
        <v>10</v>
      </c>
      <c r="RZ16368" s="4" t="s">
        <v>10</v>
      </c>
      <c r="SA16368" s="4" t="s">
        <v>9</v>
      </c>
      <c r="SB16368" s="4" t="s">
        <v>6</v>
      </c>
      <c r="SC16368" s="4" t="s">
        <v>8</v>
      </c>
      <c r="SD16368" s="4" t="s">
        <v>10</v>
      </c>
      <c r="SE16368" s="4" t="s">
        <v>10</v>
      </c>
      <c r="SF16368" s="4" t="s">
        <v>9</v>
      </c>
      <c r="SG16368" s="4" t="s">
        <v>6</v>
      </c>
      <c r="SH16368" s="4" t="s">
        <v>8</v>
      </c>
      <c r="SI16368" s="4" t="s">
        <v>10</v>
      </c>
      <c r="SJ16368" s="4" t="s">
        <v>10</v>
      </c>
      <c r="SK16368" s="4" t="s">
        <v>9</v>
      </c>
      <c r="SL16368" s="4" t="s">
        <v>6</v>
      </c>
      <c r="SM16368" s="4" t="s">
        <v>8</v>
      </c>
      <c r="SN16368" s="4" t="s">
        <v>10</v>
      </c>
      <c r="SO16368" s="4" t="s">
        <v>10</v>
      </c>
      <c r="SP16368" s="4" t="s">
        <v>9</v>
      </c>
      <c r="SQ16368" s="4" t="s">
        <v>6</v>
      </c>
      <c r="SR16368" s="4" t="s">
        <v>8</v>
      </c>
      <c r="SS16368" s="4" t="s">
        <v>10</v>
      </c>
      <c r="ST16368" s="4" t="s">
        <v>10</v>
      </c>
      <c r="SU16368" s="4" t="s">
        <v>9</v>
      </c>
      <c r="SV16368" s="4" t="s">
        <v>6</v>
      </c>
      <c r="SW16368" s="4" t="s">
        <v>8</v>
      </c>
      <c r="SX16368" s="4" t="s">
        <v>10</v>
      </c>
      <c r="SY16368" s="4" t="s">
        <v>10</v>
      </c>
      <c r="SZ16368" s="4" t="s">
        <v>9</v>
      </c>
      <c r="TA16368" s="4" t="s">
        <v>6</v>
      </c>
      <c r="TB16368" s="4" t="s">
        <v>8</v>
      </c>
      <c r="TC16368" s="4" t="s">
        <v>10</v>
      </c>
      <c r="TD16368" s="4" t="s">
        <v>10</v>
      </c>
      <c r="TE16368" s="4" t="s">
        <v>9</v>
      </c>
      <c r="TF16368" s="4" t="s">
        <v>6</v>
      </c>
      <c r="TG16368" s="4" t="s">
        <v>8</v>
      </c>
      <c r="TH16368" s="4" t="s">
        <v>10</v>
      </c>
      <c r="TI16368" s="4" t="s">
        <v>10</v>
      </c>
      <c r="TJ16368" s="4" t="s">
        <v>9</v>
      </c>
      <c r="TK16368" s="4" t="s">
        <v>6</v>
      </c>
      <c r="TL16368" s="4" t="s">
        <v>8</v>
      </c>
      <c r="TM16368" s="4" t="s">
        <v>10</v>
      </c>
      <c r="TN16368" s="4" t="s">
        <v>10</v>
      </c>
      <c r="TO16368" s="4" t="s">
        <v>9</v>
      </c>
      <c r="TP16368" s="4" t="s">
        <v>6</v>
      </c>
      <c r="TQ16368" s="4" t="s">
        <v>8</v>
      </c>
    </row>
    <row r="16369" spans="1:622">
      <c r="A16369" t="n">
        <v>133344</v>
      </c>
      <c r="B16369" s="104" t="n">
        <v>257</v>
      </c>
      <c r="C16369" s="7" t="n">
        <v>4</v>
      </c>
      <c r="D16369" s="7" t="n">
        <v>65533</v>
      </c>
      <c r="E16369" s="7" t="n">
        <v>2004</v>
      </c>
      <c r="F16369" s="7" t="s">
        <v>15</v>
      </c>
      <c r="G16369" s="7" t="n">
        <f t="normal" ca="1">32-LENB(INDIRECT(ADDRESS(16369,6)))</f>
        <v>0</v>
      </c>
      <c r="H16369" s="7" t="n">
        <v>7</v>
      </c>
      <c r="I16369" s="7" t="n">
        <v>65533</v>
      </c>
      <c r="J16369" s="7" t="n">
        <v>63597</v>
      </c>
      <c r="K16369" s="7" t="s">
        <v>15</v>
      </c>
      <c r="L16369" s="7" t="n">
        <f t="normal" ca="1">32-LENB(INDIRECT(ADDRESS(16369,11)))</f>
        <v>0</v>
      </c>
      <c r="M16369" s="7" t="n">
        <v>7</v>
      </c>
      <c r="N16369" s="7" t="n">
        <v>65533</v>
      </c>
      <c r="O16369" s="7" t="n">
        <v>63598</v>
      </c>
      <c r="P16369" s="7" t="s">
        <v>15</v>
      </c>
      <c r="Q16369" s="7" t="n">
        <f t="normal" ca="1">32-LENB(INDIRECT(ADDRESS(16369,16)))</f>
        <v>0</v>
      </c>
      <c r="R16369" s="7" t="n">
        <v>7</v>
      </c>
      <c r="S16369" s="7" t="n">
        <v>65533</v>
      </c>
      <c r="T16369" s="7" t="n">
        <v>63599</v>
      </c>
      <c r="U16369" s="7" t="s">
        <v>15</v>
      </c>
      <c r="V16369" s="7" t="n">
        <f t="normal" ca="1">32-LENB(INDIRECT(ADDRESS(16369,21)))</f>
        <v>0</v>
      </c>
      <c r="W16369" s="7" t="n">
        <v>7</v>
      </c>
      <c r="X16369" s="7" t="n">
        <v>65533</v>
      </c>
      <c r="Y16369" s="7" t="n">
        <v>63600</v>
      </c>
      <c r="Z16369" s="7" t="s">
        <v>15</v>
      </c>
      <c r="AA16369" s="7" t="n">
        <f t="normal" ca="1">32-LENB(INDIRECT(ADDRESS(16369,26)))</f>
        <v>0</v>
      </c>
      <c r="AB16369" s="7" t="n">
        <v>7</v>
      </c>
      <c r="AC16369" s="7" t="n">
        <v>65533</v>
      </c>
      <c r="AD16369" s="7" t="n">
        <v>63601</v>
      </c>
      <c r="AE16369" s="7" t="s">
        <v>15</v>
      </c>
      <c r="AF16369" s="7" t="n">
        <f t="normal" ca="1">32-LENB(INDIRECT(ADDRESS(16369,31)))</f>
        <v>0</v>
      </c>
      <c r="AG16369" s="7" t="n">
        <v>7</v>
      </c>
      <c r="AH16369" s="7" t="n">
        <v>65533</v>
      </c>
      <c r="AI16369" s="7" t="n">
        <v>63602</v>
      </c>
      <c r="AJ16369" s="7" t="s">
        <v>15</v>
      </c>
      <c r="AK16369" s="7" t="n">
        <f t="normal" ca="1">32-LENB(INDIRECT(ADDRESS(16369,36)))</f>
        <v>0</v>
      </c>
      <c r="AL16369" s="7" t="n">
        <v>7</v>
      </c>
      <c r="AM16369" s="7" t="n">
        <v>65533</v>
      </c>
      <c r="AN16369" s="7" t="n">
        <v>63603</v>
      </c>
      <c r="AO16369" s="7" t="s">
        <v>15</v>
      </c>
      <c r="AP16369" s="7" t="n">
        <f t="normal" ca="1">32-LENB(INDIRECT(ADDRESS(16369,41)))</f>
        <v>0</v>
      </c>
      <c r="AQ16369" s="7" t="n">
        <v>7</v>
      </c>
      <c r="AR16369" s="7" t="n">
        <v>65533</v>
      </c>
      <c r="AS16369" s="7" t="n">
        <v>63604</v>
      </c>
      <c r="AT16369" s="7" t="s">
        <v>15</v>
      </c>
      <c r="AU16369" s="7" t="n">
        <f t="normal" ca="1">32-LENB(INDIRECT(ADDRESS(16369,46)))</f>
        <v>0</v>
      </c>
      <c r="AV16369" s="7" t="n">
        <v>7</v>
      </c>
      <c r="AW16369" s="7" t="n">
        <v>65533</v>
      </c>
      <c r="AX16369" s="7" t="n">
        <v>63605</v>
      </c>
      <c r="AY16369" s="7" t="s">
        <v>15</v>
      </c>
      <c r="AZ16369" s="7" t="n">
        <f t="normal" ca="1">32-LENB(INDIRECT(ADDRESS(16369,51)))</f>
        <v>0</v>
      </c>
      <c r="BA16369" s="7" t="n">
        <v>7</v>
      </c>
      <c r="BB16369" s="7" t="n">
        <v>65533</v>
      </c>
      <c r="BC16369" s="7" t="n">
        <v>63606</v>
      </c>
      <c r="BD16369" s="7" t="s">
        <v>15</v>
      </c>
      <c r="BE16369" s="7" t="n">
        <f t="normal" ca="1">32-LENB(INDIRECT(ADDRESS(16369,56)))</f>
        <v>0</v>
      </c>
      <c r="BF16369" s="7" t="n">
        <v>7</v>
      </c>
      <c r="BG16369" s="7" t="n">
        <v>65533</v>
      </c>
      <c r="BH16369" s="7" t="n">
        <v>63607</v>
      </c>
      <c r="BI16369" s="7" t="s">
        <v>15</v>
      </c>
      <c r="BJ16369" s="7" t="n">
        <f t="normal" ca="1">32-LENB(INDIRECT(ADDRESS(16369,61)))</f>
        <v>0</v>
      </c>
      <c r="BK16369" s="7" t="n">
        <v>7</v>
      </c>
      <c r="BL16369" s="7" t="n">
        <v>65533</v>
      </c>
      <c r="BM16369" s="7" t="n">
        <v>63608</v>
      </c>
      <c r="BN16369" s="7" t="s">
        <v>15</v>
      </c>
      <c r="BO16369" s="7" t="n">
        <f t="normal" ca="1">32-LENB(INDIRECT(ADDRESS(16369,66)))</f>
        <v>0</v>
      </c>
      <c r="BP16369" s="7" t="n">
        <v>7</v>
      </c>
      <c r="BQ16369" s="7" t="n">
        <v>65533</v>
      </c>
      <c r="BR16369" s="7" t="n">
        <v>63609</v>
      </c>
      <c r="BS16369" s="7" t="s">
        <v>15</v>
      </c>
      <c r="BT16369" s="7" t="n">
        <f t="normal" ca="1">32-LENB(INDIRECT(ADDRESS(16369,71)))</f>
        <v>0</v>
      </c>
      <c r="BU16369" s="7" t="n">
        <v>7</v>
      </c>
      <c r="BV16369" s="7" t="n">
        <v>65533</v>
      </c>
      <c r="BW16369" s="7" t="n">
        <v>63610</v>
      </c>
      <c r="BX16369" s="7" t="s">
        <v>15</v>
      </c>
      <c r="BY16369" s="7" t="n">
        <f t="normal" ca="1">32-LENB(INDIRECT(ADDRESS(16369,76)))</f>
        <v>0</v>
      </c>
      <c r="BZ16369" s="7" t="n">
        <v>7</v>
      </c>
      <c r="CA16369" s="7" t="n">
        <v>65533</v>
      </c>
      <c r="CB16369" s="7" t="n">
        <v>63611</v>
      </c>
      <c r="CC16369" s="7" t="s">
        <v>15</v>
      </c>
      <c r="CD16369" s="7" t="n">
        <f t="normal" ca="1">32-LENB(INDIRECT(ADDRESS(16369,81)))</f>
        <v>0</v>
      </c>
      <c r="CE16369" s="7" t="n">
        <v>7</v>
      </c>
      <c r="CF16369" s="7" t="n">
        <v>65533</v>
      </c>
      <c r="CG16369" s="7" t="n">
        <v>63612</v>
      </c>
      <c r="CH16369" s="7" t="s">
        <v>15</v>
      </c>
      <c r="CI16369" s="7" t="n">
        <f t="normal" ca="1">32-LENB(INDIRECT(ADDRESS(16369,86)))</f>
        <v>0</v>
      </c>
      <c r="CJ16369" s="7" t="n">
        <v>7</v>
      </c>
      <c r="CK16369" s="7" t="n">
        <v>65533</v>
      </c>
      <c r="CL16369" s="7" t="n">
        <v>63613</v>
      </c>
      <c r="CM16369" s="7" t="s">
        <v>15</v>
      </c>
      <c r="CN16369" s="7" t="n">
        <f t="normal" ca="1">32-LENB(INDIRECT(ADDRESS(16369,91)))</f>
        <v>0</v>
      </c>
      <c r="CO16369" s="7" t="n">
        <v>7</v>
      </c>
      <c r="CP16369" s="7" t="n">
        <v>65533</v>
      </c>
      <c r="CQ16369" s="7" t="n">
        <v>63614</v>
      </c>
      <c r="CR16369" s="7" t="s">
        <v>15</v>
      </c>
      <c r="CS16369" s="7" t="n">
        <f t="normal" ca="1">32-LENB(INDIRECT(ADDRESS(16369,96)))</f>
        <v>0</v>
      </c>
      <c r="CT16369" s="7" t="n">
        <v>7</v>
      </c>
      <c r="CU16369" s="7" t="n">
        <v>65533</v>
      </c>
      <c r="CV16369" s="7" t="n">
        <v>63615</v>
      </c>
      <c r="CW16369" s="7" t="s">
        <v>15</v>
      </c>
      <c r="CX16369" s="7" t="n">
        <f t="normal" ca="1">32-LENB(INDIRECT(ADDRESS(16369,101)))</f>
        <v>0</v>
      </c>
      <c r="CY16369" s="7" t="n">
        <v>7</v>
      </c>
      <c r="CZ16369" s="7" t="n">
        <v>65533</v>
      </c>
      <c r="DA16369" s="7" t="n">
        <v>63616</v>
      </c>
      <c r="DB16369" s="7" t="s">
        <v>15</v>
      </c>
      <c r="DC16369" s="7" t="n">
        <f t="normal" ca="1">32-LENB(INDIRECT(ADDRESS(16369,106)))</f>
        <v>0</v>
      </c>
      <c r="DD16369" s="7" t="n">
        <v>7</v>
      </c>
      <c r="DE16369" s="7" t="n">
        <v>65533</v>
      </c>
      <c r="DF16369" s="7" t="n">
        <v>63617</v>
      </c>
      <c r="DG16369" s="7" t="s">
        <v>15</v>
      </c>
      <c r="DH16369" s="7" t="n">
        <f t="normal" ca="1">32-LENB(INDIRECT(ADDRESS(16369,111)))</f>
        <v>0</v>
      </c>
      <c r="DI16369" s="7" t="n">
        <v>7</v>
      </c>
      <c r="DJ16369" s="7" t="n">
        <v>65533</v>
      </c>
      <c r="DK16369" s="7" t="n">
        <v>63618</v>
      </c>
      <c r="DL16369" s="7" t="s">
        <v>15</v>
      </c>
      <c r="DM16369" s="7" t="n">
        <f t="normal" ca="1">32-LENB(INDIRECT(ADDRESS(16369,116)))</f>
        <v>0</v>
      </c>
      <c r="DN16369" s="7" t="n">
        <v>7</v>
      </c>
      <c r="DO16369" s="7" t="n">
        <v>65533</v>
      </c>
      <c r="DP16369" s="7" t="n">
        <v>63619</v>
      </c>
      <c r="DQ16369" s="7" t="s">
        <v>15</v>
      </c>
      <c r="DR16369" s="7" t="n">
        <f t="normal" ca="1">32-LENB(INDIRECT(ADDRESS(16369,121)))</f>
        <v>0</v>
      </c>
      <c r="DS16369" s="7" t="n">
        <v>7</v>
      </c>
      <c r="DT16369" s="7" t="n">
        <v>65533</v>
      </c>
      <c r="DU16369" s="7" t="n">
        <v>63620</v>
      </c>
      <c r="DV16369" s="7" t="s">
        <v>15</v>
      </c>
      <c r="DW16369" s="7" t="n">
        <f t="normal" ca="1">32-LENB(INDIRECT(ADDRESS(16369,126)))</f>
        <v>0</v>
      </c>
      <c r="DX16369" s="7" t="n">
        <v>7</v>
      </c>
      <c r="DY16369" s="7" t="n">
        <v>65533</v>
      </c>
      <c r="DZ16369" s="7" t="n">
        <v>63621</v>
      </c>
      <c r="EA16369" s="7" t="s">
        <v>15</v>
      </c>
      <c r="EB16369" s="7" t="n">
        <f t="normal" ca="1">32-LENB(INDIRECT(ADDRESS(16369,131)))</f>
        <v>0</v>
      </c>
      <c r="EC16369" s="7" t="n">
        <v>7</v>
      </c>
      <c r="ED16369" s="7" t="n">
        <v>65533</v>
      </c>
      <c r="EE16369" s="7" t="n">
        <v>63622</v>
      </c>
      <c r="EF16369" s="7" t="s">
        <v>15</v>
      </c>
      <c r="EG16369" s="7" t="n">
        <f t="normal" ca="1">32-LENB(INDIRECT(ADDRESS(16369,136)))</f>
        <v>0</v>
      </c>
      <c r="EH16369" s="7" t="n">
        <v>7</v>
      </c>
      <c r="EI16369" s="7" t="n">
        <v>65533</v>
      </c>
      <c r="EJ16369" s="7" t="n">
        <v>63623</v>
      </c>
      <c r="EK16369" s="7" t="s">
        <v>15</v>
      </c>
      <c r="EL16369" s="7" t="n">
        <f t="normal" ca="1">32-LENB(INDIRECT(ADDRESS(16369,141)))</f>
        <v>0</v>
      </c>
      <c r="EM16369" s="7" t="n">
        <v>7</v>
      </c>
      <c r="EN16369" s="7" t="n">
        <v>65533</v>
      </c>
      <c r="EO16369" s="7" t="n">
        <v>63624</v>
      </c>
      <c r="EP16369" s="7" t="s">
        <v>15</v>
      </c>
      <c r="EQ16369" s="7" t="n">
        <f t="normal" ca="1">32-LENB(INDIRECT(ADDRESS(16369,146)))</f>
        <v>0</v>
      </c>
      <c r="ER16369" s="7" t="n">
        <v>7</v>
      </c>
      <c r="ES16369" s="7" t="n">
        <v>65533</v>
      </c>
      <c r="ET16369" s="7" t="n">
        <v>63625</v>
      </c>
      <c r="EU16369" s="7" t="s">
        <v>15</v>
      </c>
      <c r="EV16369" s="7" t="n">
        <f t="normal" ca="1">32-LENB(INDIRECT(ADDRESS(16369,151)))</f>
        <v>0</v>
      </c>
      <c r="EW16369" s="7" t="n">
        <v>7</v>
      </c>
      <c r="EX16369" s="7" t="n">
        <v>65533</v>
      </c>
      <c r="EY16369" s="7" t="n">
        <v>63626</v>
      </c>
      <c r="EZ16369" s="7" t="s">
        <v>15</v>
      </c>
      <c r="FA16369" s="7" t="n">
        <f t="normal" ca="1">32-LENB(INDIRECT(ADDRESS(16369,156)))</f>
        <v>0</v>
      </c>
      <c r="FB16369" s="7" t="n">
        <v>7</v>
      </c>
      <c r="FC16369" s="7" t="n">
        <v>65533</v>
      </c>
      <c r="FD16369" s="7" t="n">
        <v>63627</v>
      </c>
      <c r="FE16369" s="7" t="s">
        <v>15</v>
      </c>
      <c r="FF16369" s="7" t="n">
        <f t="normal" ca="1">32-LENB(INDIRECT(ADDRESS(16369,161)))</f>
        <v>0</v>
      </c>
      <c r="FG16369" s="7" t="n">
        <v>4</v>
      </c>
      <c r="FH16369" s="7" t="n">
        <v>65533</v>
      </c>
      <c r="FI16369" s="7" t="n">
        <v>13006</v>
      </c>
      <c r="FJ16369" s="7" t="s">
        <v>15</v>
      </c>
      <c r="FK16369" s="7" t="n">
        <f t="normal" ca="1">32-LENB(INDIRECT(ADDRESS(16369,166)))</f>
        <v>0</v>
      </c>
      <c r="FL16369" s="7" t="n">
        <v>8</v>
      </c>
      <c r="FM16369" s="7" t="n">
        <v>65533</v>
      </c>
      <c r="FN16369" s="7" t="n">
        <v>0</v>
      </c>
      <c r="FO16369" s="7" t="s">
        <v>505</v>
      </c>
      <c r="FP16369" s="7" t="n">
        <f t="normal" ca="1">32-LENB(INDIRECT(ADDRESS(16369,171)))</f>
        <v>0</v>
      </c>
      <c r="FQ16369" s="7" t="n">
        <v>8</v>
      </c>
      <c r="FR16369" s="7" t="n">
        <v>65533</v>
      </c>
      <c r="FS16369" s="7" t="n">
        <v>0</v>
      </c>
      <c r="FT16369" s="7" t="s">
        <v>506</v>
      </c>
      <c r="FU16369" s="7" t="n">
        <f t="normal" ca="1">32-LENB(INDIRECT(ADDRESS(16369,176)))</f>
        <v>0</v>
      </c>
      <c r="FV16369" s="7" t="n">
        <v>7</v>
      </c>
      <c r="FW16369" s="7" t="n">
        <v>65533</v>
      </c>
      <c r="FX16369" s="7" t="n">
        <v>63628</v>
      </c>
      <c r="FY16369" s="7" t="s">
        <v>15</v>
      </c>
      <c r="FZ16369" s="7" t="n">
        <f t="normal" ca="1">32-LENB(INDIRECT(ADDRESS(16369,181)))</f>
        <v>0</v>
      </c>
      <c r="GA16369" s="7" t="n">
        <v>7</v>
      </c>
      <c r="GB16369" s="7" t="n">
        <v>65533</v>
      </c>
      <c r="GC16369" s="7" t="n">
        <v>63629</v>
      </c>
      <c r="GD16369" s="7" t="s">
        <v>15</v>
      </c>
      <c r="GE16369" s="7" t="n">
        <f t="normal" ca="1">32-LENB(INDIRECT(ADDRESS(16369,186)))</f>
        <v>0</v>
      </c>
      <c r="GF16369" s="7" t="n">
        <v>7</v>
      </c>
      <c r="GG16369" s="7" t="n">
        <v>65533</v>
      </c>
      <c r="GH16369" s="7" t="n">
        <v>63630</v>
      </c>
      <c r="GI16369" s="7" t="s">
        <v>15</v>
      </c>
      <c r="GJ16369" s="7" t="n">
        <f t="normal" ca="1">32-LENB(INDIRECT(ADDRESS(16369,191)))</f>
        <v>0</v>
      </c>
      <c r="GK16369" s="7" t="n">
        <v>7</v>
      </c>
      <c r="GL16369" s="7" t="n">
        <v>65533</v>
      </c>
      <c r="GM16369" s="7" t="n">
        <v>63631</v>
      </c>
      <c r="GN16369" s="7" t="s">
        <v>15</v>
      </c>
      <c r="GO16369" s="7" t="n">
        <f t="normal" ca="1">32-LENB(INDIRECT(ADDRESS(16369,196)))</f>
        <v>0</v>
      </c>
      <c r="GP16369" s="7" t="n">
        <v>7</v>
      </c>
      <c r="GQ16369" s="7" t="n">
        <v>65533</v>
      </c>
      <c r="GR16369" s="7" t="n">
        <v>63632</v>
      </c>
      <c r="GS16369" s="7" t="s">
        <v>15</v>
      </c>
      <c r="GT16369" s="7" t="n">
        <f t="normal" ca="1">32-LENB(INDIRECT(ADDRESS(16369,201)))</f>
        <v>0</v>
      </c>
      <c r="GU16369" s="7" t="n">
        <v>7</v>
      </c>
      <c r="GV16369" s="7" t="n">
        <v>65533</v>
      </c>
      <c r="GW16369" s="7" t="n">
        <v>63633</v>
      </c>
      <c r="GX16369" s="7" t="s">
        <v>15</v>
      </c>
      <c r="GY16369" s="7" t="n">
        <f t="normal" ca="1">32-LENB(INDIRECT(ADDRESS(16369,206)))</f>
        <v>0</v>
      </c>
      <c r="GZ16369" s="7" t="n">
        <v>7</v>
      </c>
      <c r="HA16369" s="7" t="n">
        <v>65533</v>
      </c>
      <c r="HB16369" s="7" t="n">
        <v>63634</v>
      </c>
      <c r="HC16369" s="7" t="s">
        <v>15</v>
      </c>
      <c r="HD16369" s="7" t="n">
        <f t="normal" ca="1">32-LENB(INDIRECT(ADDRESS(16369,211)))</f>
        <v>0</v>
      </c>
      <c r="HE16369" s="7" t="n">
        <v>7</v>
      </c>
      <c r="HF16369" s="7" t="n">
        <v>65533</v>
      </c>
      <c r="HG16369" s="7" t="n">
        <v>63635</v>
      </c>
      <c r="HH16369" s="7" t="s">
        <v>15</v>
      </c>
      <c r="HI16369" s="7" t="n">
        <f t="normal" ca="1">32-LENB(INDIRECT(ADDRESS(16369,216)))</f>
        <v>0</v>
      </c>
      <c r="HJ16369" s="7" t="n">
        <v>7</v>
      </c>
      <c r="HK16369" s="7" t="n">
        <v>65533</v>
      </c>
      <c r="HL16369" s="7" t="n">
        <v>63636</v>
      </c>
      <c r="HM16369" s="7" t="s">
        <v>15</v>
      </c>
      <c r="HN16369" s="7" t="n">
        <f t="normal" ca="1">32-LENB(INDIRECT(ADDRESS(16369,221)))</f>
        <v>0</v>
      </c>
      <c r="HO16369" s="7" t="n">
        <v>7</v>
      </c>
      <c r="HP16369" s="7" t="n">
        <v>65533</v>
      </c>
      <c r="HQ16369" s="7" t="n">
        <v>63637</v>
      </c>
      <c r="HR16369" s="7" t="s">
        <v>15</v>
      </c>
      <c r="HS16369" s="7" t="n">
        <f t="normal" ca="1">32-LENB(INDIRECT(ADDRESS(16369,226)))</f>
        <v>0</v>
      </c>
      <c r="HT16369" s="7" t="n">
        <v>7</v>
      </c>
      <c r="HU16369" s="7" t="n">
        <v>65533</v>
      </c>
      <c r="HV16369" s="7" t="n">
        <v>63638</v>
      </c>
      <c r="HW16369" s="7" t="s">
        <v>15</v>
      </c>
      <c r="HX16369" s="7" t="n">
        <f t="normal" ca="1">32-LENB(INDIRECT(ADDRESS(16369,231)))</f>
        <v>0</v>
      </c>
      <c r="HY16369" s="7" t="n">
        <v>7</v>
      </c>
      <c r="HZ16369" s="7" t="n">
        <v>65533</v>
      </c>
      <c r="IA16369" s="7" t="n">
        <v>63639</v>
      </c>
      <c r="IB16369" s="7" t="s">
        <v>15</v>
      </c>
      <c r="IC16369" s="7" t="n">
        <f t="normal" ca="1">32-LENB(INDIRECT(ADDRESS(16369,236)))</f>
        <v>0</v>
      </c>
      <c r="ID16369" s="7" t="n">
        <v>7</v>
      </c>
      <c r="IE16369" s="7" t="n">
        <v>65533</v>
      </c>
      <c r="IF16369" s="7" t="n">
        <v>63640</v>
      </c>
      <c r="IG16369" s="7" t="s">
        <v>15</v>
      </c>
      <c r="IH16369" s="7" t="n">
        <f t="normal" ca="1">32-LENB(INDIRECT(ADDRESS(16369,241)))</f>
        <v>0</v>
      </c>
      <c r="II16369" s="7" t="n">
        <v>7</v>
      </c>
      <c r="IJ16369" s="7" t="n">
        <v>65533</v>
      </c>
      <c r="IK16369" s="7" t="n">
        <v>63641</v>
      </c>
      <c r="IL16369" s="7" t="s">
        <v>15</v>
      </c>
      <c r="IM16369" s="7" t="n">
        <f t="normal" ca="1">32-LENB(INDIRECT(ADDRESS(16369,246)))</f>
        <v>0</v>
      </c>
      <c r="IN16369" s="7" t="n">
        <v>7</v>
      </c>
      <c r="IO16369" s="7" t="n">
        <v>65533</v>
      </c>
      <c r="IP16369" s="7" t="n">
        <v>63642</v>
      </c>
      <c r="IQ16369" s="7" t="s">
        <v>15</v>
      </c>
      <c r="IR16369" s="7" t="n">
        <f t="normal" ca="1">32-LENB(INDIRECT(ADDRESS(16369,251)))</f>
        <v>0</v>
      </c>
      <c r="IS16369" s="7" t="n">
        <v>7</v>
      </c>
      <c r="IT16369" s="7" t="n">
        <v>65533</v>
      </c>
      <c r="IU16369" s="7" t="n">
        <v>63643</v>
      </c>
      <c r="IV16369" s="7" t="s">
        <v>15</v>
      </c>
      <c r="IW16369" s="7" t="n">
        <f t="normal" ca="1">32-LENB(INDIRECT(ADDRESS(16369,256)))</f>
        <v>0</v>
      </c>
      <c r="IX16369" s="7" t="n">
        <v>7</v>
      </c>
      <c r="IY16369" s="7" t="n">
        <v>65533</v>
      </c>
      <c r="IZ16369" s="7" t="n">
        <v>63644</v>
      </c>
      <c r="JA16369" s="7" t="s">
        <v>15</v>
      </c>
      <c r="JB16369" s="7" t="n">
        <f t="normal" ca="1">32-LENB(INDIRECT(ADDRESS(16369,261)))</f>
        <v>0</v>
      </c>
      <c r="JC16369" s="7" t="n">
        <v>7</v>
      </c>
      <c r="JD16369" s="7" t="n">
        <v>65533</v>
      </c>
      <c r="JE16369" s="7" t="n">
        <v>63645</v>
      </c>
      <c r="JF16369" s="7" t="s">
        <v>15</v>
      </c>
      <c r="JG16369" s="7" t="n">
        <f t="normal" ca="1">32-LENB(INDIRECT(ADDRESS(16369,266)))</f>
        <v>0</v>
      </c>
      <c r="JH16369" s="7" t="n">
        <v>7</v>
      </c>
      <c r="JI16369" s="7" t="n">
        <v>65533</v>
      </c>
      <c r="JJ16369" s="7" t="n">
        <v>63646</v>
      </c>
      <c r="JK16369" s="7" t="s">
        <v>15</v>
      </c>
      <c r="JL16369" s="7" t="n">
        <f t="normal" ca="1">32-LENB(INDIRECT(ADDRESS(16369,271)))</f>
        <v>0</v>
      </c>
      <c r="JM16369" s="7" t="n">
        <v>7</v>
      </c>
      <c r="JN16369" s="7" t="n">
        <v>65533</v>
      </c>
      <c r="JO16369" s="7" t="n">
        <v>63647</v>
      </c>
      <c r="JP16369" s="7" t="s">
        <v>15</v>
      </c>
      <c r="JQ16369" s="7" t="n">
        <f t="normal" ca="1">32-LENB(INDIRECT(ADDRESS(16369,276)))</f>
        <v>0</v>
      </c>
      <c r="JR16369" s="7" t="n">
        <v>7</v>
      </c>
      <c r="JS16369" s="7" t="n">
        <v>65533</v>
      </c>
      <c r="JT16369" s="7" t="n">
        <v>63648</v>
      </c>
      <c r="JU16369" s="7" t="s">
        <v>15</v>
      </c>
      <c r="JV16369" s="7" t="n">
        <f t="normal" ca="1">32-LENB(INDIRECT(ADDRESS(16369,281)))</f>
        <v>0</v>
      </c>
      <c r="JW16369" s="7" t="n">
        <v>7</v>
      </c>
      <c r="JX16369" s="7" t="n">
        <v>65533</v>
      </c>
      <c r="JY16369" s="7" t="n">
        <v>63649</v>
      </c>
      <c r="JZ16369" s="7" t="s">
        <v>15</v>
      </c>
      <c r="KA16369" s="7" t="n">
        <f t="normal" ca="1">32-LENB(INDIRECT(ADDRESS(16369,286)))</f>
        <v>0</v>
      </c>
      <c r="KB16369" s="7" t="n">
        <v>7</v>
      </c>
      <c r="KC16369" s="7" t="n">
        <v>65533</v>
      </c>
      <c r="KD16369" s="7" t="n">
        <v>63650</v>
      </c>
      <c r="KE16369" s="7" t="s">
        <v>15</v>
      </c>
      <c r="KF16369" s="7" t="n">
        <f t="normal" ca="1">32-LENB(INDIRECT(ADDRESS(16369,291)))</f>
        <v>0</v>
      </c>
      <c r="KG16369" s="7" t="n">
        <v>7</v>
      </c>
      <c r="KH16369" s="7" t="n">
        <v>65533</v>
      </c>
      <c r="KI16369" s="7" t="n">
        <v>63650</v>
      </c>
      <c r="KJ16369" s="7" t="s">
        <v>15</v>
      </c>
      <c r="KK16369" s="7" t="n">
        <f t="normal" ca="1">32-LENB(INDIRECT(ADDRESS(16369,296)))</f>
        <v>0</v>
      </c>
      <c r="KL16369" s="7" t="n">
        <v>7</v>
      </c>
      <c r="KM16369" s="7" t="n">
        <v>65533</v>
      </c>
      <c r="KN16369" s="7" t="n">
        <v>63651</v>
      </c>
      <c r="KO16369" s="7" t="s">
        <v>15</v>
      </c>
      <c r="KP16369" s="7" t="n">
        <f t="normal" ca="1">32-LENB(INDIRECT(ADDRESS(16369,301)))</f>
        <v>0</v>
      </c>
      <c r="KQ16369" s="7" t="n">
        <v>7</v>
      </c>
      <c r="KR16369" s="7" t="n">
        <v>65533</v>
      </c>
      <c r="KS16369" s="7" t="n">
        <v>65308</v>
      </c>
      <c r="KT16369" s="7" t="s">
        <v>15</v>
      </c>
      <c r="KU16369" s="7" t="n">
        <f t="normal" ca="1">32-LENB(INDIRECT(ADDRESS(16369,306)))</f>
        <v>0</v>
      </c>
      <c r="KV16369" s="7" t="n">
        <v>7</v>
      </c>
      <c r="KW16369" s="7" t="n">
        <v>65533</v>
      </c>
      <c r="KX16369" s="7" t="n">
        <v>63652</v>
      </c>
      <c r="KY16369" s="7" t="s">
        <v>15</v>
      </c>
      <c r="KZ16369" s="7" t="n">
        <f t="normal" ca="1">32-LENB(INDIRECT(ADDRESS(16369,311)))</f>
        <v>0</v>
      </c>
      <c r="LA16369" s="7" t="n">
        <v>7</v>
      </c>
      <c r="LB16369" s="7" t="n">
        <v>65533</v>
      </c>
      <c r="LC16369" s="7" t="n">
        <v>63653</v>
      </c>
      <c r="LD16369" s="7" t="s">
        <v>15</v>
      </c>
      <c r="LE16369" s="7" t="n">
        <f t="normal" ca="1">32-LENB(INDIRECT(ADDRESS(16369,316)))</f>
        <v>0</v>
      </c>
      <c r="LF16369" s="7" t="n">
        <v>7</v>
      </c>
      <c r="LG16369" s="7" t="n">
        <v>65533</v>
      </c>
      <c r="LH16369" s="7" t="n">
        <v>63654</v>
      </c>
      <c r="LI16369" s="7" t="s">
        <v>15</v>
      </c>
      <c r="LJ16369" s="7" t="n">
        <f t="normal" ca="1">32-LENB(INDIRECT(ADDRESS(16369,321)))</f>
        <v>0</v>
      </c>
      <c r="LK16369" s="7" t="n">
        <v>7</v>
      </c>
      <c r="LL16369" s="7" t="n">
        <v>65533</v>
      </c>
      <c r="LM16369" s="7" t="n">
        <v>63655</v>
      </c>
      <c r="LN16369" s="7" t="s">
        <v>15</v>
      </c>
      <c r="LO16369" s="7" t="n">
        <f t="normal" ca="1">32-LENB(INDIRECT(ADDRESS(16369,326)))</f>
        <v>0</v>
      </c>
      <c r="LP16369" s="7" t="n">
        <v>7</v>
      </c>
      <c r="LQ16369" s="7" t="n">
        <v>65533</v>
      </c>
      <c r="LR16369" s="7" t="n">
        <v>63656</v>
      </c>
      <c r="LS16369" s="7" t="s">
        <v>15</v>
      </c>
      <c r="LT16369" s="7" t="n">
        <f t="normal" ca="1">32-LENB(INDIRECT(ADDRESS(16369,331)))</f>
        <v>0</v>
      </c>
      <c r="LU16369" s="7" t="n">
        <v>7</v>
      </c>
      <c r="LV16369" s="7" t="n">
        <v>65533</v>
      </c>
      <c r="LW16369" s="7" t="n">
        <v>63657</v>
      </c>
      <c r="LX16369" s="7" t="s">
        <v>15</v>
      </c>
      <c r="LY16369" s="7" t="n">
        <f t="normal" ca="1">32-LENB(INDIRECT(ADDRESS(16369,336)))</f>
        <v>0</v>
      </c>
      <c r="LZ16369" s="7" t="n">
        <v>7</v>
      </c>
      <c r="MA16369" s="7" t="n">
        <v>65533</v>
      </c>
      <c r="MB16369" s="7" t="n">
        <v>63658</v>
      </c>
      <c r="MC16369" s="7" t="s">
        <v>15</v>
      </c>
      <c r="MD16369" s="7" t="n">
        <f t="normal" ca="1">32-LENB(INDIRECT(ADDRESS(16369,341)))</f>
        <v>0</v>
      </c>
      <c r="ME16369" s="7" t="n">
        <v>7</v>
      </c>
      <c r="MF16369" s="7" t="n">
        <v>65533</v>
      </c>
      <c r="MG16369" s="7" t="n">
        <v>63659</v>
      </c>
      <c r="MH16369" s="7" t="s">
        <v>15</v>
      </c>
      <c r="MI16369" s="7" t="n">
        <f t="normal" ca="1">32-LENB(INDIRECT(ADDRESS(16369,346)))</f>
        <v>0</v>
      </c>
      <c r="MJ16369" s="7" t="n">
        <v>7</v>
      </c>
      <c r="MK16369" s="7" t="n">
        <v>65533</v>
      </c>
      <c r="ML16369" s="7" t="n">
        <v>65309</v>
      </c>
      <c r="MM16369" s="7" t="s">
        <v>15</v>
      </c>
      <c r="MN16369" s="7" t="n">
        <f t="normal" ca="1">32-LENB(INDIRECT(ADDRESS(16369,351)))</f>
        <v>0</v>
      </c>
      <c r="MO16369" s="7" t="n">
        <v>7</v>
      </c>
      <c r="MP16369" s="7" t="n">
        <v>65533</v>
      </c>
      <c r="MQ16369" s="7" t="n">
        <v>63660</v>
      </c>
      <c r="MR16369" s="7" t="s">
        <v>15</v>
      </c>
      <c r="MS16369" s="7" t="n">
        <f t="normal" ca="1">32-LENB(INDIRECT(ADDRESS(16369,356)))</f>
        <v>0</v>
      </c>
      <c r="MT16369" s="7" t="n">
        <v>4</v>
      </c>
      <c r="MU16369" s="7" t="n">
        <v>65533</v>
      </c>
      <c r="MV16369" s="7" t="n">
        <v>2000</v>
      </c>
      <c r="MW16369" s="7" t="s">
        <v>15</v>
      </c>
      <c r="MX16369" s="7" t="n">
        <f t="normal" ca="1">32-LENB(INDIRECT(ADDRESS(16369,361)))</f>
        <v>0</v>
      </c>
      <c r="MY16369" s="7" t="n">
        <v>4</v>
      </c>
      <c r="MZ16369" s="7" t="n">
        <v>65533</v>
      </c>
      <c r="NA16369" s="7" t="n">
        <v>2004</v>
      </c>
      <c r="NB16369" s="7" t="s">
        <v>15</v>
      </c>
      <c r="NC16369" s="7" t="n">
        <f t="normal" ca="1">32-LENB(INDIRECT(ADDRESS(16369,366)))</f>
        <v>0</v>
      </c>
      <c r="ND16369" s="7" t="n">
        <v>7</v>
      </c>
      <c r="NE16369" s="7" t="n">
        <v>65533</v>
      </c>
      <c r="NF16369" s="7" t="n">
        <v>63661</v>
      </c>
      <c r="NG16369" s="7" t="s">
        <v>15</v>
      </c>
      <c r="NH16369" s="7" t="n">
        <f t="normal" ca="1">32-LENB(INDIRECT(ADDRESS(16369,371)))</f>
        <v>0</v>
      </c>
      <c r="NI16369" s="7" t="n">
        <v>4</v>
      </c>
      <c r="NJ16369" s="7" t="n">
        <v>65533</v>
      </c>
      <c r="NK16369" s="7" t="n">
        <v>2000</v>
      </c>
      <c r="NL16369" s="7" t="s">
        <v>15</v>
      </c>
      <c r="NM16369" s="7" t="n">
        <f t="normal" ca="1">32-LENB(INDIRECT(ADDRESS(16369,376)))</f>
        <v>0</v>
      </c>
      <c r="NN16369" s="7" t="n">
        <v>7</v>
      </c>
      <c r="NO16369" s="7" t="n">
        <v>65533</v>
      </c>
      <c r="NP16369" s="7" t="n">
        <v>63662</v>
      </c>
      <c r="NQ16369" s="7" t="s">
        <v>15</v>
      </c>
      <c r="NR16369" s="7" t="n">
        <f t="normal" ca="1">32-LENB(INDIRECT(ADDRESS(16369,381)))</f>
        <v>0</v>
      </c>
      <c r="NS16369" s="7" t="n">
        <v>7</v>
      </c>
      <c r="NT16369" s="7" t="n">
        <v>65533</v>
      </c>
      <c r="NU16369" s="7" t="n">
        <v>63663</v>
      </c>
      <c r="NV16369" s="7" t="s">
        <v>15</v>
      </c>
      <c r="NW16369" s="7" t="n">
        <f t="normal" ca="1">32-LENB(INDIRECT(ADDRESS(16369,386)))</f>
        <v>0</v>
      </c>
      <c r="NX16369" s="7" t="n">
        <v>7</v>
      </c>
      <c r="NY16369" s="7" t="n">
        <v>65533</v>
      </c>
      <c r="NZ16369" s="7" t="n">
        <v>63664</v>
      </c>
      <c r="OA16369" s="7" t="s">
        <v>15</v>
      </c>
      <c r="OB16369" s="7" t="n">
        <f t="normal" ca="1">32-LENB(INDIRECT(ADDRESS(16369,391)))</f>
        <v>0</v>
      </c>
      <c r="OC16369" s="7" t="n">
        <v>7</v>
      </c>
      <c r="OD16369" s="7" t="n">
        <v>65533</v>
      </c>
      <c r="OE16369" s="7" t="n">
        <v>63665</v>
      </c>
      <c r="OF16369" s="7" t="s">
        <v>15</v>
      </c>
      <c r="OG16369" s="7" t="n">
        <f t="normal" ca="1">32-LENB(INDIRECT(ADDRESS(16369,396)))</f>
        <v>0</v>
      </c>
      <c r="OH16369" s="7" t="n">
        <v>4</v>
      </c>
      <c r="OI16369" s="7" t="n">
        <v>65533</v>
      </c>
      <c r="OJ16369" s="7" t="n">
        <v>5324</v>
      </c>
      <c r="OK16369" s="7" t="s">
        <v>15</v>
      </c>
      <c r="OL16369" s="7" t="n">
        <f t="normal" ca="1">32-LENB(INDIRECT(ADDRESS(16369,401)))</f>
        <v>0</v>
      </c>
      <c r="OM16369" s="7" t="n">
        <v>4</v>
      </c>
      <c r="ON16369" s="7" t="n">
        <v>65533</v>
      </c>
      <c r="OO16369" s="7" t="n">
        <v>5324</v>
      </c>
      <c r="OP16369" s="7" t="s">
        <v>15</v>
      </c>
      <c r="OQ16369" s="7" t="n">
        <f t="normal" ca="1">32-LENB(INDIRECT(ADDRESS(16369,406)))</f>
        <v>0</v>
      </c>
      <c r="OR16369" s="7" t="n">
        <v>4</v>
      </c>
      <c r="OS16369" s="7" t="n">
        <v>65533</v>
      </c>
      <c r="OT16369" s="7" t="n">
        <v>5324</v>
      </c>
      <c r="OU16369" s="7" t="s">
        <v>15</v>
      </c>
      <c r="OV16369" s="7" t="n">
        <f t="normal" ca="1">32-LENB(INDIRECT(ADDRESS(16369,411)))</f>
        <v>0</v>
      </c>
      <c r="OW16369" s="7" t="n">
        <v>4</v>
      </c>
      <c r="OX16369" s="7" t="n">
        <v>65533</v>
      </c>
      <c r="OY16369" s="7" t="n">
        <v>5324</v>
      </c>
      <c r="OZ16369" s="7" t="s">
        <v>15</v>
      </c>
      <c r="PA16369" s="7" t="n">
        <f t="normal" ca="1">32-LENB(INDIRECT(ADDRESS(16369,416)))</f>
        <v>0</v>
      </c>
      <c r="PB16369" s="7" t="n">
        <v>7</v>
      </c>
      <c r="PC16369" s="7" t="n">
        <v>65533</v>
      </c>
      <c r="PD16369" s="7" t="n">
        <v>63666</v>
      </c>
      <c r="PE16369" s="7" t="s">
        <v>15</v>
      </c>
      <c r="PF16369" s="7" t="n">
        <f t="normal" ca="1">32-LENB(INDIRECT(ADDRESS(16369,421)))</f>
        <v>0</v>
      </c>
      <c r="PG16369" s="7" t="n">
        <v>7</v>
      </c>
      <c r="PH16369" s="7" t="n">
        <v>65533</v>
      </c>
      <c r="PI16369" s="7" t="n">
        <v>12363</v>
      </c>
      <c r="PJ16369" s="7" t="s">
        <v>15</v>
      </c>
      <c r="PK16369" s="7" t="n">
        <f t="normal" ca="1">32-LENB(INDIRECT(ADDRESS(16369,426)))</f>
        <v>0</v>
      </c>
      <c r="PL16369" s="7" t="n">
        <v>7</v>
      </c>
      <c r="PM16369" s="7" t="n">
        <v>65533</v>
      </c>
      <c r="PN16369" s="7" t="n">
        <v>11361</v>
      </c>
      <c r="PO16369" s="7" t="s">
        <v>15</v>
      </c>
      <c r="PP16369" s="7" t="n">
        <f t="normal" ca="1">32-LENB(INDIRECT(ADDRESS(16369,431)))</f>
        <v>0</v>
      </c>
      <c r="PQ16369" s="7" t="n">
        <v>7</v>
      </c>
      <c r="PR16369" s="7" t="n">
        <v>65533</v>
      </c>
      <c r="PS16369" s="7" t="n">
        <v>11362</v>
      </c>
      <c r="PT16369" s="7" t="s">
        <v>15</v>
      </c>
      <c r="PU16369" s="7" t="n">
        <f t="normal" ca="1">32-LENB(INDIRECT(ADDRESS(16369,436)))</f>
        <v>0</v>
      </c>
      <c r="PV16369" s="7" t="n">
        <v>7</v>
      </c>
      <c r="PW16369" s="7" t="n">
        <v>65533</v>
      </c>
      <c r="PX16369" s="7" t="n">
        <v>11363</v>
      </c>
      <c r="PY16369" s="7" t="s">
        <v>15</v>
      </c>
      <c r="PZ16369" s="7" t="n">
        <f t="normal" ca="1">32-LENB(INDIRECT(ADDRESS(16369,441)))</f>
        <v>0</v>
      </c>
      <c r="QA16369" s="7" t="n">
        <v>7</v>
      </c>
      <c r="QB16369" s="7" t="n">
        <v>65533</v>
      </c>
      <c r="QC16369" s="7" t="n">
        <v>52967</v>
      </c>
      <c r="QD16369" s="7" t="s">
        <v>15</v>
      </c>
      <c r="QE16369" s="7" t="n">
        <f t="normal" ca="1">32-LENB(INDIRECT(ADDRESS(16369,446)))</f>
        <v>0</v>
      </c>
      <c r="QF16369" s="7" t="n">
        <v>7</v>
      </c>
      <c r="QG16369" s="7" t="n">
        <v>65533</v>
      </c>
      <c r="QH16369" s="7" t="n">
        <v>52968</v>
      </c>
      <c r="QI16369" s="7" t="s">
        <v>15</v>
      </c>
      <c r="QJ16369" s="7" t="n">
        <f t="normal" ca="1">32-LENB(INDIRECT(ADDRESS(16369,451)))</f>
        <v>0</v>
      </c>
      <c r="QK16369" s="7" t="n">
        <v>7</v>
      </c>
      <c r="QL16369" s="7" t="n">
        <v>65533</v>
      </c>
      <c r="QM16369" s="7" t="n">
        <v>52969</v>
      </c>
      <c r="QN16369" s="7" t="s">
        <v>15</v>
      </c>
      <c r="QO16369" s="7" t="n">
        <f t="normal" ca="1">32-LENB(INDIRECT(ADDRESS(16369,456)))</f>
        <v>0</v>
      </c>
      <c r="QP16369" s="7" t="n">
        <v>5</v>
      </c>
      <c r="QQ16369" s="7" t="n">
        <v>65533</v>
      </c>
      <c r="QR16369" s="7" t="n">
        <v>1950</v>
      </c>
      <c r="QS16369" s="7" t="s">
        <v>15</v>
      </c>
      <c r="QT16369" s="7" t="n">
        <f t="normal" ca="1">32-LENB(INDIRECT(ADDRESS(16369,461)))</f>
        <v>0</v>
      </c>
      <c r="QU16369" s="7" t="n">
        <v>5</v>
      </c>
      <c r="QV16369" s="7" t="n">
        <v>65533</v>
      </c>
      <c r="QW16369" s="7" t="n">
        <v>2959</v>
      </c>
      <c r="QX16369" s="7" t="s">
        <v>15</v>
      </c>
      <c r="QY16369" s="7" t="n">
        <f t="normal" ca="1">32-LENB(INDIRECT(ADDRESS(16369,466)))</f>
        <v>0</v>
      </c>
      <c r="QZ16369" s="7" t="n">
        <v>5</v>
      </c>
      <c r="RA16369" s="7" t="n">
        <v>65533</v>
      </c>
      <c r="RB16369" s="7" t="n">
        <v>3952</v>
      </c>
      <c r="RC16369" s="7" t="s">
        <v>15</v>
      </c>
      <c r="RD16369" s="7" t="n">
        <f t="normal" ca="1">32-LENB(INDIRECT(ADDRESS(16369,471)))</f>
        <v>0</v>
      </c>
      <c r="RE16369" s="7" t="n">
        <v>5</v>
      </c>
      <c r="RF16369" s="7" t="n">
        <v>65533</v>
      </c>
      <c r="RG16369" s="7" t="n">
        <v>4950</v>
      </c>
      <c r="RH16369" s="7" t="s">
        <v>15</v>
      </c>
      <c r="RI16369" s="7" t="n">
        <f t="normal" ca="1">32-LENB(INDIRECT(ADDRESS(16369,476)))</f>
        <v>0</v>
      </c>
      <c r="RJ16369" s="7" t="n">
        <v>5</v>
      </c>
      <c r="RK16369" s="7" t="n">
        <v>65533</v>
      </c>
      <c r="RL16369" s="7" t="n">
        <v>5958</v>
      </c>
      <c r="RM16369" s="7" t="s">
        <v>15</v>
      </c>
      <c r="RN16369" s="7" t="n">
        <f t="normal" ca="1">32-LENB(INDIRECT(ADDRESS(16369,481)))</f>
        <v>0</v>
      </c>
      <c r="RO16369" s="7" t="n">
        <v>5</v>
      </c>
      <c r="RP16369" s="7" t="n">
        <v>65533</v>
      </c>
      <c r="RQ16369" s="7" t="n">
        <v>6958</v>
      </c>
      <c r="RR16369" s="7" t="s">
        <v>15</v>
      </c>
      <c r="RS16369" s="7" t="n">
        <f t="normal" ca="1">32-LENB(INDIRECT(ADDRESS(16369,486)))</f>
        <v>0</v>
      </c>
      <c r="RT16369" s="7" t="n">
        <v>5</v>
      </c>
      <c r="RU16369" s="7" t="n">
        <v>65533</v>
      </c>
      <c r="RV16369" s="7" t="n">
        <v>7959</v>
      </c>
      <c r="RW16369" s="7" t="s">
        <v>15</v>
      </c>
      <c r="RX16369" s="7" t="n">
        <f t="normal" ca="1">32-LENB(INDIRECT(ADDRESS(16369,491)))</f>
        <v>0</v>
      </c>
      <c r="RY16369" s="7" t="n">
        <v>5</v>
      </c>
      <c r="RZ16369" s="7" t="n">
        <v>65533</v>
      </c>
      <c r="SA16369" s="7" t="n">
        <v>8951</v>
      </c>
      <c r="SB16369" s="7" t="s">
        <v>15</v>
      </c>
      <c r="SC16369" s="7" t="n">
        <f t="normal" ca="1">32-LENB(INDIRECT(ADDRESS(16369,496)))</f>
        <v>0</v>
      </c>
      <c r="SD16369" s="7" t="n">
        <v>5</v>
      </c>
      <c r="SE16369" s="7" t="n">
        <v>65533</v>
      </c>
      <c r="SF16369" s="7" t="n">
        <v>9951</v>
      </c>
      <c r="SG16369" s="7" t="s">
        <v>15</v>
      </c>
      <c r="SH16369" s="7" t="n">
        <f t="normal" ca="1">32-LENB(INDIRECT(ADDRESS(16369,501)))</f>
        <v>0</v>
      </c>
      <c r="SI16369" s="7" t="n">
        <v>7</v>
      </c>
      <c r="SJ16369" s="7" t="n">
        <v>65533</v>
      </c>
      <c r="SK16369" s="7" t="n">
        <v>59999</v>
      </c>
      <c r="SL16369" s="7" t="s">
        <v>15</v>
      </c>
      <c r="SM16369" s="7" t="n">
        <f t="normal" ca="1">32-LENB(INDIRECT(ADDRESS(16369,506)))</f>
        <v>0</v>
      </c>
      <c r="SN16369" s="7" t="n">
        <v>7</v>
      </c>
      <c r="SO16369" s="7" t="n">
        <v>65533</v>
      </c>
      <c r="SP16369" s="7" t="n">
        <v>52970</v>
      </c>
      <c r="SQ16369" s="7" t="s">
        <v>15</v>
      </c>
      <c r="SR16369" s="7" t="n">
        <f t="normal" ca="1">32-LENB(INDIRECT(ADDRESS(16369,511)))</f>
        <v>0</v>
      </c>
      <c r="SS16369" s="7" t="n">
        <v>7</v>
      </c>
      <c r="ST16369" s="7" t="n">
        <v>65533</v>
      </c>
      <c r="SU16369" s="7" t="n">
        <v>52971</v>
      </c>
      <c r="SV16369" s="7" t="s">
        <v>15</v>
      </c>
      <c r="SW16369" s="7" t="n">
        <f t="normal" ca="1">32-LENB(INDIRECT(ADDRESS(16369,516)))</f>
        <v>0</v>
      </c>
      <c r="SX16369" s="7" t="n">
        <v>7</v>
      </c>
      <c r="SY16369" s="7" t="n">
        <v>65533</v>
      </c>
      <c r="SZ16369" s="7" t="n">
        <v>52972</v>
      </c>
      <c r="TA16369" s="7" t="s">
        <v>15</v>
      </c>
      <c r="TB16369" s="7" t="n">
        <f t="normal" ca="1">32-LENB(INDIRECT(ADDRESS(16369,521)))</f>
        <v>0</v>
      </c>
      <c r="TC16369" s="7" t="n">
        <v>7</v>
      </c>
      <c r="TD16369" s="7" t="n">
        <v>65533</v>
      </c>
      <c r="TE16369" s="7" t="n">
        <v>52973</v>
      </c>
      <c r="TF16369" s="7" t="s">
        <v>15</v>
      </c>
      <c r="TG16369" s="7" t="n">
        <f t="normal" ca="1">32-LENB(INDIRECT(ADDRESS(16369,526)))</f>
        <v>0</v>
      </c>
      <c r="TH16369" s="7" t="n">
        <v>4</v>
      </c>
      <c r="TI16369" s="7" t="n">
        <v>65533</v>
      </c>
      <c r="TJ16369" s="7" t="n">
        <v>12101</v>
      </c>
      <c r="TK16369" s="7" t="s">
        <v>15</v>
      </c>
      <c r="TL16369" s="7" t="n">
        <f t="normal" ca="1">32-LENB(INDIRECT(ADDRESS(16369,531)))</f>
        <v>0</v>
      </c>
      <c r="TM16369" s="7" t="n">
        <v>0</v>
      </c>
      <c r="TN16369" s="7" t="n">
        <v>65533</v>
      </c>
      <c r="TO16369" s="7" t="n">
        <v>0</v>
      </c>
      <c r="TP16369" s="7" t="s">
        <v>15</v>
      </c>
      <c r="TQ16369" s="7" t="n">
        <f t="normal" ca="1">32-LENB(INDIRECT(ADDRESS(16369,536)))</f>
        <v>0</v>
      </c>
    </row>
    <row r="16370" spans="1:622">
      <c r="A16370" t="s">
        <v>4</v>
      </c>
      <c r="B16370" s="4" t="s">
        <v>5</v>
      </c>
    </row>
    <row r="16371" spans="1:622">
      <c r="A16371" t="n">
        <v>137624</v>
      </c>
      <c r="B16371" s="5" t="n">
        <v>1</v>
      </c>
    </row>
    <row r="16372" spans="1:622" s="3" customFormat="1" customHeight="0">
      <c r="A16372" s="3" t="s">
        <v>2</v>
      </c>
      <c r="B16372" s="3" t="s">
        <v>892</v>
      </c>
    </row>
    <row r="16373" spans="1:622">
      <c r="A16373" t="s">
        <v>4</v>
      </c>
      <c r="B16373" s="4" t="s">
        <v>5</v>
      </c>
      <c r="C16373" s="4" t="s">
        <v>10</v>
      </c>
      <c r="D16373" s="4" t="s">
        <v>10</v>
      </c>
      <c r="E16373" s="4" t="s">
        <v>9</v>
      </c>
      <c r="F16373" s="4" t="s">
        <v>6</v>
      </c>
      <c r="G16373" s="4" t="s">
        <v>8</v>
      </c>
      <c r="H16373" s="4" t="s">
        <v>10</v>
      </c>
      <c r="I16373" s="4" t="s">
        <v>10</v>
      </c>
      <c r="J16373" s="4" t="s">
        <v>9</v>
      </c>
      <c r="K16373" s="4" t="s">
        <v>6</v>
      </c>
      <c r="L16373" s="4" t="s">
        <v>8</v>
      </c>
      <c r="M16373" s="4" t="s">
        <v>10</v>
      </c>
      <c r="N16373" s="4" t="s">
        <v>10</v>
      </c>
      <c r="O16373" s="4" t="s">
        <v>9</v>
      </c>
      <c r="P16373" s="4" t="s">
        <v>6</v>
      </c>
      <c r="Q16373" s="4" t="s">
        <v>8</v>
      </c>
      <c r="R16373" s="4" t="s">
        <v>10</v>
      </c>
      <c r="S16373" s="4" t="s">
        <v>10</v>
      </c>
      <c r="T16373" s="4" t="s">
        <v>9</v>
      </c>
      <c r="U16373" s="4" t="s">
        <v>6</v>
      </c>
      <c r="V16373" s="4" t="s">
        <v>8</v>
      </c>
    </row>
    <row r="16374" spans="1:622">
      <c r="A16374" t="n">
        <v>137632</v>
      </c>
      <c r="B16374" s="104" t="n">
        <v>257</v>
      </c>
      <c r="C16374" s="7" t="n">
        <v>4</v>
      </c>
      <c r="D16374" s="7" t="n">
        <v>65533</v>
      </c>
      <c r="E16374" s="7" t="n">
        <v>2218</v>
      </c>
      <c r="F16374" s="7" t="s">
        <v>15</v>
      </c>
      <c r="G16374" s="7" t="n">
        <f t="normal" ca="1">32-LENB(INDIRECT(ADDRESS(16374,6)))</f>
        <v>0</v>
      </c>
      <c r="H16374" s="7" t="n">
        <v>4</v>
      </c>
      <c r="I16374" s="7" t="n">
        <v>65533</v>
      </c>
      <c r="J16374" s="7" t="n">
        <v>2219</v>
      </c>
      <c r="K16374" s="7" t="s">
        <v>15</v>
      </c>
      <c r="L16374" s="7" t="n">
        <f t="normal" ca="1">32-LENB(INDIRECT(ADDRESS(16374,11)))</f>
        <v>0</v>
      </c>
      <c r="M16374" s="7" t="n">
        <v>4</v>
      </c>
      <c r="N16374" s="7" t="n">
        <v>65533</v>
      </c>
      <c r="O16374" s="7" t="n">
        <v>2268</v>
      </c>
      <c r="P16374" s="7" t="s">
        <v>15</v>
      </c>
      <c r="Q16374" s="7" t="n">
        <f t="normal" ca="1">32-LENB(INDIRECT(ADDRESS(16374,16)))</f>
        <v>0</v>
      </c>
      <c r="R16374" s="7" t="n">
        <v>0</v>
      </c>
      <c r="S16374" s="7" t="n">
        <v>65533</v>
      </c>
      <c r="T16374" s="7" t="n">
        <v>0</v>
      </c>
      <c r="U16374" s="7" t="s">
        <v>15</v>
      </c>
      <c r="V16374" s="7" t="n">
        <f t="normal" ca="1">32-LENB(INDIRECT(ADDRESS(16374,21)))</f>
        <v>0</v>
      </c>
    </row>
    <row r="16375" spans="1:622">
      <c r="A16375" t="s">
        <v>4</v>
      </c>
      <c r="B16375" s="4" t="s">
        <v>5</v>
      </c>
    </row>
    <row r="16376" spans="1:622">
      <c r="A16376" t="n">
        <v>137792</v>
      </c>
      <c r="B16376" s="5" t="n">
        <v>1</v>
      </c>
    </row>
    <row r="16377" spans="1:622" s="3" customFormat="1" customHeight="0">
      <c r="A16377" s="3" t="s">
        <v>2</v>
      </c>
      <c r="B16377" s="3" t="s">
        <v>893</v>
      </c>
    </row>
    <row r="16378" spans="1:622">
      <c r="A16378" t="s">
        <v>4</v>
      </c>
      <c r="B16378" s="4" t="s">
        <v>5</v>
      </c>
      <c r="C16378" s="4" t="s">
        <v>10</v>
      </c>
      <c r="D16378" s="4" t="s">
        <v>10</v>
      </c>
      <c r="E16378" s="4" t="s">
        <v>9</v>
      </c>
      <c r="F16378" s="4" t="s">
        <v>6</v>
      </c>
      <c r="G16378" s="4" t="s">
        <v>8</v>
      </c>
      <c r="H16378" s="4" t="s">
        <v>10</v>
      </c>
      <c r="I16378" s="4" t="s">
        <v>10</v>
      </c>
      <c r="J16378" s="4" t="s">
        <v>9</v>
      </c>
      <c r="K16378" s="4" t="s">
        <v>6</v>
      </c>
      <c r="L16378" s="4" t="s">
        <v>8</v>
      </c>
      <c r="M16378" s="4" t="s">
        <v>10</v>
      </c>
      <c r="N16378" s="4" t="s">
        <v>10</v>
      </c>
      <c r="O16378" s="4" t="s">
        <v>9</v>
      </c>
      <c r="P16378" s="4" t="s">
        <v>6</v>
      </c>
      <c r="Q16378" s="4" t="s">
        <v>8</v>
      </c>
      <c r="R16378" s="4" t="s">
        <v>10</v>
      </c>
      <c r="S16378" s="4" t="s">
        <v>10</v>
      </c>
      <c r="T16378" s="4" t="s">
        <v>9</v>
      </c>
      <c r="U16378" s="4" t="s">
        <v>6</v>
      </c>
      <c r="V16378" s="4" t="s">
        <v>8</v>
      </c>
      <c r="W16378" s="4" t="s">
        <v>10</v>
      </c>
      <c r="X16378" s="4" t="s">
        <v>10</v>
      </c>
      <c r="Y16378" s="4" t="s">
        <v>9</v>
      </c>
      <c r="Z16378" s="4" t="s">
        <v>6</v>
      </c>
      <c r="AA16378" s="4" t="s">
        <v>8</v>
      </c>
      <c r="AB16378" s="4" t="s">
        <v>10</v>
      </c>
      <c r="AC16378" s="4" t="s">
        <v>10</v>
      </c>
      <c r="AD16378" s="4" t="s">
        <v>9</v>
      </c>
      <c r="AE16378" s="4" t="s">
        <v>6</v>
      </c>
      <c r="AF16378" s="4" t="s">
        <v>8</v>
      </c>
      <c r="AG16378" s="4" t="s">
        <v>10</v>
      </c>
      <c r="AH16378" s="4" t="s">
        <v>10</v>
      </c>
      <c r="AI16378" s="4" t="s">
        <v>9</v>
      </c>
      <c r="AJ16378" s="4" t="s">
        <v>6</v>
      </c>
      <c r="AK16378" s="4" t="s">
        <v>8</v>
      </c>
      <c r="AL16378" s="4" t="s">
        <v>10</v>
      </c>
      <c r="AM16378" s="4" t="s">
        <v>10</v>
      </c>
      <c r="AN16378" s="4" t="s">
        <v>9</v>
      </c>
      <c r="AO16378" s="4" t="s">
        <v>6</v>
      </c>
      <c r="AP16378" s="4" t="s">
        <v>8</v>
      </c>
    </row>
    <row r="16379" spans="1:622">
      <c r="A16379" t="n">
        <v>137808</v>
      </c>
      <c r="B16379" s="104" t="n">
        <v>257</v>
      </c>
      <c r="C16379" s="7" t="n">
        <v>4</v>
      </c>
      <c r="D16379" s="7" t="n">
        <v>65533</v>
      </c>
      <c r="E16379" s="7" t="n">
        <v>2268</v>
      </c>
      <c r="F16379" s="7" t="s">
        <v>15</v>
      </c>
      <c r="G16379" s="7" t="n">
        <f t="normal" ca="1">32-LENB(INDIRECT(ADDRESS(16379,6)))</f>
        <v>0</v>
      </c>
      <c r="H16379" s="7" t="n">
        <v>4</v>
      </c>
      <c r="I16379" s="7" t="n">
        <v>65533</v>
      </c>
      <c r="J16379" s="7" t="n">
        <v>2218</v>
      </c>
      <c r="K16379" s="7" t="s">
        <v>15</v>
      </c>
      <c r="L16379" s="7" t="n">
        <f t="normal" ca="1">32-LENB(INDIRECT(ADDRESS(16379,11)))</f>
        <v>0</v>
      </c>
      <c r="M16379" s="7" t="n">
        <v>4</v>
      </c>
      <c r="N16379" s="7" t="n">
        <v>65533</v>
      </c>
      <c r="O16379" s="7" t="n">
        <v>2219</v>
      </c>
      <c r="P16379" s="7" t="s">
        <v>15</v>
      </c>
      <c r="Q16379" s="7" t="n">
        <f t="normal" ca="1">32-LENB(INDIRECT(ADDRESS(16379,16)))</f>
        <v>0</v>
      </c>
      <c r="R16379" s="7" t="n">
        <v>7</v>
      </c>
      <c r="S16379" s="7" t="n">
        <v>65533</v>
      </c>
      <c r="T16379" s="7" t="n">
        <v>63667</v>
      </c>
      <c r="U16379" s="7" t="s">
        <v>15</v>
      </c>
      <c r="V16379" s="7" t="n">
        <f t="normal" ca="1">32-LENB(INDIRECT(ADDRESS(16379,21)))</f>
        <v>0</v>
      </c>
      <c r="W16379" s="7" t="n">
        <v>7</v>
      </c>
      <c r="X16379" s="7" t="n">
        <v>65533</v>
      </c>
      <c r="Y16379" s="7" t="n">
        <v>63668</v>
      </c>
      <c r="Z16379" s="7" t="s">
        <v>15</v>
      </c>
      <c r="AA16379" s="7" t="n">
        <f t="normal" ca="1">32-LENB(INDIRECT(ADDRESS(16379,26)))</f>
        <v>0</v>
      </c>
      <c r="AB16379" s="7" t="n">
        <v>7</v>
      </c>
      <c r="AC16379" s="7" t="n">
        <v>65533</v>
      </c>
      <c r="AD16379" s="7" t="n">
        <v>63669</v>
      </c>
      <c r="AE16379" s="7" t="s">
        <v>15</v>
      </c>
      <c r="AF16379" s="7" t="n">
        <f t="normal" ca="1">32-LENB(INDIRECT(ADDRESS(16379,31)))</f>
        <v>0</v>
      </c>
      <c r="AG16379" s="7" t="n">
        <v>7</v>
      </c>
      <c r="AH16379" s="7" t="n">
        <v>65533</v>
      </c>
      <c r="AI16379" s="7" t="n">
        <v>63670</v>
      </c>
      <c r="AJ16379" s="7" t="s">
        <v>15</v>
      </c>
      <c r="AK16379" s="7" t="n">
        <f t="normal" ca="1">32-LENB(INDIRECT(ADDRESS(16379,36)))</f>
        <v>0</v>
      </c>
      <c r="AL16379" s="7" t="n">
        <v>0</v>
      </c>
      <c r="AM16379" s="7" t="n">
        <v>65533</v>
      </c>
      <c r="AN16379" s="7" t="n">
        <v>0</v>
      </c>
      <c r="AO16379" s="7" t="s">
        <v>15</v>
      </c>
      <c r="AP16379" s="7" t="n">
        <f t="normal" ca="1">32-LENB(INDIRECT(ADDRESS(16379,41)))</f>
        <v>0</v>
      </c>
    </row>
    <row r="16380" spans="1:622">
      <c r="A16380" t="s">
        <v>4</v>
      </c>
      <c r="B16380" s="4" t="s">
        <v>5</v>
      </c>
    </row>
    <row r="16381" spans="1:622">
      <c r="A16381" t="n">
        <v>138128</v>
      </c>
      <c r="B16381" s="5" t="n">
        <v>1</v>
      </c>
    </row>
    <row r="16382" spans="1:622" s="3" customFormat="1" customHeight="0">
      <c r="A16382" s="3" t="s">
        <v>2</v>
      </c>
      <c r="B16382" s="3" t="s">
        <v>894</v>
      </c>
    </row>
    <row r="16383" spans="1:622">
      <c r="A16383" t="s">
        <v>4</v>
      </c>
      <c r="B16383" s="4" t="s">
        <v>5</v>
      </c>
      <c r="C16383" s="4" t="s">
        <v>10</v>
      </c>
      <c r="D16383" s="4" t="s">
        <v>10</v>
      </c>
      <c r="E16383" s="4" t="s">
        <v>9</v>
      </c>
      <c r="F16383" s="4" t="s">
        <v>6</v>
      </c>
      <c r="G16383" s="4" t="s">
        <v>8</v>
      </c>
      <c r="H16383" s="4" t="s">
        <v>10</v>
      </c>
      <c r="I16383" s="4" t="s">
        <v>10</v>
      </c>
      <c r="J16383" s="4" t="s">
        <v>9</v>
      </c>
      <c r="K16383" s="4" t="s">
        <v>6</v>
      </c>
      <c r="L16383" s="4" t="s">
        <v>8</v>
      </c>
      <c r="M16383" s="4" t="s">
        <v>10</v>
      </c>
      <c r="N16383" s="4" t="s">
        <v>10</v>
      </c>
      <c r="O16383" s="4" t="s">
        <v>9</v>
      </c>
      <c r="P16383" s="4" t="s">
        <v>6</v>
      </c>
      <c r="Q16383" s="4" t="s">
        <v>8</v>
      </c>
      <c r="R16383" s="4" t="s">
        <v>10</v>
      </c>
      <c r="S16383" s="4" t="s">
        <v>10</v>
      </c>
      <c r="T16383" s="4" t="s">
        <v>9</v>
      </c>
      <c r="U16383" s="4" t="s">
        <v>6</v>
      </c>
      <c r="V16383" s="4" t="s">
        <v>8</v>
      </c>
      <c r="W16383" s="4" t="s">
        <v>10</v>
      </c>
      <c r="X16383" s="4" t="s">
        <v>10</v>
      </c>
      <c r="Y16383" s="4" t="s">
        <v>9</v>
      </c>
      <c r="Z16383" s="4" t="s">
        <v>6</v>
      </c>
      <c r="AA16383" s="4" t="s">
        <v>8</v>
      </c>
      <c r="AB16383" s="4" t="s">
        <v>10</v>
      </c>
      <c r="AC16383" s="4" t="s">
        <v>10</v>
      </c>
      <c r="AD16383" s="4" t="s">
        <v>9</v>
      </c>
      <c r="AE16383" s="4" t="s">
        <v>6</v>
      </c>
      <c r="AF16383" s="4" t="s">
        <v>8</v>
      </c>
      <c r="AG16383" s="4" t="s">
        <v>10</v>
      </c>
      <c r="AH16383" s="4" t="s">
        <v>10</v>
      </c>
      <c r="AI16383" s="4" t="s">
        <v>9</v>
      </c>
      <c r="AJ16383" s="4" t="s">
        <v>6</v>
      </c>
      <c r="AK16383" s="4" t="s">
        <v>8</v>
      </c>
      <c r="AL16383" s="4" t="s">
        <v>10</v>
      </c>
      <c r="AM16383" s="4" t="s">
        <v>10</v>
      </c>
      <c r="AN16383" s="4" t="s">
        <v>9</v>
      </c>
      <c r="AO16383" s="4" t="s">
        <v>6</v>
      </c>
      <c r="AP16383" s="4" t="s">
        <v>8</v>
      </c>
      <c r="AQ16383" s="4" t="s">
        <v>10</v>
      </c>
      <c r="AR16383" s="4" t="s">
        <v>10</v>
      </c>
      <c r="AS16383" s="4" t="s">
        <v>9</v>
      </c>
      <c r="AT16383" s="4" t="s">
        <v>6</v>
      </c>
      <c r="AU16383" s="4" t="s">
        <v>8</v>
      </c>
      <c r="AV16383" s="4" t="s">
        <v>10</v>
      </c>
      <c r="AW16383" s="4" t="s">
        <v>10</v>
      </c>
      <c r="AX16383" s="4" t="s">
        <v>9</v>
      </c>
      <c r="AY16383" s="4" t="s">
        <v>6</v>
      </c>
      <c r="AZ16383" s="4" t="s">
        <v>8</v>
      </c>
      <c r="BA16383" s="4" t="s">
        <v>10</v>
      </c>
      <c r="BB16383" s="4" t="s">
        <v>10</v>
      </c>
      <c r="BC16383" s="4" t="s">
        <v>9</v>
      </c>
      <c r="BD16383" s="4" t="s">
        <v>6</v>
      </c>
      <c r="BE16383" s="4" t="s">
        <v>8</v>
      </c>
      <c r="BF16383" s="4" t="s">
        <v>10</v>
      </c>
      <c r="BG16383" s="4" t="s">
        <v>10</v>
      </c>
      <c r="BH16383" s="4" t="s">
        <v>9</v>
      </c>
      <c r="BI16383" s="4" t="s">
        <v>6</v>
      </c>
      <c r="BJ16383" s="4" t="s">
        <v>8</v>
      </c>
      <c r="BK16383" s="4" t="s">
        <v>10</v>
      </c>
      <c r="BL16383" s="4" t="s">
        <v>10</v>
      </c>
      <c r="BM16383" s="4" t="s">
        <v>9</v>
      </c>
      <c r="BN16383" s="4" t="s">
        <v>6</v>
      </c>
      <c r="BO16383" s="4" t="s">
        <v>8</v>
      </c>
      <c r="BP16383" s="4" t="s">
        <v>10</v>
      </c>
      <c r="BQ16383" s="4" t="s">
        <v>10</v>
      </c>
      <c r="BR16383" s="4" t="s">
        <v>9</v>
      </c>
      <c r="BS16383" s="4" t="s">
        <v>6</v>
      </c>
      <c r="BT16383" s="4" t="s">
        <v>8</v>
      </c>
      <c r="BU16383" s="4" t="s">
        <v>10</v>
      </c>
      <c r="BV16383" s="4" t="s">
        <v>10</v>
      </c>
      <c r="BW16383" s="4" t="s">
        <v>9</v>
      </c>
      <c r="BX16383" s="4" t="s">
        <v>6</v>
      </c>
      <c r="BY16383" s="4" t="s">
        <v>8</v>
      </c>
      <c r="BZ16383" s="4" t="s">
        <v>10</v>
      </c>
      <c r="CA16383" s="4" t="s">
        <v>10</v>
      </c>
      <c r="CB16383" s="4" t="s">
        <v>9</v>
      </c>
      <c r="CC16383" s="4" t="s">
        <v>6</v>
      </c>
      <c r="CD16383" s="4" t="s">
        <v>8</v>
      </c>
      <c r="CE16383" s="4" t="s">
        <v>10</v>
      </c>
      <c r="CF16383" s="4" t="s">
        <v>10</v>
      </c>
      <c r="CG16383" s="4" t="s">
        <v>9</v>
      </c>
      <c r="CH16383" s="4" t="s">
        <v>6</v>
      </c>
      <c r="CI16383" s="4" t="s">
        <v>8</v>
      </c>
      <c r="CJ16383" s="4" t="s">
        <v>10</v>
      </c>
      <c r="CK16383" s="4" t="s">
        <v>10</v>
      </c>
      <c r="CL16383" s="4" t="s">
        <v>9</v>
      </c>
      <c r="CM16383" s="4" t="s">
        <v>6</v>
      </c>
      <c r="CN16383" s="4" t="s">
        <v>8</v>
      </c>
      <c r="CO16383" s="4" t="s">
        <v>10</v>
      </c>
      <c r="CP16383" s="4" t="s">
        <v>10</v>
      </c>
      <c r="CQ16383" s="4" t="s">
        <v>9</v>
      </c>
      <c r="CR16383" s="4" t="s">
        <v>6</v>
      </c>
      <c r="CS16383" s="4" t="s">
        <v>8</v>
      </c>
      <c r="CT16383" s="4" t="s">
        <v>10</v>
      </c>
      <c r="CU16383" s="4" t="s">
        <v>10</v>
      </c>
      <c r="CV16383" s="4" t="s">
        <v>9</v>
      </c>
      <c r="CW16383" s="4" t="s">
        <v>6</v>
      </c>
      <c r="CX16383" s="4" t="s">
        <v>8</v>
      </c>
      <c r="CY16383" s="4" t="s">
        <v>10</v>
      </c>
      <c r="CZ16383" s="4" t="s">
        <v>10</v>
      </c>
      <c r="DA16383" s="4" t="s">
        <v>9</v>
      </c>
      <c r="DB16383" s="4" t="s">
        <v>6</v>
      </c>
      <c r="DC16383" s="4" t="s">
        <v>8</v>
      </c>
      <c r="DD16383" s="4" t="s">
        <v>10</v>
      </c>
      <c r="DE16383" s="4" t="s">
        <v>10</v>
      </c>
      <c r="DF16383" s="4" t="s">
        <v>9</v>
      </c>
      <c r="DG16383" s="4" t="s">
        <v>6</v>
      </c>
      <c r="DH16383" s="4" t="s">
        <v>8</v>
      </c>
      <c r="DI16383" s="4" t="s">
        <v>10</v>
      </c>
      <c r="DJ16383" s="4" t="s">
        <v>10</v>
      </c>
      <c r="DK16383" s="4" t="s">
        <v>9</v>
      </c>
      <c r="DL16383" s="4" t="s">
        <v>6</v>
      </c>
      <c r="DM16383" s="4" t="s">
        <v>8</v>
      </c>
      <c r="DN16383" s="4" t="s">
        <v>10</v>
      </c>
      <c r="DO16383" s="4" t="s">
        <v>10</v>
      </c>
      <c r="DP16383" s="4" t="s">
        <v>9</v>
      </c>
      <c r="DQ16383" s="4" t="s">
        <v>6</v>
      </c>
      <c r="DR16383" s="4" t="s">
        <v>8</v>
      </c>
      <c r="DS16383" s="4" t="s">
        <v>10</v>
      </c>
      <c r="DT16383" s="4" t="s">
        <v>10</v>
      </c>
      <c r="DU16383" s="4" t="s">
        <v>9</v>
      </c>
      <c r="DV16383" s="4" t="s">
        <v>6</v>
      </c>
      <c r="DW16383" s="4" t="s">
        <v>8</v>
      </c>
      <c r="DX16383" s="4" t="s">
        <v>10</v>
      </c>
      <c r="DY16383" s="4" t="s">
        <v>10</v>
      </c>
      <c r="DZ16383" s="4" t="s">
        <v>9</v>
      </c>
      <c r="EA16383" s="4" t="s">
        <v>6</v>
      </c>
      <c r="EB16383" s="4" t="s">
        <v>8</v>
      </c>
      <c r="EC16383" s="4" t="s">
        <v>10</v>
      </c>
      <c r="ED16383" s="4" t="s">
        <v>10</v>
      </c>
      <c r="EE16383" s="4" t="s">
        <v>9</v>
      </c>
      <c r="EF16383" s="4" t="s">
        <v>6</v>
      </c>
      <c r="EG16383" s="4" t="s">
        <v>8</v>
      </c>
      <c r="EH16383" s="4" t="s">
        <v>10</v>
      </c>
      <c r="EI16383" s="4" t="s">
        <v>10</v>
      </c>
      <c r="EJ16383" s="4" t="s">
        <v>9</v>
      </c>
      <c r="EK16383" s="4" t="s">
        <v>6</v>
      </c>
      <c r="EL16383" s="4" t="s">
        <v>8</v>
      </c>
      <c r="EM16383" s="4" t="s">
        <v>10</v>
      </c>
      <c r="EN16383" s="4" t="s">
        <v>10</v>
      </c>
      <c r="EO16383" s="4" t="s">
        <v>9</v>
      </c>
      <c r="EP16383" s="4" t="s">
        <v>6</v>
      </c>
      <c r="EQ16383" s="4" t="s">
        <v>8</v>
      </c>
      <c r="ER16383" s="4" t="s">
        <v>10</v>
      </c>
      <c r="ES16383" s="4" t="s">
        <v>10</v>
      </c>
      <c r="ET16383" s="4" t="s">
        <v>9</v>
      </c>
      <c r="EU16383" s="4" t="s">
        <v>6</v>
      </c>
      <c r="EV16383" s="4" t="s">
        <v>8</v>
      </c>
      <c r="EW16383" s="4" t="s">
        <v>10</v>
      </c>
      <c r="EX16383" s="4" t="s">
        <v>10</v>
      </c>
      <c r="EY16383" s="4" t="s">
        <v>9</v>
      </c>
      <c r="EZ16383" s="4" t="s">
        <v>6</v>
      </c>
      <c r="FA16383" s="4" t="s">
        <v>8</v>
      </c>
      <c r="FB16383" s="4" t="s">
        <v>10</v>
      </c>
      <c r="FC16383" s="4" t="s">
        <v>10</v>
      </c>
      <c r="FD16383" s="4" t="s">
        <v>9</v>
      </c>
      <c r="FE16383" s="4" t="s">
        <v>6</v>
      </c>
      <c r="FF16383" s="4" t="s">
        <v>8</v>
      </c>
      <c r="FG16383" s="4" t="s">
        <v>10</v>
      </c>
      <c r="FH16383" s="4" t="s">
        <v>10</v>
      </c>
      <c r="FI16383" s="4" t="s">
        <v>9</v>
      </c>
      <c r="FJ16383" s="4" t="s">
        <v>6</v>
      </c>
      <c r="FK16383" s="4" t="s">
        <v>8</v>
      </c>
      <c r="FL16383" s="4" t="s">
        <v>10</v>
      </c>
      <c r="FM16383" s="4" t="s">
        <v>10</v>
      </c>
      <c r="FN16383" s="4" t="s">
        <v>9</v>
      </c>
      <c r="FO16383" s="4" t="s">
        <v>6</v>
      </c>
      <c r="FP16383" s="4" t="s">
        <v>8</v>
      </c>
      <c r="FQ16383" s="4" t="s">
        <v>10</v>
      </c>
      <c r="FR16383" s="4" t="s">
        <v>10</v>
      </c>
      <c r="FS16383" s="4" t="s">
        <v>9</v>
      </c>
      <c r="FT16383" s="4" t="s">
        <v>6</v>
      </c>
      <c r="FU16383" s="4" t="s">
        <v>8</v>
      </c>
      <c r="FV16383" s="4" t="s">
        <v>10</v>
      </c>
      <c r="FW16383" s="4" t="s">
        <v>10</v>
      </c>
      <c r="FX16383" s="4" t="s">
        <v>9</v>
      </c>
      <c r="FY16383" s="4" t="s">
        <v>6</v>
      </c>
      <c r="FZ16383" s="4" t="s">
        <v>8</v>
      </c>
      <c r="GA16383" s="4" t="s">
        <v>10</v>
      </c>
      <c r="GB16383" s="4" t="s">
        <v>10</v>
      </c>
      <c r="GC16383" s="4" t="s">
        <v>9</v>
      </c>
      <c r="GD16383" s="4" t="s">
        <v>6</v>
      </c>
      <c r="GE16383" s="4" t="s">
        <v>8</v>
      </c>
      <c r="GF16383" s="4" t="s">
        <v>10</v>
      </c>
      <c r="GG16383" s="4" t="s">
        <v>10</v>
      </c>
      <c r="GH16383" s="4" t="s">
        <v>9</v>
      </c>
      <c r="GI16383" s="4" t="s">
        <v>6</v>
      </c>
      <c r="GJ16383" s="4" t="s">
        <v>8</v>
      </c>
      <c r="GK16383" s="4" t="s">
        <v>10</v>
      </c>
      <c r="GL16383" s="4" t="s">
        <v>10</v>
      </c>
      <c r="GM16383" s="4" t="s">
        <v>9</v>
      </c>
      <c r="GN16383" s="4" t="s">
        <v>6</v>
      </c>
      <c r="GO16383" s="4" t="s">
        <v>8</v>
      </c>
      <c r="GP16383" s="4" t="s">
        <v>10</v>
      </c>
      <c r="GQ16383" s="4" t="s">
        <v>10</v>
      </c>
      <c r="GR16383" s="4" t="s">
        <v>9</v>
      </c>
      <c r="GS16383" s="4" t="s">
        <v>6</v>
      </c>
      <c r="GT16383" s="4" t="s">
        <v>8</v>
      </c>
    </row>
    <row r="16384" spans="1:622">
      <c r="A16384" t="n">
        <v>138144</v>
      </c>
      <c r="B16384" s="104" t="n">
        <v>257</v>
      </c>
      <c r="C16384" s="7" t="n">
        <v>4</v>
      </c>
      <c r="D16384" s="7" t="n">
        <v>65533</v>
      </c>
      <c r="E16384" s="7" t="n">
        <v>2218</v>
      </c>
      <c r="F16384" s="7" t="s">
        <v>15</v>
      </c>
      <c r="G16384" s="7" t="n">
        <f t="normal" ca="1">32-LENB(INDIRECT(ADDRESS(16384,6)))</f>
        <v>0</v>
      </c>
      <c r="H16384" s="7" t="n">
        <v>4</v>
      </c>
      <c r="I16384" s="7" t="n">
        <v>65533</v>
      </c>
      <c r="J16384" s="7" t="n">
        <v>2219</v>
      </c>
      <c r="K16384" s="7" t="s">
        <v>15</v>
      </c>
      <c r="L16384" s="7" t="n">
        <f t="normal" ca="1">32-LENB(INDIRECT(ADDRESS(16384,11)))</f>
        <v>0</v>
      </c>
      <c r="M16384" s="7" t="n">
        <v>4</v>
      </c>
      <c r="N16384" s="7" t="n">
        <v>65533</v>
      </c>
      <c r="O16384" s="7" t="n">
        <v>2268</v>
      </c>
      <c r="P16384" s="7" t="s">
        <v>15</v>
      </c>
      <c r="Q16384" s="7" t="n">
        <f t="normal" ca="1">32-LENB(INDIRECT(ADDRESS(16384,16)))</f>
        <v>0</v>
      </c>
      <c r="R16384" s="7" t="n">
        <v>7</v>
      </c>
      <c r="S16384" s="7" t="n">
        <v>65533</v>
      </c>
      <c r="T16384" s="7" t="n">
        <v>63671</v>
      </c>
      <c r="U16384" s="7" t="s">
        <v>15</v>
      </c>
      <c r="V16384" s="7" t="n">
        <f t="normal" ca="1">32-LENB(INDIRECT(ADDRESS(16384,21)))</f>
        <v>0</v>
      </c>
      <c r="W16384" s="7" t="n">
        <v>7</v>
      </c>
      <c r="X16384" s="7" t="n">
        <v>65533</v>
      </c>
      <c r="Y16384" s="7" t="n">
        <v>63672</v>
      </c>
      <c r="Z16384" s="7" t="s">
        <v>15</v>
      </c>
      <c r="AA16384" s="7" t="n">
        <f t="normal" ca="1">32-LENB(INDIRECT(ADDRESS(16384,26)))</f>
        <v>0</v>
      </c>
      <c r="AB16384" s="7" t="n">
        <v>7</v>
      </c>
      <c r="AC16384" s="7" t="n">
        <v>65533</v>
      </c>
      <c r="AD16384" s="7" t="n">
        <v>63673</v>
      </c>
      <c r="AE16384" s="7" t="s">
        <v>15</v>
      </c>
      <c r="AF16384" s="7" t="n">
        <f t="normal" ca="1">32-LENB(INDIRECT(ADDRESS(16384,31)))</f>
        <v>0</v>
      </c>
      <c r="AG16384" s="7" t="n">
        <v>7</v>
      </c>
      <c r="AH16384" s="7" t="n">
        <v>65533</v>
      </c>
      <c r="AI16384" s="7" t="n">
        <v>63674</v>
      </c>
      <c r="AJ16384" s="7" t="s">
        <v>15</v>
      </c>
      <c r="AK16384" s="7" t="n">
        <f t="normal" ca="1">32-LENB(INDIRECT(ADDRESS(16384,36)))</f>
        <v>0</v>
      </c>
      <c r="AL16384" s="7" t="n">
        <v>7</v>
      </c>
      <c r="AM16384" s="7" t="n">
        <v>65533</v>
      </c>
      <c r="AN16384" s="7" t="n">
        <v>18489</v>
      </c>
      <c r="AO16384" s="7" t="s">
        <v>15</v>
      </c>
      <c r="AP16384" s="7" t="n">
        <f t="normal" ca="1">32-LENB(INDIRECT(ADDRESS(16384,41)))</f>
        <v>0</v>
      </c>
      <c r="AQ16384" s="7" t="n">
        <v>4</v>
      </c>
      <c r="AR16384" s="7" t="n">
        <v>65533</v>
      </c>
      <c r="AS16384" s="7" t="n">
        <v>4500</v>
      </c>
      <c r="AT16384" s="7" t="s">
        <v>15</v>
      </c>
      <c r="AU16384" s="7" t="n">
        <f t="normal" ca="1">32-LENB(INDIRECT(ADDRESS(16384,46)))</f>
        <v>0</v>
      </c>
      <c r="AV16384" s="7" t="n">
        <v>7</v>
      </c>
      <c r="AW16384" s="7" t="n">
        <v>65533</v>
      </c>
      <c r="AX16384" s="7" t="n">
        <v>63675</v>
      </c>
      <c r="AY16384" s="7" t="s">
        <v>15</v>
      </c>
      <c r="AZ16384" s="7" t="n">
        <f t="normal" ca="1">32-LENB(INDIRECT(ADDRESS(16384,51)))</f>
        <v>0</v>
      </c>
      <c r="BA16384" s="7" t="n">
        <v>7</v>
      </c>
      <c r="BB16384" s="7" t="n">
        <v>65533</v>
      </c>
      <c r="BC16384" s="7" t="n">
        <v>63676</v>
      </c>
      <c r="BD16384" s="7" t="s">
        <v>15</v>
      </c>
      <c r="BE16384" s="7" t="n">
        <f t="normal" ca="1">32-LENB(INDIRECT(ADDRESS(16384,56)))</f>
        <v>0</v>
      </c>
      <c r="BF16384" s="7" t="n">
        <v>7</v>
      </c>
      <c r="BG16384" s="7" t="n">
        <v>65533</v>
      </c>
      <c r="BH16384" s="7" t="n">
        <v>18490</v>
      </c>
      <c r="BI16384" s="7" t="s">
        <v>15</v>
      </c>
      <c r="BJ16384" s="7" t="n">
        <f t="normal" ca="1">32-LENB(INDIRECT(ADDRESS(16384,61)))</f>
        <v>0</v>
      </c>
      <c r="BK16384" s="7" t="n">
        <v>7</v>
      </c>
      <c r="BL16384" s="7" t="n">
        <v>65533</v>
      </c>
      <c r="BM16384" s="7" t="n">
        <v>18491</v>
      </c>
      <c r="BN16384" s="7" t="s">
        <v>15</v>
      </c>
      <c r="BO16384" s="7" t="n">
        <f t="normal" ca="1">32-LENB(INDIRECT(ADDRESS(16384,66)))</f>
        <v>0</v>
      </c>
      <c r="BP16384" s="7" t="n">
        <v>7</v>
      </c>
      <c r="BQ16384" s="7" t="n">
        <v>65533</v>
      </c>
      <c r="BR16384" s="7" t="n">
        <v>63677</v>
      </c>
      <c r="BS16384" s="7" t="s">
        <v>15</v>
      </c>
      <c r="BT16384" s="7" t="n">
        <f t="normal" ca="1">32-LENB(INDIRECT(ADDRESS(16384,71)))</f>
        <v>0</v>
      </c>
      <c r="BU16384" s="7" t="n">
        <v>7</v>
      </c>
      <c r="BV16384" s="7" t="n">
        <v>65533</v>
      </c>
      <c r="BW16384" s="7" t="n">
        <v>63678</v>
      </c>
      <c r="BX16384" s="7" t="s">
        <v>15</v>
      </c>
      <c r="BY16384" s="7" t="n">
        <f t="normal" ca="1">32-LENB(INDIRECT(ADDRESS(16384,76)))</f>
        <v>0</v>
      </c>
      <c r="BZ16384" s="7" t="n">
        <v>7</v>
      </c>
      <c r="CA16384" s="7" t="n">
        <v>65533</v>
      </c>
      <c r="CB16384" s="7" t="n">
        <v>63679</v>
      </c>
      <c r="CC16384" s="7" t="s">
        <v>15</v>
      </c>
      <c r="CD16384" s="7" t="n">
        <f t="normal" ca="1">32-LENB(INDIRECT(ADDRESS(16384,81)))</f>
        <v>0</v>
      </c>
      <c r="CE16384" s="7" t="n">
        <v>7</v>
      </c>
      <c r="CF16384" s="7" t="n">
        <v>65533</v>
      </c>
      <c r="CG16384" s="7" t="n">
        <v>63680</v>
      </c>
      <c r="CH16384" s="7" t="s">
        <v>15</v>
      </c>
      <c r="CI16384" s="7" t="n">
        <f t="normal" ca="1">32-LENB(INDIRECT(ADDRESS(16384,86)))</f>
        <v>0</v>
      </c>
      <c r="CJ16384" s="7" t="n">
        <v>7</v>
      </c>
      <c r="CK16384" s="7" t="n">
        <v>65533</v>
      </c>
      <c r="CL16384" s="7" t="n">
        <v>18492</v>
      </c>
      <c r="CM16384" s="7" t="s">
        <v>15</v>
      </c>
      <c r="CN16384" s="7" t="n">
        <f t="normal" ca="1">32-LENB(INDIRECT(ADDRESS(16384,91)))</f>
        <v>0</v>
      </c>
      <c r="CO16384" s="7" t="n">
        <v>7</v>
      </c>
      <c r="CP16384" s="7" t="n">
        <v>65533</v>
      </c>
      <c r="CQ16384" s="7" t="n">
        <v>18493</v>
      </c>
      <c r="CR16384" s="7" t="s">
        <v>15</v>
      </c>
      <c r="CS16384" s="7" t="n">
        <f t="normal" ca="1">32-LENB(INDIRECT(ADDRESS(16384,96)))</f>
        <v>0</v>
      </c>
      <c r="CT16384" s="7" t="n">
        <v>7</v>
      </c>
      <c r="CU16384" s="7" t="n">
        <v>65533</v>
      </c>
      <c r="CV16384" s="7" t="n">
        <v>18494</v>
      </c>
      <c r="CW16384" s="7" t="s">
        <v>15</v>
      </c>
      <c r="CX16384" s="7" t="n">
        <f t="normal" ca="1">32-LENB(INDIRECT(ADDRESS(16384,101)))</f>
        <v>0</v>
      </c>
      <c r="CY16384" s="7" t="n">
        <v>7</v>
      </c>
      <c r="CZ16384" s="7" t="n">
        <v>65533</v>
      </c>
      <c r="DA16384" s="7" t="n">
        <v>18495</v>
      </c>
      <c r="DB16384" s="7" t="s">
        <v>15</v>
      </c>
      <c r="DC16384" s="7" t="n">
        <f t="normal" ca="1">32-LENB(INDIRECT(ADDRESS(16384,106)))</f>
        <v>0</v>
      </c>
      <c r="DD16384" s="7" t="n">
        <v>7</v>
      </c>
      <c r="DE16384" s="7" t="n">
        <v>65533</v>
      </c>
      <c r="DF16384" s="7" t="n">
        <v>63681</v>
      </c>
      <c r="DG16384" s="7" t="s">
        <v>15</v>
      </c>
      <c r="DH16384" s="7" t="n">
        <f t="normal" ca="1">32-LENB(INDIRECT(ADDRESS(16384,111)))</f>
        <v>0</v>
      </c>
      <c r="DI16384" s="7" t="n">
        <v>7</v>
      </c>
      <c r="DJ16384" s="7" t="n">
        <v>65533</v>
      </c>
      <c r="DK16384" s="7" t="n">
        <v>63682</v>
      </c>
      <c r="DL16384" s="7" t="s">
        <v>15</v>
      </c>
      <c r="DM16384" s="7" t="n">
        <f t="normal" ca="1">32-LENB(INDIRECT(ADDRESS(16384,116)))</f>
        <v>0</v>
      </c>
      <c r="DN16384" s="7" t="n">
        <v>7</v>
      </c>
      <c r="DO16384" s="7" t="n">
        <v>65533</v>
      </c>
      <c r="DP16384" s="7" t="n">
        <v>63683</v>
      </c>
      <c r="DQ16384" s="7" t="s">
        <v>15</v>
      </c>
      <c r="DR16384" s="7" t="n">
        <f t="normal" ca="1">32-LENB(INDIRECT(ADDRESS(16384,121)))</f>
        <v>0</v>
      </c>
      <c r="DS16384" s="7" t="n">
        <v>4</v>
      </c>
      <c r="DT16384" s="7" t="n">
        <v>65533</v>
      </c>
      <c r="DU16384" s="7" t="n">
        <v>2000</v>
      </c>
      <c r="DV16384" s="7" t="s">
        <v>15</v>
      </c>
      <c r="DW16384" s="7" t="n">
        <f t="normal" ca="1">32-LENB(INDIRECT(ADDRESS(16384,126)))</f>
        <v>0</v>
      </c>
      <c r="DX16384" s="7" t="n">
        <v>7</v>
      </c>
      <c r="DY16384" s="7" t="n">
        <v>65533</v>
      </c>
      <c r="DZ16384" s="7" t="n">
        <v>18496</v>
      </c>
      <c r="EA16384" s="7" t="s">
        <v>15</v>
      </c>
      <c r="EB16384" s="7" t="n">
        <f t="normal" ca="1">32-LENB(INDIRECT(ADDRESS(16384,131)))</f>
        <v>0</v>
      </c>
      <c r="EC16384" s="7" t="n">
        <v>7</v>
      </c>
      <c r="ED16384" s="7" t="n">
        <v>65533</v>
      </c>
      <c r="EE16384" s="7" t="n">
        <v>18497</v>
      </c>
      <c r="EF16384" s="7" t="s">
        <v>15</v>
      </c>
      <c r="EG16384" s="7" t="n">
        <f t="normal" ca="1">32-LENB(INDIRECT(ADDRESS(16384,136)))</f>
        <v>0</v>
      </c>
      <c r="EH16384" s="7" t="n">
        <v>7</v>
      </c>
      <c r="EI16384" s="7" t="n">
        <v>65533</v>
      </c>
      <c r="EJ16384" s="7" t="n">
        <v>18498</v>
      </c>
      <c r="EK16384" s="7" t="s">
        <v>15</v>
      </c>
      <c r="EL16384" s="7" t="n">
        <f t="normal" ca="1">32-LENB(INDIRECT(ADDRESS(16384,141)))</f>
        <v>0</v>
      </c>
      <c r="EM16384" s="7" t="n">
        <v>7</v>
      </c>
      <c r="EN16384" s="7" t="n">
        <v>65533</v>
      </c>
      <c r="EO16384" s="7" t="n">
        <v>63684</v>
      </c>
      <c r="EP16384" s="7" t="s">
        <v>15</v>
      </c>
      <c r="EQ16384" s="7" t="n">
        <f t="normal" ca="1">32-LENB(INDIRECT(ADDRESS(16384,146)))</f>
        <v>0</v>
      </c>
      <c r="ER16384" s="7" t="n">
        <v>7</v>
      </c>
      <c r="ES16384" s="7" t="n">
        <v>65533</v>
      </c>
      <c r="ET16384" s="7" t="n">
        <v>18499</v>
      </c>
      <c r="EU16384" s="7" t="s">
        <v>15</v>
      </c>
      <c r="EV16384" s="7" t="n">
        <f t="normal" ca="1">32-LENB(INDIRECT(ADDRESS(16384,151)))</f>
        <v>0</v>
      </c>
      <c r="EW16384" s="7" t="n">
        <v>7</v>
      </c>
      <c r="EX16384" s="7" t="n">
        <v>65533</v>
      </c>
      <c r="EY16384" s="7" t="n">
        <v>18500</v>
      </c>
      <c r="EZ16384" s="7" t="s">
        <v>15</v>
      </c>
      <c r="FA16384" s="7" t="n">
        <f t="normal" ca="1">32-LENB(INDIRECT(ADDRESS(16384,156)))</f>
        <v>0</v>
      </c>
      <c r="FB16384" s="7" t="n">
        <v>7</v>
      </c>
      <c r="FC16384" s="7" t="n">
        <v>65533</v>
      </c>
      <c r="FD16384" s="7" t="n">
        <v>18501</v>
      </c>
      <c r="FE16384" s="7" t="s">
        <v>15</v>
      </c>
      <c r="FF16384" s="7" t="n">
        <f t="normal" ca="1">32-LENB(INDIRECT(ADDRESS(16384,161)))</f>
        <v>0</v>
      </c>
      <c r="FG16384" s="7" t="n">
        <v>7</v>
      </c>
      <c r="FH16384" s="7" t="n">
        <v>65533</v>
      </c>
      <c r="FI16384" s="7" t="n">
        <v>63685</v>
      </c>
      <c r="FJ16384" s="7" t="s">
        <v>15</v>
      </c>
      <c r="FK16384" s="7" t="n">
        <f t="normal" ca="1">32-LENB(INDIRECT(ADDRESS(16384,166)))</f>
        <v>0</v>
      </c>
      <c r="FL16384" s="7" t="n">
        <v>7</v>
      </c>
      <c r="FM16384" s="7" t="n">
        <v>65533</v>
      </c>
      <c r="FN16384" s="7" t="n">
        <v>63686</v>
      </c>
      <c r="FO16384" s="7" t="s">
        <v>15</v>
      </c>
      <c r="FP16384" s="7" t="n">
        <f t="normal" ca="1">32-LENB(INDIRECT(ADDRESS(16384,171)))</f>
        <v>0</v>
      </c>
      <c r="FQ16384" s="7" t="n">
        <v>7</v>
      </c>
      <c r="FR16384" s="7" t="n">
        <v>65533</v>
      </c>
      <c r="FS16384" s="7" t="n">
        <v>63687</v>
      </c>
      <c r="FT16384" s="7" t="s">
        <v>15</v>
      </c>
      <c r="FU16384" s="7" t="n">
        <f t="normal" ca="1">32-LENB(INDIRECT(ADDRESS(16384,176)))</f>
        <v>0</v>
      </c>
      <c r="FV16384" s="7" t="n">
        <v>7</v>
      </c>
      <c r="FW16384" s="7" t="n">
        <v>65533</v>
      </c>
      <c r="FX16384" s="7" t="n">
        <v>63688</v>
      </c>
      <c r="FY16384" s="7" t="s">
        <v>15</v>
      </c>
      <c r="FZ16384" s="7" t="n">
        <f t="normal" ca="1">32-LENB(INDIRECT(ADDRESS(16384,181)))</f>
        <v>0</v>
      </c>
      <c r="GA16384" s="7" t="n">
        <v>4</v>
      </c>
      <c r="GB16384" s="7" t="n">
        <v>65533</v>
      </c>
      <c r="GC16384" s="7" t="n">
        <v>12105</v>
      </c>
      <c r="GD16384" s="7" t="s">
        <v>15</v>
      </c>
      <c r="GE16384" s="7" t="n">
        <f t="normal" ca="1">32-LENB(INDIRECT(ADDRESS(16384,186)))</f>
        <v>0</v>
      </c>
      <c r="GF16384" s="7" t="n">
        <v>4</v>
      </c>
      <c r="GG16384" s="7" t="n">
        <v>65533</v>
      </c>
      <c r="GH16384" s="7" t="n">
        <v>2268</v>
      </c>
      <c r="GI16384" s="7" t="s">
        <v>15</v>
      </c>
      <c r="GJ16384" s="7" t="n">
        <f t="normal" ca="1">32-LENB(INDIRECT(ADDRESS(16384,191)))</f>
        <v>0</v>
      </c>
      <c r="GK16384" s="7" t="n">
        <v>4</v>
      </c>
      <c r="GL16384" s="7" t="n">
        <v>65533</v>
      </c>
      <c r="GM16384" s="7" t="n">
        <v>2218</v>
      </c>
      <c r="GN16384" s="7" t="s">
        <v>15</v>
      </c>
      <c r="GO16384" s="7" t="n">
        <f t="normal" ca="1">32-LENB(INDIRECT(ADDRESS(16384,196)))</f>
        <v>0</v>
      </c>
      <c r="GP16384" s="7" t="n">
        <v>0</v>
      </c>
      <c r="GQ16384" s="7" t="n">
        <v>65533</v>
      </c>
      <c r="GR16384" s="7" t="n">
        <v>0</v>
      </c>
      <c r="GS16384" s="7" t="s">
        <v>15</v>
      </c>
      <c r="GT16384" s="7" t="n">
        <f t="normal" ca="1">32-LENB(INDIRECT(ADDRESS(16384,201)))</f>
        <v>0</v>
      </c>
    </row>
    <row r="16385" spans="1:537">
      <c r="A16385" t="s">
        <v>4</v>
      </c>
      <c r="B16385" s="4" t="s">
        <v>5</v>
      </c>
    </row>
    <row r="16386" spans="1:537">
      <c r="A16386" t="n">
        <v>139744</v>
      </c>
      <c r="B16386" s="5" t="n">
        <v>1</v>
      </c>
    </row>
    <row r="16387" spans="1:537" s="3" customFormat="1" customHeight="0">
      <c r="A16387" s="3" t="s">
        <v>2</v>
      </c>
      <c r="B16387" s="3" t="s">
        <v>895</v>
      </c>
    </row>
    <row r="16388" spans="1:537">
      <c r="A16388" t="s">
        <v>4</v>
      </c>
      <c r="B16388" s="4" t="s">
        <v>5</v>
      </c>
      <c r="C16388" s="4" t="s">
        <v>10</v>
      </c>
      <c r="D16388" s="4" t="s">
        <v>10</v>
      </c>
      <c r="E16388" s="4" t="s">
        <v>9</v>
      </c>
      <c r="F16388" s="4" t="s">
        <v>6</v>
      </c>
      <c r="G16388" s="4" t="s">
        <v>8</v>
      </c>
      <c r="H16388" s="4" t="s">
        <v>10</v>
      </c>
      <c r="I16388" s="4" t="s">
        <v>10</v>
      </c>
      <c r="J16388" s="4" t="s">
        <v>9</v>
      </c>
      <c r="K16388" s="4" t="s">
        <v>6</v>
      </c>
      <c r="L16388" s="4" t="s">
        <v>8</v>
      </c>
      <c r="M16388" s="4" t="s">
        <v>10</v>
      </c>
      <c r="N16388" s="4" t="s">
        <v>10</v>
      </c>
      <c r="O16388" s="4" t="s">
        <v>9</v>
      </c>
      <c r="P16388" s="4" t="s">
        <v>6</v>
      </c>
      <c r="Q16388" s="4" t="s">
        <v>8</v>
      </c>
      <c r="R16388" s="4" t="s">
        <v>10</v>
      </c>
      <c r="S16388" s="4" t="s">
        <v>10</v>
      </c>
      <c r="T16388" s="4" t="s">
        <v>9</v>
      </c>
      <c r="U16388" s="4" t="s">
        <v>6</v>
      </c>
      <c r="V16388" s="4" t="s">
        <v>8</v>
      </c>
      <c r="W16388" s="4" t="s">
        <v>10</v>
      </c>
      <c r="X16388" s="4" t="s">
        <v>10</v>
      </c>
      <c r="Y16388" s="4" t="s">
        <v>9</v>
      </c>
      <c r="Z16388" s="4" t="s">
        <v>6</v>
      </c>
      <c r="AA16388" s="4" t="s">
        <v>8</v>
      </c>
      <c r="AB16388" s="4" t="s">
        <v>10</v>
      </c>
      <c r="AC16388" s="4" t="s">
        <v>10</v>
      </c>
      <c r="AD16388" s="4" t="s">
        <v>9</v>
      </c>
      <c r="AE16388" s="4" t="s">
        <v>6</v>
      </c>
      <c r="AF16388" s="4" t="s">
        <v>8</v>
      </c>
      <c r="AG16388" s="4" t="s">
        <v>10</v>
      </c>
      <c r="AH16388" s="4" t="s">
        <v>10</v>
      </c>
      <c r="AI16388" s="4" t="s">
        <v>9</v>
      </c>
      <c r="AJ16388" s="4" t="s">
        <v>6</v>
      </c>
      <c r="AK16388" s="4" t="s">
        <v>8</v>
      </c>
      <c r="AL16388" s="4" t="s">
        <v>10</v>
      </c>
      <c r="AM16388" s="4" t="s">
        <v>10</v>
      </c>
      <c r="AN16388" s="4" t="s">
        <v>9</v>
      </c>
      <c r="AO16388" s="4" t="s">
        <v>6</v>
      </c>
      <c r="AP16388" s="4" t="s">
        <v>8</v>
      </c>
      <c r="AQ16388" s="4" t="s">
        <v>10</v>
      </c>
      <c r="AR16388" s="4" t="s">
        <v>10</v>
      </c>
      <c r="AS16388" s="4" t="s">
        <v>9</v>
      </c>
      <c r="AT16388" s="4" t="s">
        <v>6</v>
      </c>
      <c r="AU16388" s="4" t="s">
        <v>8</v>
      </c>
    </row>
    <row r="16389" spans="1:537">
      <c r="A16389" t="n">
        <v>139760</v>
      </c>
      <c r="B16389" s="104" t="n">
        <v>257</v>
      </c>
      <c r="C16389" s="7" t="n">
        <v>3</v>
      </c>
      <c r="D16389" s="7" t="n">
        <v>65533</v>
      </c>
      <c r="E16389" s="7" t="n">
        <v>0</v>
      </c>
      <c r="F16389" s="7" t="s">
        <v>699</v>
      </c>
      <c r="G16389" s="7" t="n">
        <f t="normal" ca="1">32-LENB(INDIRECT(ADDRESS(16389,6)))</f>
        <v>0</v>
      </c>
      <c r="H16389" s="7" t="n">
        <v>3</v>
      </c>
      <c r="I16389" s="7" t="n">
        <v>65533</v>
      </c>
      <c r="J16389" s="7" t="n">
        <v>0</v>
      </c>
      <c r="K16389" s="7" t="s">
        <v>700</v>
      </c>
      <c r="L16389" s="7" t="n">
        <f t="normal" ca="1">32-LENB(INDIRECT(ADDRESS(16389,11)))</f>
        <v>0</v>
      </c>
      <c r="M16389" s="7" t="n">
        <v>3</v>
      </c>
      <c r="N16389" s="7" t="n">
        <v>65533</v>
      </c>
      <c r="O16389" s="7" t="n">
        <v>0</v>
      </c>
      <c r="P16389" s="7" t="s">
        <v>701</v>
      </c>
      <c r="Q16389" s="7" t="n">
        <f t="normal" ca="1">32-LENB(INDIRECT(ADDRESS(16389,16)))</f>
        <v>0</v>
      </c>
      <c r="R16389" s="7" t="n">
        <v>3</v>
      </c>
      <c r="S16389" s="7" t="n">
        <v>65533</v>
      </c>
      <c r="T16389" s="7" t="n">
        <v>0</v>
      </c>
      <c r="U16389" s="7" t="s">
        <v>702</v>
      </c>
      <c r="V16389" s="7" t="n">
        <f t="normal" ca="1">32-LENB(INDIRECT(ADDRESS(16389,21)))</f>
        <v>0</v>
      </c>
      <c r="W16389" s="7" t="n">
        <v>3</v>
      </c>
      <c r="X16389" s="7" t="n">
        <v>65533</v>
      </c>
      <c r="Y16389" s="7" t="n">
        <v>0</v>
      </c>
      <c r="Z16389" s="7" t="s">
        <v>703</v>
      </c>
      <c r="AA16389" s="7" t="n">
        <f t="normal" ca="1">32-LENB(INDIRECT(ADDRESS(16389,26)))</f>
        <v>0</v>
      </c>
      <c r="AB16389" s="7" t="n">
        <v>4</v>
      </c>
      <c r="AC16389" s="7" t="n">
        <v>65533</v>
      </c>
      <c r="AD16389" s="7" t="n">
        <v>8203</v>
      </c>
      <c r="AE16389" s="7" t="s">
        <v>15</v>
      </c>
      <c r="AF16389" s="7" t="n">
        <f t="normal" ca="1">32-LENB(INDIRECT(ADDRESS(16389,31)))</f>
        <v>0</v>
      </c>
      <c r="AG16389" s="7" t="n">
        <v>4</v>
      </c>
      <c r="AH16389" s="7" t="n">
        <v>65533</v>
      </c>
      <c r="AI16389" s="7" t="n">
        <v>8121</v>
      </c>
      <c r="AJ16389" s="7" t="s">
        <v>15</v>
      </c>
      <c r="AK16389" s="7" t="n">
        <f t="normal" ca="1">32-LENB(INDIRECT(ADDRESS(16389,36)))</f>
        <v>0</v>
      </c>
      <c r="AL16389" s="7" t="n">
        <v>4</v>
      </c>
      <c r="AM16389" s="7" t="n">
        <v>65533</v>
      </c>
      <c r="AN16389" s="7" t="n">
        <v>2206</v>
      </c>
      <c r="AO16389" s="7" t="s">
        <v>15</v>
      </c>
      <c r="AP16389" s="7" t="n">
        <f t="normal" ca="1">32-LENB(INDIRECT(ADDRESS(16389,41)))</f>
        <v>0</v>
      </c>
      <c r="AQ16389" s="7" t="n">
        <v>0</v>
      </c>
      <c r="AR16389" s="7" t="n">
        <v>65533</v>
      </c>
      <c r="AS16389" s="7" t="n">
        <v>0</v>
      </c>
      <c r="AT16389" s="7" t="s">
        <v>15</v>
      </c>
      <c r="AU16389" s="7" t="n">
        <f t="normal" ca="1">32-LENB(INDIRECT(ADDRESS(16389,46)))</f>
        <v>0</v>
      </c>
    </row>
    <row r="16390" spans="1:537">
      <c r="A16390" t="s">
        <v>4</v>
      </c>
      <c r="B16390" s="4" t="s">
        <v>5</v>
      </c>
    </row>
    <row r="16391" spans="1:537">
      <c r="A16391" t="n">
        <v>140120</v>
      </c>
      <c r="B16391" s="5" t="n">
        <v>1</v>
      </c>
    </row>
    <row r="16392" spans="1:537" s="3" customFormat="1" customHeight="0">
      <c r="A16392" s="3" t="s">
        <v>2</v>
      </c>
      <c r="B16392" s="3" t="s">
        <v>896</v>
      </c>
    </row>
    <row r="16393" spans="1:537">
      <c r="A16393" t="s">
        <v>4</v>
      </c>
      <c r="B16393" s="4" t="s">
        <v>5</v>
      </c>
      <c r="C16393" s="4" t="s">
        <v>10</v>
      </c>
      <c r="D16393" s="4" t="s">
        <v>10</v>
      </c>
      <c r="E16393" s="4" t="s">
        <v>9</v>
      </c>
      <c r="F16393" s="4" t="s">
        <v>6</v>
      </c>
      <c r="G16393" s="4" t="s">
        <v>8</v>
      </c>
      <c r="H16393" s="4" t="s">
        <v>10</v>
      </c>
      <c r="I16393" s="4" t="s">
        <v>10</v>
      </c>
      <c r="J16393" s="4" t="s">
        <v>9</v>
      </c>
      <c r="K16393" s="4" t="s">
        <v>6</v>
      </c>
      <c r="L16393" s="4" t="s">
        <v>8</v>
      </c>
      <c r="M16393" s="4" t="s">
        <v>10</v>
      </c>
      <c r="N16393" s="4" t="s">
        <v>10</v>
      </c>
      <c r="O16393" s="4" t="s">
        <v>9</v>
      </c>
      <c r="P16393" s="4" t="s">
        <v>6</v>
      </c>
      <c r="Q16393" s="4" t="s">
        <v>8</v>
      </c>
      <c r="R16393" s="4" t="s">
        <v>10</v>
      </c>
      <c r="S16393" s="4" t="s">
        <v>10</v>
      </c>
      <c r="T16393" s="4" t="s">
        <v>9</v>
      </c>
      <c r="U16393" s="4" t="s">
        <v>6</v>
      </c>
      <c r="V16393" s="4" t="s">
        <v>8</v>
      </c>
      <c r="W16393" s="4" t="s">
        <v>10</v>
      </c>
      <c r="X16393" s="4" t="s">
        <v>10</v>
      </c>
      <c r="Y16393" s="4" t="s">
        <v>9</v>
      </c>
      <c r="Z16393" s="4" t="s">
        <v>6</v>
      </c>
      <c r="AA16393" s="4" t="s">
        <v>8</v>
      </c>
    </row>
    <row r="16394" spans="1:537">
      <c r="A16394" t="n">
        <v>140128</v>
      </c>
      <c r="B16394" s="104" t="n">
        <v>257</v>
      </c>
      <c r="C16394" s="7" t="n">
        <v>4</v>
      </c>
      <c r="D16394" s="7" t="n">
        <v>65533</v>
      </c>
      <c r="E16394" s="7" t="n">
        <v>15731</v>
      </c>
      <c r="F16394" s="7" t="s">
        <v>15</v>
      </c>
      <c r="G16394" s="7" t="n">
        <f t="normal" ca="1">32-LENB(INDIRECT(ADDRESS(16394,6)))</f>
        <v>0</v>
      </c>
      <c r="H16394" s="7" t="n">
        <v>4</v>
      </c>
      <c r="I16394" s="7" t="n">
        <v>65533</v>
      </c>
      <c r="J16394" s="7" t="n">
        <v>15731</v>
      </c>
      <c r="K16394" s="7" t="s">
        <v>15</v>
      </c>
      <c r="L16394" s="7" t="n">
        <f t="normal" ca="1">32-LENB(INDIRECT(ADDRESS(16394,11)))</f>
        <v>0</v>
      </c>
      <c r="M16394" s="7" t="n">
        <v>4</v>
      </c>
      <c r="N16394" s="7" t="n">
        <v>65533</v>
      </c>
      <c r="O16394" s="7" t="n">
        <v>15731</v>
      </c>
      <c r="P16394" s="7" t="s">
        <v>15</v>
      </c>
      <c r="Q16394" s="7" t="n">
        <f t="normal" ca="1">32-LENB(INDIRECT(ADDRESS(16394,16)))</f>
        <v>0</v>
      </c>
      <c r="R16394" s="7" t="n">
        <v>4</v>
      </c>
      <c r="S16394" s="7" t="n">
        <v>65533</v>
      </c>
      <c r="T16394" s="7" t="n">
        <v>15731</v>
      </c>
      <c r="U16394" s="7" t="s">
        <v>15</v>
      </c>
      <c r="V16394" s="7" t="n">
        <f t="normal" ca="1">32-LENB(INDIRECT(ADDRESS(16394,21)))</f>
        <v>0</v>
      </c>
      <c r="W16394" s="7" t="n">
        <v>0</v>
      </c>
      <c r="X16394" s="7" t="n">
        <v>65533</v>
      </c>
      <c r="Y16394" s="7" t="n">
        <v>0</v>
      </c>
      <c r="Z16394" s="7" t="s">
        <v>15</v>
      </c>
      <c r="AA16394" s="7" t="n">
        <f t="normal" ca="1">32-LENB(INDIRECT(ADDRESS(16394,26)))</f>
        <v>0</v>
      </c>
    </row>
    <row r="16395" spans="1:537">
      <c r="A16395" t="s">
        <v>4</v>
      </c>
      <c r="B16395" s="4" t="s">
        <v>5</v>
      </c>
    </row>
    <row r="16396" spans="1:537">
      <c r="A16396" t="n">
        <v>140328</v>
      </c>
      <c r="B16396" s="5" t="n">
        <v>1</v>
      </c>
    </row>
    <row r="16397" spans="1:537" s="3" customFormat="1" customHeight="0">
      <c r="A16397" s="3" t="s">
        <v>2</v>
      </c>
      <c r="B16397" s="3" t="s">
        <v>897</v>
      </c>
    </row>
    <row r="16398" spans="1:537">
      <c r="A16398" t="s">
        <v>4</v>
      </c>
      <c r="B16398" s="4" t="s">
        <v>5</v>
      </c>
      <c r="C16398" s="4" t="s">
        <v>10</v>
      </c>
      <c r="D16398" s="4" t="s">
        <v>10</v>
      </c>
      <c r="E16398" s="4" t="s">
        <v>9</v>
      </c>
      <c r="F16398" s="4" t="s">
        <v>6</v>
      </c>
      <c r="G16398" s="4" t="s">
        <v>8</v>
      </c>
      <c r="H16398" s="4" t="s">
        <v>10</v>
      </c>
      <c r="I16398" s="4" t="s">
        <v>10</v>
      </c>
      <c r="J16398" s="4" t="s">
        <v>9</v>
      </c>
      <c r="K16398" s="4" t="s">
        <v>6</v>
      </c>
      <c r="L16398" s="4" t="s">
        <v>8</v>
      </c>
      <c r="M16398" s="4" t="s">
        <v>10</v>
      </c>
      <c r="N16398" s="4" t="s">
        <v>10</v>
      </c>
      <c r="O16398" s="4" t="s">
        <v>9</v>
      </c>
      <c r="P16398" s="4" t="s">
        <v>6</v>
      </c>
      <c r="Q16398" s="4" t="s">
        <v>8</v>
      </c>
      <c r="R16398" s="4" t="s">
        <v>10</v>
      </c>
      <c r="S16398" s="4" t="s">
        <v>10</v>
      </c>
      <c r="T16398" s="4" t="s">
        <v>9</v>
      </c>
      <c r="U16398" s="4" t="s">
        <v>6</v>
      </c>
      <c r="V16398" s="4" t="s">
        <v>8</v>
      </c>
      <c r="W16398" s="4" t="s">
        <v>10</v>
      </c>
      <c r="X16398" s="4" t="s">
        <v>10</v>
      </c>
      <c r="Y16398" s="4" t="s">
        <v>9</v>
      </c>
      <c r="Z16398" s="4" t="s">
        <v>6</v>
      </c>
      <c r="AA16398" s="4" t="s">
        <v>8</v>
      </c>
      <c r="AB16398" s="4" t="s">
        <v>10</v>
      </c>
      <c r="AC16398" s="4" t="s">
        <v>10</v>
      </c>
      <c r="AD16398" s="4" t="s">
        <v>9</v>
      </c>
      <c r="AE16398" s="4" t="s">
        <v>6</v>
      </c>
      <c r="AF16398" s="4" t="s">
        <v>8</v>
      </c>
      <c r="AG16398" s="4" t="s">
        <v>10</v>
      </c>
      <c r="AH16398" s="4" t="s">
        <v>10</v>
      </c>
      <c r="AI16398" s="4" t="s">
        <v>9</v>
      </c>
      <c r="AJ16398" s="4" t="s">
        <v>6</v>
      </c>
      <c r="AK16398" s="4" t="s">
        <v>8</v>
      </c>
      <c r="AL16398" s="4" t="s">
        <v>10</v>
      </c>
      <c r="AM16398" s="4" t="s">
        <v>10</v>
      </c>
      <c r="AN16398" s="4" t="s">
        <v>9</v>
      </c>
      <c r="AO16398" s="4" t="s">
        <v>6</v>
      </c>
      <c r="AP16398" s="4" t="s">
        <v>8</v>
      </c>
      <c r="AQ16398" s="4" t="s">
        <v>10</v>
      </c>
      <c r="AR16398" s="4" t="s">
        <v>10</v>
      </c>
      <c r="AS16398" s="4" t="s">
        <v>9</v>
      </c>
      <c r="AT16398" s="4" t="s">
        <v>6</v>
      </c>
      <c r="AU16398" s="4" t="s">
        <v>8</v>
      </c>
      <c r="AV16398" s="4" t="s">
        <v>10</v>
      </c>
      <c r="AW16398" s="4" t="s">
        <v>10</v>
      </c>
      <c r="AX16398" s="4" t="s">
        <v>9</v>
      </c>
      <c r="AY16398" s="4" t="s">
        <v>6</v>
      </c>
      <c r="AZ16398" s="4" t="s">
        <v>8</v>
      </c>
      <c r="BA16398" s="4" t="s">
        <v>10</v>
      </c>
      <c r="BB16398" s="4" t="s">
        <v>10</v>
      </c>
      <c r="BC16398" s="4" t="s">
        <v>9</v>
      </c>
      <c r="BD16398" s="4" t="s">
        <v>6</v>
      </c>
      <c r="BE16398" s="4" t="s">
        <v>8</v>
      </c>
      <c r="BF16398" s="4" t="s">
        <v>10</v>
      </c>
      <c r="BG16398" s="4" t="s">
        <v>10</v>
      </c>
      <c r="BH16398" s="4" t="s">
        <v>9</v>
      </c>
      <c r="BI16398" s="4" t="s">
        <v>6</v>
      </c>
      <c r="BJ16398" s="4" t="s">
        <v>8</v>
      </c>
      <c r="BK16398" s="4" t="s">
        <v>10</v>
      </c>
      <c r="BL16398" s="4" t="s">
        <v>10</v>
      </c>
      <c r="BM16398" s="4" t="s">
        <v>9</v>
      </c>
      <c r="BN16398" s="4" t="s">
        <v>6</v>
      </c>
      <c r="BO16398" s="4" t="s">
        <v>8</v>
      </c>
      <c r="BP16398" s="4" t="s">
        <v>10</v>
      </c>
      <c r="BQ16398" s="4" t="s">
        <v>10</v>
      </c>
      <c r="BR16398" s="4" t="s">
        <v>9</v>
      </c>
      <c r="BS16398" s="4" t="s">
        <v>6</v>
      </c>
      <c r="BT16398" s="4" t="s">
        <v>8</v>
      </c>
      <c r="BU16398" s="4" t="s">
        <v>10</v>
      </c>
      <c r="BV16398" s="4" t="s">
        <v>10</v>
      </c>
      <c r="BW16398" s="4" t="s">
        <v>9</v>
      </c>
      <c r="BX16398" s="4" t="s">
        <v>6</v>
      </c>
      <c r="BY16398" s="4" t="s">
        <v>8</v>
      </c>
      <c r="BZ16398" s="4" t="s">
        <v>10</v>
      </c>
      <c r="CA16398" s="4" t="s">
        <v>10</v>
      </c>
      <c r="CB16398" s="4" t="s">
        <v>9</v>
      </c>
      <c r="CC16398" s="4" t="s">
        <v>6</v>
      </c>
      <c r="CD16398" s="4" t="s">
        <v>8</v>
      </c>
      <c r="CE16398" s="4" t="s">
        <v>10</v>
      </c>
      <c r="CF16398" s="4" t="s">
        <v>10</v>
      </c>
      <c r="CG16398" s="4" t="s">
        <v>9</v>
      </c>
      <c r="CH16398" s="4" t="s">
        <v>6</v>
      </c>
      <c r="CI16398" s="4" t="s">
        <v>8</v>
      </c>
      <c r="CJ16398" s="4" t="s">
        <v>10</v>
      </c>
      <c r="CK16398" s="4" t="s">
        <v>10</v>
      </c>
      <c r="CL16398" s="4" t="s">
        <v>9</v>
      </c>
      <c r="CM16398" s="4" t="s">
        <v>6</v>
      </c>
      <c r="CN16398" s="4" t="s">
        <v>8</v>
      </c>
      <c r="CO16398" s="4" t="s">
        <v>10</v>
      </c>
      <c r="CP16398" s="4" t="s">
        <v>10</v>
      </c>
      <c r="CQ16398" s="4" t="s">
        <v>9</v>
      </c>
      <c r="CR16398" s="4" t="s">
        <v>6</v>
      </c>
      <c r="CS16398" s="4" t="s">
        <v>8</v>
      </c>
      <c r="CT16398" s="4" t="s">
        <v>10</v>
      </c>
      <c r="CU16398" s="4" t="s">
        <v>10</v>
      </c>
      <c r="CV16398" s="4" t="s">
        <v>9</v>
      </c>
      <c r="CW16398" s="4" t="s">
        <v>6</v>
      </c>
      <c r="CX16398" s="4" t="s">
        <v>8</v>
      </c>
      <c r="CY16398" s="4" t="s">
        <v>10</v>
      </c>
      <c r="CZ16398" s="4" t="s">
        <v>10</v>
      </c>
      <c r="DA16398" s="4" t="s">
        <v>9</v>
      </c>
      <c r="DB16398" s="4" t="s">
        <v>6</v>
      </c>
      <c r="DC16398" s="4" t="s">
        <v>8</v>
      </c>
      <c r="DD16398" s="4" t="s">
        <v>10</v>
      </c>
      <c r="DE16398" s="4" t="s">
        <v>10</v>
      </c>
      <c r="DF16398" s="4" t="s">
        <v>9</v>
      </c>
      <c r="DG16398" s="4" t="s">
        <v>6</v>
      </c>
      <c r="DH16398" s="4" t="s">
        <v>8</v>
      </c>
      <c r="DI16398" s="4" t="s">
        <v>10</v>
      </c>
      <c r="DJ16398" s="4" t="s">
        <v>10</v>
      </c>
      <c r="DK16398" s="4" t="s">
        <v>9</v>
      </c>
      <c r="DL16398" s="4" t="s">
        <v>6</v>
      </c>
      <c r="DM16398" s="4" t="s">
        <v>8</v>
      </c>
      <c r="DN16398" s="4" t="s">
        <v>10</v>
      </c>
      <c r="DO16398" s="4" t="s">
        <v>10</v>
      </c>
      <c r="DP16398" s="4" t="s">
        <v>9</v>
      </c>
      <c r="DQ16398" s="4" t="s">
        <v>6</v>
      </c>
      <c r="DR16398" s="4" t="s">
        <v>8</v>
      </c>
      <c r="DS16398" s="4" t="s">
        <v>10</v>
      </c>
      <c r="DT16398" s="4" t="s">
        <v>10</v>
      </c>
      <c r="DU16398" s="4" t="s">
        <v>9</v>
      </c>
      <c r="DV16398" s="4" t="s">
        <v>6</v>
      </c>
      <c r="DW16398" s="4" t="s">
        <v>8</v>
      </c>
    </row>
    <row r="16399" spans="1:537">
      <c r="A16399" t="n">
        <v>140336</v>
      </c>
      <c r="B16399" s="104" t="n">
        <v>257</v>
      </c>
      <c r="C16399" s="7" t="n">
        <v>2</v>
      </c>
      <c r="D16399" s="7" t="n">
        <v>65533</v>
      </c>
      <c r="E16399" s="7" t="n">
        <v>0</v>
      </c>
      <c r="F16399" s="7" t="s">
        <v>784</v>
      </c>
      <c r="G16399" s="7" t="n">
        <f t="normal" ca="1">32-LENB(INDIRECT(ADDRESS(16399,6)))</f>
        <v>0</v>
      </c>
      <c r="H16399" s="7" t="n">
        <v>7</v>
      </c>
      <c r="I16399" s="7" t="n">
        <v>65533</v>
      </c>
      <c r="J16399" s="7" t="n">
        <v>11371</v>
      </c>
      <c r="K16399" s="7" t="s">
        <v>15</v>
      </c>
      <c r="L16399" s="7" t="n">
        <f t="normal" ca="1">32-LENB(INDIRECT(ADDRESS(16399,11)))</f>
        <v>0</v>
      </c>
      <c r="M16399" s="7" t="n">
        <v>7</v>
      </c>
      <c r="N16399" s="7" t="n">
        <v>65533</v>
      </c>
      <c r="O16399" s="7" t="n">
        <v>10389</v>
      </c>
      <c r="P16399" s="7" t="s">
        <v>15</v>
      </c>
      <c r="Q16399" s="7" t="n">
        <f t="normal" ca="1">32-LENB(INDIRECT(ADDRESS(16399,16)))</f>
        <v>0</v>
      </c>
      <c r="R16399" s="7" t="n">
        <v>7</v>
      </c>
      <c r="S16399" s="7" t="n">
        <v>65533</v>
      </c>
      <c r="T16399" s="7" t="n">
        <v>26322</v>
      </c>
      <c r="U16399" s="7" t="s">
        <v>15</v>
      </c>
      <c r="V16399" s="7" t="n">
        <f t="normal" ca="1">32-LENB(INDIRECT(ADDRESS(16399,21)))</f>
        <v>0</v>
      </c>
      <c r="W16399" s="7" t="n">
        <v>7</v>
      </c>
      <c r="X16399" s="7" t="n">
        <v>65533</v>
      </c>
      <c r="Y16399" s="7" t="n">
        <v>21300</v>
      </c>
      <c r="Z16399" s="7" t="s">
        <v>15</v>
      </c>
      <c r="AA16399" s="7" t="n">
        <f t="normal" ca="1">32-LENB(INDIRECT(ADDRESS(16399,26)))</f>
        <v>0</v>
      </c>
      <c r="AB16399" s="7" t="n">
        <v>7</v>
      </c>
      <c r="AC16399" s="7" t="n">
        <v>65533</v>
      </c>
      <c r="AD16399" s="7" t="n">
        <v>17476</v>
      </c>
      <c r="AE16399" s="7" t="s">
        <v>15</v>
      </c>
      <c r="AF16399" s="7" t="n">
        <f t="normal" ca="1">32-LENB(INDIRECT(ADDRESS(16399,31)))</f>
        <v>0</v>
      </c>
      <c r="AG16399" s="7" t="n">
        <v>7</v>
      </c>
      <c r="AH16399" s="7" t="n">
        <v>65533</v>
      </c>
      <c r="AI16399" s="7" t="n">
        <v>17477</v>
      </c>
      <c r="AJ16399" s="7" t="s">
        <v>15</v>
      </c>
      <c r="AK16399" s="7" t="n">
        <f t="normal" ca="1">32-LENB(INDIRECT(ADDRESS(16399,36)))</f>
        <v>0</v>
      </c>
      <c r="AL16399" s="7" t="n">
        <v>4</v>
      </c>
      <c r="AM16399" s="7" t="n">
        <v>65533</v>
      </c>
      <c r="AN16399" s="7" t="n">
        <v>10200</v>
      </c>
      <c r="AO16399" s="7" t="s">
        <v>15</v>
      </c>
      <c r="AP16399" s="7" t="n">
        <f t="normal" ca="1">32-LENB(INDIRECT(ADDRESS(16399,41)))</f>
        <v>0</v>
      </c>
      <c r="AQ16399" s="7" t="n">
        <v>4</v>
      </c>
      <c r="AR16399" s="7" t="n">
        <v>65533</v>
      </c>
      <c r="AS16399" s="7" t="n">
        <v>2107</v>
      </c>
      <c r="AT16399" s="7" t="s">
        <v>15</v>
      </c>
      <c r="AU16399" s="7" t="n">
        <f t="normal" ca="1">32-LENB(INDIRECT(ADDRESS(16399,46)))</f>
        <v>0</v>
      </c>
      <c r="AV16399" s="7" t="n">
        <v>7</v>
      </c>
      <c r="AW16399" s="7" t="n">
        <v>65533</v>
      </c>
      <c r="AX16399" s="7" t="n">
        <v>11372</v>
      </c>
      <c r="AY16399" s="7" t="s">
        <v>15</v>
      </c>
      <c r="AZ16399" s="7" t="n">
        <f t="normal" ca="1">32-LENB(INDIRECT(ADDRESS(16399,51)))</f>
        <v>0</v>
      </c>
      <c r="BA16399" s="7" t="n">
        <v>4</v>
      </c>
      <c r="BB16399" s="7" t="n">
        <v>65533</v>
      </c>
      <c r="BC16399" s="7" t="n">
        <v>2003</v>
      </c>
      <c r="BD16399" s="7" t="s">
        <v>15</v>
      </c>
      <c r="BE16399" s="7" t="n">
        <f t="normal" ca="1">32-LENB(INDIRECT(ADDRESS(16399,56)))</f>
        <v>0</v>
      </c>
      <c r="BF16399" s="7" t="n">
        <v>7</v>
      </c>
      <c r="BG16399" s="7" t="n">
        <v>65533</v>
      </c>
      <c r="BH16399" s="7" t="n">
        <v>11373</v>
      </c>
      <c r="BI16399" s="7" t="s">
        <v>15</v>
      </c>
      <c r="BJ16399" s="7" t="n">
        <f t="normal" ca="1">32-LENB(INDIRECT(ADDRESS(16399,61)))</f>
        <v>0</v>
      </c>
      <c r="BK16399" s="7" t="n">
        <v>4</v>
      </c>
      <c r="BL16399" s="7" t="n">
        <v>65533</v>
      </c>
      <c r="BM16399" s="7" t="n">
        <v>2107</v>
      </c>
      <c r="BN16399" s="7" t="s">
        <v>15</v>
      </c>
      <c r="BO16399" s="7" t="n">
        <f t="normal" ca="1">32-LENB(INDIRECT(ADDRESS(16399,66)))</f>
        <v>0</v>
      </c>
      <c r="BP16399" s="7" t="n">
        <v>5</v>
      </c>
      <c r="BQ16399" s="7" t="n">
        <v>65533</v>
      </c>
      <c r="BR16399" s="7" t="n">
        <v>1952</v>
      </c>
      <c r="BS16399" s="7" t="s">
        <v>15</v>
      </c>
      <c r="BT16399" s="7" t="n">
        <f t="normal" ca="1">32-LENB(INDIRECT(ADDRESS(16399,71)))</f>
        <v>0</v>
      </c>
      <c r="BU16399" s="7" t="n">
        <v>5</v>
      </c>
      <c r="BV16399" s="7" t="n">
        <v>65533</v>
      </c>
      <c r="BW16399" s="7" t="n">
        <v>8963</v>
      </c>
      <c r="BX16399" s="7" t="s">
        <v>15</v>
      </c>
      <c r="BY16399" s="7" t="n">
        <f t="normal" ca="1">32-LENB(INDIRECT(ADDRESS(16399,76)))</f>
        <v>0</v>
      </c>
      <c r="BZ16399" s="7" t="n">
        <v>5</v>
      </c>
      <c r="CA16399" s="7" t="n">
        <v>65533</v>
      </c>
      <c r="CB16399" s="7" t="n">
        <v>3958</v>
      </c>
      <c r="CC16399" s="7" t="s">
        <v>15</v>
      </c>
      <c r="CD16399" s="7" t="n">
        <f t="normal" ca="1">32-LENB(INDIRECT(ADDRESS(16399,81)))</f>
        <v>0</v>
      </c>
      <c r="CE16399" s="7" t="n">
        <v>5</v>
      </c>
      <c r="CF16399" s="7" t="n">
        <v>65533</v>
      </c>
      <c r="CG16399" s="7" t="n">
        <v>4950</v>
      </c>
      <c r="CH16399" s="7" t="s">
        <v>15</v>
      </c>
      <c r="CI16399" s="7" t="n">
        <f t="normal" ca="1">32-LENB(INDIRECT(ADDRESS(16399,86)))</f>
        <v>0</v>
      </c>
      <c r="CJ16399" s="7" t="n">
        <v>5</v>
      </c>
      <c r="CK16399" s="7" t="n">
        <v>65533</v>
      </c>
      <c r="CL16399" s="7" t="n">
        <v>5958</v>
      </c>
      <c r="CM16399" s="7" t="s">
        <v>15</v>
      </c>
      <c r="CN16399" s="7" t="n">
        <f t="normal" ca="1">32-LENB(INDIRECT(ADDRESS(16399,91)))</f>
        <v>0</v>
      </c>
      <c r="CO16399" s="7" t="n">
        <v>5</v>
      </c>
      <c r="CP16399" s="7" t="n">
        <v>65533</v>
      </c>
      <c r="CQ16399" s="7" t="n">
        <v>6958</v>
      </c>
      <c r="CR16399" s="7" t="s">
        <v>15</v>
      </c>
      <c r="CS16399" s="7" t="n">
        <f t="normal" ca="1">32-LENB(INDIRECT(ADDRESS(16399,96)))</f>
        <v>0</v>
      </c>
      <c r="CT16399" s="7" t="n">
        <v>5</v>
      </c>
      <c r="CU16399" s="7" t="n">
        <v>65533</v>
      </c>
      <c r="CV16399" s="7" t="n">
        <v>7959</v>
      </c>
      <c r="CW16399" s="7" t="s">
        <v>15</v>
      </c>
      <c r="CX16399" s="7" t="n">
        <f t="normal" ca="1">32-LENB(INDIRECT(ADDRESS(16399,101)))</f>
        <v>0</v>
      </c>
      <c r="CY16399" s="7" t="n">
        <v>5</v>
      </c>
      <c r="CZ16399" s="7" t="n">
        <v>65533</v>
      </c>
      <c r="DA16399" s="7" t="n">
        <v>9951</v>
      </c>
      <c r="DB16399" s="7" t="s">
        <v>15</v>
      </c>
      <c r="DC16399" s="7" t="n">
        <f t="normal" ca="1">32-LENB(INDIRECT(ADDRESS(16399,106)))</f>
        <v>0</v>
      </c>
      <c r="DD16399" s="7" t="n">
        <v>5</v>
      </c>
      <c r="DE16399" s="7" t="n">
        <v>65533</v>
      </c>
      <c r="DF16399" s="7" t="n">
        <v>2959</v>
      </c>
      <c r="DG16399" s="7" t="s">
        <v>15</v>
      </c>
      <c r="DH16399" s="7" t="n">
        <f t="normal" ca="1">32-LENB(INDIRECT(ADDRESS(16399,111)))</f>
        <v>0</v>
      </c>
      <c r="DI16399" s="7" t="n">
        <v>7</v>
      </c>
      <c r="DJ16399" s="7" t="n">
        <v>65533</v>
      </c>
      <c r="DK16399" s="7" t="n">
        <v>53966</v>
      </c>
      <c r="DL16399" s="7" t="s">
        <v>15</v>
      </c>
      <c r="DM16399" s="7" t="n">
        <f t="normal" ca="1">32-LENB(INDIRECT(ADDRESS(16399,116)))</f>
        <v>0</v>
      </c>
      <c r="DN16399" s="7" t="n">
        <v>4</v>
      </c>
      <c r="DO16399" s="7" t="n">
        <v>65533</v>
      </c>
      <c r="DP16399" s="7" t="n">
        <v>14036</v>
      </c>
      <c r="DQ16399" s="7" t="s">
        <v>15</v>
      </c>
      <c r="DR16399" s="7" t="n">
        <f t="normal" ca="1">32-LENB(INDIRECT(ADDRESS(16399,121)))</f>
        <v>0</v>
      </c>
      <c r="DS16399" s="7" t="n">
        <v>0</v>
      </c>
      <c r="DT16399" s="7" t="n">
        <v>65533</v>
      </c>
      <c r="DU16399" s="7" t="n">
        <v>0</v>
      </c>
      <c r="DV16399" s="7" t="s">
        <v>15</v>
      </c>
      <c r="DW16399" s="7" t="n">
        <f t="normal" ca="1">32-LENB(INDIRECT(ADDRESS(16399,126)))</f>
        <v>0</v>
      </c>
    </row>
    <row r="16400" spans="1:537">
      <c r="A16400" t="s">
        <v>4</v>
      </c>
      <c r="B16400" s="4" t="s">
        <v>5</v>
      </c>
    </row>
    <row r="16401" spans="1:232">
      <c r="A16401" t="n">
        <v>141336</v>
      </c>
      <c r="B16401" s="5" t="n">
        <v>1</v>
      </c>
    </row>
    <row r="16402" spans="1:232" s="3" customFormat="1" customHeight="0">
      <c r="A16402" s="3" t="s">
        <v>2</v>
      </c>
      <c r="B16402" s="3" t="s">
        <v>898</v>
      </c>
    </row>
    <row r="16403" spans="1:232">
      <c r="A16403" t="s">
        <v>4</v>
      </c>
      <c r="B16403" s="4" t="s">
        <v>5</v>
      </c>
      <c r="C16403" s="4" t="s">
        <v>10</v>
      </c>
      <c r="D16403" s="4" t="s">
        <v>10</v>
      </c>
      <c r="E16403" s="4" t="s">
        <v>9</v>
      </c>
      <c r="F16403" s="4" t="s">
        <v>6</v>
      </c>
      <c r="G16403" s="4" t="s">
        <v>8</v>
      </c>
      <c r="H16403" s="4" t="s">
        <v>10</v>
      </c>
      <c r="I16403" s="4" t="s">
        <v>10</v>
      </c>
      <c r="J16403" s="4" t="s">
        <v>9</v>
      </c>
      <c r="K16403" s="4" t="s">
        <v>6</v>
      </c>
      <c r="L16403" s="4" t="s">
        <v>8</v>
      </c>
      <c r="M16403" s="4" t="s">
        <v>10</v>
      </c>
      <c r="N16403" s="4" t="s">
        <v>10</v>
      </c>
      <c r="O16403" s="4" t="s">
        <v>9</v>
      </c>
      <c r="P16403" s="4" t="s">
        <v>6</v>
      </c>
      <c r="Q16403" s="4" t="s">
        <v>8</v>
      </c>
      <c r="R16403" s="4" t="s">
        <v>10</v>
      </c>
      <c r="S16403" s="4" t="s">
        <v>10</v>
      </c>
      <c r="T16403" s="4" t="s">
        <v>9</v>
      </c>
      <c r="U16403" s="4" t="s">
        <v>6</v>
      </c>
      <c r="V16403" s="4" t="s">
        <v>8</v>
      </c>
      <c r="W16403" s="4" t="s">
        <v>10</v>
      </c>
      <c r="X16403" s="4" t="s">
        <v>10</v>
      </c>
      <c r="Y16403" s="4" t="s">
        <v>9</v>
      </c>
      <c r="Z16403" s="4" t="s">
        <v>6</v>
      </c>
      <c r="AA16403" s="4" t="s">
        <v>8</v>
      </c>
      <c r="AB16403" s="4" t="s">
        <v>10</v>
      </c>
      <c r="AC16403" s="4" t="s">
        <v>10</v>
      </c>
      <c r="AD16403" s="4" t="s">
        <v>9</v>
      </c>
      <c r="AE16403" s="4" t="s">
        <v>6</v>
      </c>
      <c r="AF16403" s="4" t="s">
        <v>8</v>
      </c>
      <c r="AG16403" s="4" t="s">
        <v>10</v>
      </c>
      <c r="AH16403" s="4" t="s">
        <v>10</v>
      </c>
      <c r="AI16403" s="4" t="s">
        <v>9</v>
      </c>
      <c r="AJ16403" s="4" t="s">
        <v>6</v>
      </c>
      <c r="AK16403" s="4" t="s">
        <v>8</v>
      </c>
      <c r="AL16403" s="4" t="s">
        <v>10</v>
      </c>
      <c r="AM16403" s="4" t="s">
        <v>10</v>
      </c>
      <c r="AN16403" s="4" t="s">
        <v>9</v>
      </c>
      <c r="AO16403" s="4" t="s">
        <v>6</v>
      </c>
      <c r="AP16403" s="4" t="s">
        <v>8</v>
      </c>
      <c r="AQ16403" s="4" t="s">
        <v>10</v>
      </c>
      <c r="AR16403" s="4" t="s">
        <v>10</v>
      </c>
      <c r="AS16403" s="4" t="s">
        <v>9</v>
      </c>
      <c r="AT16403" s="4" t="s">
        <v>6</v>
      </c>
      <c r="AU16403" s="4" t="s">
        <v>8</v>
      </c>
      <c r="AV16403" s="4" t="s">
        <v>10</v>
      </c>
      <c r="AW16403" s="4" t="s">
        <v>10</v>
      </c>
      <c r="AX16403" s="4" t="s">
        <v>9</v>
      </c>
      <c r="AY16403" s="4" t="s">
        <v>6</v>
      </c>
      <c r="AZ16403" s="4" t="s">
        <v>8</v>
      </c>
      <c r="BA16403" s="4" t="s">
        <v>10</v>
      </c>
      <c r="BB16403" s="4" t="s">
        <v>10</v>
      </c>
      <c r="BC16403" s="4" t="s">
        <v>9</v>
      </c>
      <c r="BD16403" s="4" t="s">
        <v>6</v>
      </c>
      <c r="BE16403" s="4" t="s">
        <v>8</v>
      </c>
      <c r="BF16403" s="4" t="s">
        <v>10</v>
      </c>
      <c r="BG16403" s="4" t="s">
        <v>10</v>
      </c>
      <c r="BH16403" s="4" t="s">
        <v>9</v>
      </c>
      <c r="BI16403" s="4" t="s">
        <v>6</v>
      </c>
      <c r="BJ16403" s="4" t="s">
        <v>8</v>
      </c>
      <c r="BK16403" s="4" t="s">
        <v>10</v>
      </c>
      <c r="BL16403" s="4" t="s">
        <v>10</v>
      </c>
      <c r="BM16403" s="4" t="s">
        <v>9</v>
      </c>
      <c r="BN16403" s="4" t="s">
        <v>6</v>
      </c>
      <c r="BO16403" s="4" t="s">
        <v>8</v>
      </c>
      <c r="BP16403" s="4" t="s">
        <v>10</v>
      </c>
      <c r="BQ16403" s="4" t="s">
        <v>10</v>
      </c>
      <c r="BR16403" s="4" t="s">
        <v>9</v>
      </c>
      <c r="BS16403" s="4" t="s">
        <v>6</v>
      </c>
      <c r="BT16403" s="4" t="s">
        <v>8</v>
      </c>
      <c r="BU16403" s="4" t="s">
        <v>10</v>
      </c>
      <c r="BV16403" s="4" t="s">
        <v>10</v>
      </c>
      <c r="BW16403" s="4" t="s">
        <v>9</v>
      </c>
      <c r="BX16403" s="4" t="s">
        <v>6</v>
      </c>
      <c r="BY16403" s="4" t="s">
        <v>8</v>
      </c>
      <c r="BZ16403" s="4" t="s">
        <v>10</v>
      </c>
      <c r="CA16403" s="4" t="s">
        <v>10</v>
      </c>
      <c r="CB16403" s="4" t="s">
        <v>9</v>
      </c>
      <c r="CC16403" s="4" t="s">
        <v>6</v>
      </c>
      <c r="CD16403" s="4" t="s">
        <v>8</v>
      </c>
      <c r="CE16403" s="4" t="s">
        <v>10</v>
      </c>
      <c r="CF16403" s="4" t="s">
        <v>10</v>
      </c>
      <c r="CG16403" s="4" t="s">
        <v>9</v>
      </c>
      <c r="CH16403" s="4" t="s">
        <v>6</v>
      </c>
      <c r="CI16403" s="4" t="s">
        <v>8</v>
      </c>
      <c r="CJ16403" s="4" t="s">
        <v>10</v>
      </c>
      <c r="CK16403" s="4" t="s">
        <v>10</v>
      </c>
      <c r="CL16403" s="4" t="s">
        <v>9</v>
      </c>
      <c r="CM16403" s="4" t="s">
        <v>6</v>
      </c>
      <c r="CN16403" s="4" t="s">
        <v>8</v>
      </c>
      <c r="CO16403" s="4" t="s">
        <v>10</v>
      </c>
      <c r="CP16403" s="4" t="s">
        <v>10</v>
      </c>
      <c r="CQ16403" s="4" t="s">
        <v>9</v>
      </c>
      <c r="CR16403" s="4" t="s">
        <v>6</v>
      </c>
      <c r="CS16403" s="4" t="s">
        <v>8</v>
      </c>
      <c r="CT16403" s="4" t="s">
        <v>10</v>
      </c>
      <c r="CU16403" s="4" t="s">
        <v>10</v>
      </c>
      <c r="CV16403" s="4" t="s">
        <v>9</v>
      </c>
      <c r="CW16403" s="4" t="s">
        <v>6</v>
      </c>
      <c r="CX16403" s="4" t="s">
        <v>8</v>
      </c>
      <c r="CY16403" s="4" t="s">
        <v>10</v>
      </c>
      <c r="CZ16403" s="4" t="s">
        <v>10</v>
      </c>
      <c r="DA16403" s="4" t="s">
        <v>9</v>
      </c>
      <c r="DB16403" s="4" t="s">
        <v>6</v>
      </c>
      <c r="DC16403" s="4" t="s">
        <v>8</v>
      </c>
      <c r="DD16403" s="4" t="s">
        <v>10</v>
      </c>
      <c r="DE16403" s="4" t="s">
        <v>10</v>
      </c>
      <c r="DF16403" s="4" t="s">
        <v>9</v>
      </c>
      <c r="DG16403" s="4" t="s">
        <v>6</v>
      </c>
      <c r="DH16403" s="4" t="s">
        <v>8</v>
      </c>
      <c r="DI16403" s="4" t="s">
        <v>10</v>
      </c>
      <c r="DJ16403" s="4" t="s">
        <v>10</v>
      </c>
      <c r="DK16403" s="4" t="s">
        <v>9</v>
      </c>
      <c r="DL16403" s="4" t="s">
        <v>6</v>
      </c>
      <c r="DM16403" s="4" t="s">
        <v>8</v>
      </c>
      <c r="DN16403" s="4" t="s">
        <v>10</v>
      </c>
      <c r="DO16403" s="4" t="s">
        <v>10</v>
      </c>
      <c r="DP16403" s="4" t="s">
        <v>9</v>
      </c>
      <c r="DQ16403" s="4" t="s">
        <v>6</v>
      </c>
      <c r="DR16403" s="4" t="s">
        <v>8</v>
      </c>
      <c r="DS16403" s="4" t="s">
        <v>10</v>
      </c>
      <c r="DT16403" s="4" t="s">
        <v>10</v>
      </c>
      <c r="DU16403" s="4" t="s">
        <v>9</v>
      </c>
      <c r="DV16403" s="4" t="s">
        <v>6</v>
      </c>
      <c r="DW16403" s="4" t="s">
        <v>8</v>
      </c>
      <c r="DX16403" s="4" t="s">
        <v>10</v>
      </c>
      <c r="DY16403" s="4" t="s">
        <v>10</v>
      </c>
      <c r="DZ16403" s="4" t="s">
        <v>9</v>
      </c>
      <c r="EA16403" s="4" t="s">
        <v>6</v>
      </c>
      <c r="EB16403" s="4" t="s">
        <v>8</v>
      </c>
      <c r="EC16403" s="4" t="s">
        <v>10</v>
      </c>
      <c r="ED16403" s="4" t="s">
        <v>10</v>
      </c>
      <c r="EE16403" s="4" t="s">
        <v>9</v>
      </c>
      <c r="EF16403" s="4" t="s">
        <v>6</v>
      </c>
      <c r="EG16403" s="4" t="s">
        <v>8</v>
      </c>
      <c r="EH16403" s="4" t="s">
        <v>10</v>
      </c>
      <c r="EI16403" s="4" t="s">
        <v>10</v>
      </c>
      <c r="EJ16403" s="4" t="s">
        <v>9</v>
      </c>
      <c r="EK16403" s="4" t="s">
        <v>6</v>
      </c>
      <c r="EL16403" s="4" t="s">
        <v>8</v>
      </c>
      <c r="EM16403" s="4" t="s">
        <v>10</v>
      </c>
      <c r="EN16403" s="4" t="s">
        <v>10</v>
      </c>
      <c r="EO16403" s="4" t="s">
        <v>9</v>
      </c>
      <c r="EP16403" s="4" t="s">
        <v>6</v>
      </c>
      <c r="EQ16403" s="4" t="s">
        <v>8</v>
      </c>
      <c r="ER16403" s="4" t="s">
        <v>10</v>
      </c>
      <c r="ES16403" s="4" t="s">
        <v>10</v>
      </c>
      <c r="ET16403" s="4" t="s">
        <v>9</v>
      </c>
      <c r="EU16403" s="4" t="s">
        <v>6</v>
      </c>
      <c r="EV16403" s="4" t="s">
        <v>8</v>
      </c>
      <c r="EW16403" s="4" t="s">
        <v>10</v>
      </c>
      <c r="EX16403" s="4" t="s">
        <v>10</v>
      </c>
      <c r="EY16403" s="4" t="s">
        <v>9</v>
      </c>
      <c r="EZ16403" s="4" t="s">
        <v>6</v>
      </c>
      <c r="FA16403" s="4" t="s">
        <v>8</v>
      </c>
      <c r="FB16403" s="4" t="s">
        <v>10</v>
      </c>
      <c r="FC16403" s="4" t="s">
        <v>10</v>
      </c>
      <c r="FD16403" s="4" t="s">
        <v>9</v>
      </c>
      <c r="FE16403" s="4" t="s">
        <v>6</v>
      </c>
      <c r="FF16403" s="4" t="s">
        <v>8</v>
      </c>
      <c r="FG16403" s="4" t="s">
        <v>10</v>
      </c>
      <c r="FH16403" s="4" t="s">
        <v>10</v>
      </c>
      <c r="FI16403" s="4" t="s">
        <v>9</v>
      </c>
      <c r="FJ16403" s="4" t="s">
        <v>6</v>
      </c>
      <c r="FK16403" s="4" t="s">
        <v>8</v>
      </c>
      <c r="FL16403" s="4" t="s">
        <v>10</v>
      </c>
      <c r="FM16403" s="4" t="s">
        <v>10</v>
      </c>
      <c r="FN16403" s="4" t="s">
        <v>9</v>
      </c>
      <c r="FO16403" s="4" t="s">
        <v>6</v>
      </c>
      <c r="FP16403" s="4" t="s">
        <v>8</v>
      </c>
      <c r="FQ16403" s="4" t="s">
        <v>10</v>
      </c>
      <c r="FR16403" s="4" t="s">
        <v>10</v>
      </c>
      <c r="FS16403" s="4" t="s">
        <v>9</v>
      </c>
      <c r="FT16403" s="4" t="s">
        <v>6</v>
      </c>
      <c r="FU16403" s="4" t="s">
        <v>8</v>
      </c>
      <c r="FV16403" s="4" t="s">
        <v>10</v>
      </c>
      <c r="FW16403" s="4" t="s">
        <v>10</v>
      </c>
      <c r="FX16403" s="4" t="s">
        <v>9</v>
      </c>
      <c r="FY16403" s="4" t="s">
        <v>6</v>
      </c>
      <c r="FZ16403" s="4" t="s">
        <v>8</v>
      </c>
      <c r="GA16403" s="4" t="s">
        <v>10</v>
      </c>
      <c r="GB16403" s="4" t="s">
        <v>10</v>
      </c>
      <c r="GC16403" s="4" t="s">
        <v>9</v>
      </c>
      <c r="GD16403" s="4" t="s">
        <v>6</v>
      </c>
      <c r="GE16403" s="4" t="s">
        <v>8</v>
      </c>
      <c r="GF16403" s="4" t="s">
        <v>10</v>
      </c>
      <c r="GG16403" s="4" t="s">
        <v>10</v>
      </c>
      <c r="GH16403" s="4" t="s">
        <v>9</v>
      </c>
      <c r="GI16403" s="4" t="s">
        <v>6</v>
      </c>
      <c r="GJ16403" s="4" t="s">
        <v>8</v>
      </c>
      <c r="GK16403" s="4" t="s">
        <v>10</v>
      </c>
      <c r="GL16403" s="4" t="s">
        <v>10</v>
      </c>
      <c r="GM16403" s="4" t="s">
        <v>9</v>
      </c>
      <c r="GN16403" s="4" t="s">
        <v>6</v>
      </c>
      <c r="GO16403" s="4" t="s">
        <v>8</v>
      </c>
      <c r="GP16403" s="4" t="s">
        <v>10</v>
      </c>
      <c r="GQ16403" s="4" t="s">
        <v>10</v>
      </c>
      <c r="GR16403" s="4" t="s">
        <v>9</v>
      </c>
      <c r="GS16403" s="4" t="s">
        <v>6</v>
      </c>
      <c r="GT16403" s="4" t="s">
        <v>8</v>
      </c>
      <c r="GU16403" s="4" t="s">
        <v>10</v>
      </c>
      <c r="GV16403" s="4" t="s">
        <v>10</v>
      </c>
      <c r="GW16403" s="4" t="s">
        <v>9</v>
      </c>
      <c r="GX16403" s="4" t="s">
        <v>6</v>
      </c>
      <c r="GY16403" s="4" t="s">
        <v>8</v>
      </c>
      <c r="GZ16403" s="4" t="s">
        <v>10</v>
      </c>
      <c r="HA16403" s="4" t="s">
        <v>10</v>
      </c>
      <c r="HB16403" s="4" t="s">
        <v>9</v>
      </c>
      <c r="HC16403" s="4" t="s">
        <v>6</v>
      </c>
      <c r="HD16403" s="4" t="s">
        <v>8</v>
      </c>
      <c r="HE16403" s="4" t="s">
        <v>10</v>
      </c>
      <c r="HF16403" s="4" t="s">
        <v>10</v>
      </c>
      <c r="HG16403" s="4" t="s">
        <v>9</v>
      </c>
      <c r="HH16403" s="4" t="s">
        <v>6</v>
      </c>
      <c r="HI16403" s="4" t="s">
        <v>8</v>
      </c>
      <c r="HJ16403" s="4" t="s">
        <v>10</v>
      </c>
      <c r="HK16403" s="4" t="s">
        <v>10</v>
      </c>
      <c r="HL16403" s="4" t="s">
        <v>9</v>
      </c>
      <c r="HM16403" s="4" t="s">
        <v>6</v>
      </c>
      <c r="HN16403" s="4" t="s">
        <v>8</v>
      </c>
      <c r="HO16403" s="4" t="s">
        <v>10</v>
      </c>
      <c r="HP16403" s="4" t="s">
        <v>10</v>
      </c>
      <c r="HQ16403" s="4" t="s">
        <v>9</v>
      </c>
      <c r="HR16403" s="4" t="s">
        <v>6</v>
      </c>
      <c r="HS16403" s="4" t="s">
        <v>8</v>
      </c>
      <c r="HT16403" s="4" t="s">
        <v>10</v>
      </c>
      <c r="HU16403" s="4" t="s">
        <v>10</v>
      </c>
      <c r="HV16403" s="4" t="s">
        <v>9</v>
      </c>
      <c r="HW16403" s="4" t="s">
        <v>6</v>
      </c>
      <c r="HX16403" s="4" t="s">
        <v>8</v>
      </c>
    </row>
    <row r="16404" spans="1:232">
      <c r="A16404" t="n">
        <v>141344</v>
      </c>
      <c r="B16404" s="104" t="n">
        <v>257</v>
      </c>
      <c r="C16404" s="7" t="n">
        <v>7</v>
      </c>
      <c r="D16404" s="7" t="n">
        <v>65533</v>
      </c>
      <c r="E16404" s="7" t="n">
        <v>63689</v>
      </c>
      <c r="F16404" s="7" t="s">
        <v>15</v>
      </c>
      <c r="G16404" s="7" t="n">
        <f t="normal" ca="1">32-LENB(INDIRECT(ADDRESS(16404,6)))</f>
        <v>0</v>
      </c>
      <c r="H16404" s="7" t="n">
        <v>7</v>
      </c>
      <c r="I16404" s="7" t="n">
        <v>65533</v>
      </c>
      <c r="J16404" s="7" t="n">
        <v>63690</v>
      </c>
      <c r="K16404" s="7" t="s">
        <v>15</v>
      </c>
      <c r="L16404" s="7" t="n">
        <f t="normal" ca="1">32-LENB(INDIRECT(ADDRESS(16404,11)))</f>
        <v>0</v>
      </c>
      <c r="M16404" s="7" t="n">
        <v>7</v>
      </c>
      <c r="N16404" s="7" t="n">
        <v>65533</v>
      </c>
      <c r="O16404" s="7" t="n">
        <v>63691</v>
      </c>
      <c r="P16404" s="7" t="s">
        <v>15</v>
      </c>
      <c r="Q16404" s="7" t="n">
        <f t="normal" ca="1">32-LENB(INDIRECT(ADDRESS(16404,16)))</f>
        <v>0</v>
      </c>
      <c r="R16404" s="7" t="n">
        <v>7</v>
      </c>
      <c r="S16404" s="7" t="n">
        <v>65533</v>
      </c>
      <c r="T16404" s="7" t="n">
        <v>63692</v>
      </c>
      <c r="U16404" s="7" t="s">
        <v>15</v>
      </c>
      <c r="V16404" s="7" t="n">
        <f t="normal" ca="1">32-LENB(INDIRECT(ADDRESS(16404,21)))</f>
        <v>0</v>
      </c>
      <c r="W16404" s="7" t="n">
        <v>7</v>
      </c>
      <c r="X16404" s="7" t="n">
        <v>65533</v>
      </c>
      <c r="Y16404" s="7" t="n">
        <v>63693</v>
      </c>
      <c r="Z16404" s="7" t="s">
        <v>15</v>
      </c>
      <c r="AA16404" s="7" t="n">
        <f t="normal" ca="1">32-LENB(INDIRECT(ADDRESS(16404,26)))</f>
        <v>0</v>
      </c>
      <c r="AB16404" s="7" t="n">
        <v>7</v>
      </c>
      <c r="AC16404" s="7" t="n">
        <v>65533</v>
      </c>
      <c r="AD16404" s="7" t="n">
        <v>63694</v>
      </c>
      <c r="AE16404" s="7" t="s">
        <v>15</v>
      </c>
      <c r="AF16404" s="7" t="n">
        <f t="normal" ca="1">32-LENB(INDIRECT(ADDRESS(16404,31)))</f>
        <v>0</v>
      </c>
      <c r="AG16404" s="7" t="n">
        <v>7</v>
      </c>
      <c r="AH16404" s="7" t="n">
        <v>65533</v>
      </c>
      <c r="AI16404" s="7" t="n">
        <v>63695</v>
      </c>
      <c r="AJ16404" s="7" t="s">
        <v>15</v>
      </c>
      <c r="AK16404" s="7" t="n">
        <f t="normal" ca="1">32-LENB(INDIRECT(ADDRESS(16404,36)))</f>
        <v>0</v>
      </c>
      <c r="AL16404" s="7" t="n">
        <v>7</v>
      </c>
      <c r="AM16404" s="7" t="n">
        <v>65533</v>
      </c>
      <c r="AN16404" s="7" t="n">
        <v>63696</v>
      </c>
      <c r="AO16404" s="7" t="s">
        <v>15</v>
      </c>
      <c r="AP16404" s="7" t="n">
        <f t="normal" ca="1">32-LENB(INDIRECT(ADDRESS(16404,41)))</f>
        <v>0</v>
      </c>
      <c r="AQ16404" s="7" t="n">
        <v>7</v>
      </c>
      <c r="AR16404" s="7" t="n">
        <v>65533</v>
      </c>
      <c r="AS16404" s="7" t="n">
        <v>63697</v>
      </c>
      <c r="AT16404" s="7" t="s">
        <v>15</v>
      </c>
      <c r="AU16404" s="7" t="n">
        <f t="normal" ca="1">32-LENB(INDIRECT(ADDRESS(16404,46)))</f>
        <v>0</v>
      </c>
      <c r="AV16404" s="7" t="n">
        <v>7</v>
      </c>
      <c r="AW16404" s="7" t="n">
        <v>65533</v>
      </c>
      <c r="AX16404" s="7" t="n">
        <v>63698</v>
      </c>
      <c r="AY16404" s="7" t="s">
        <v>15</v>
      </c>
      <c r="AZ16404" s="7" t="n">
        <f t="normal" ca="1">32-LENB(INDIRECT(ADDRESS(16404,51)))</f>
        <v>0</v>
      </c>
      <c r="BA16404" s="7" t="n">
        <v>7</v>
      </c>
      <c r="BB16404" s="7" t="n">
        <v>65533</v>
      </c>
      <c r="BC16404" s="7" t="n">
        <v>63699</v>
      </c>
      <c r="BD16404" s="7" t="s">
        <v>15</v>
      </c>
      <c r="BE16404" s="7" t="n">
        <f t="normal" ca="1">32-LENB(INDIRECT(ADDRESS(16404,56)))</f>
        <v>0</v>
      </c>
      <c r="BF16404" s="7" t="n">
        <v>7</v>
      </c>
      <c r="BG16404" s="7" t="n">
        <v>65533</v>
      </c>
      <c r="BH16404" s="7" t="n">
        <v>63700</v>
      </c>
      <c r="BI16404" s="7" t="s">
        <v>15</v>
      </c>
      <c r="BJ16404" s="7" t="n">
        <f t="normal" ca="1">32-LENB(INDIRECT(ADDRESS(16404,61)))</f>
        <v>0</v>
      </c>
      <c r="BK16404" s="7" t="n">
        <v>7</v>
      </c>
      <c r="BL16404" s="7" t="n">
        <v>65533</v>
      </c>
      <c r="BM16404" s="7" t="n">
        <v>63701</v>
      </c>
      <c r="BN16404" s="7" t="s">
        <v>15</v>
      </c>
      <c r="BO16404" s="7" t="n">
        <f t="normal" ca="1">32-LENB(INDIRECT(ADDRESS(16404,66)))</f>
        <v>0</v>
      </c>
      <c r="BP16404" s="7" t="n">
        <v>7</v>
      </c>
      <c r="BQ16404" s="7" t="n">
        <v>65533</v>
      </c>
      <c r="BR16404" s="7" t="n">
        <v>63702</v>
      </c>
      <c r="BS16404" s="7" t="s">
        <v>15</v>
      </c>
      <c r="BT16404" s="7" t="n">
        <f t="normal" ca="1">32-LENB(INDIRECT(ADDRESS(16404,71)))</f>
        <v>0</v>
      </c>
      <c r="BU16404" s="7" t="n">
        <v>7</v>
      </c>
      <c r="BV16404" s="7" t="n">
        <v>65533</v>
      </c>
      <c r="BW16404" s="7" t="n">
        <v>63703</v>
      </c>
      <c r="BX16404" s="7" t="s">
        <v>15</v>
      </c>
      <c r="BY16404" s="7" t="n">
        <f t="normal" ca="1">32-LENB(INDIRECT(ADDRESS(16404,76)))</f>
        <v>0</v>
      </c>
      <c r="BZ16404" s="7" t="n">
        <v>7</v>
      </c>
      <c r="CA16404" s="7" t="n">
        <v>65533</v>
      </c>
      <c r="CB16404" s="7" t="n">
        <v>63704</v>
      </c>
      <c r="CC16404" s="7" t="s">
        <v>15</v>
      </c>
      <c r="CD16404" s="7" t="n">
        <f t="normal" ca="1">32-LENB(INDIRECT(ADDRESS(16404,81)))</f>
        <v>0</v>
      </c>
      <c r="CE16404" s="7" t="n">
        <v>7</v>
      </c>
      <c r="CF16404" s="7" t="n">
        <v>65533</v>
      </c>
      <c r="CG16404" s="7" t="n">
        <v>63705</v>
      </c>
      <c r="CH16404" s="7" t="s">
        <v>15</v>
      </c>
      <c r="CI16404" s="7" t="n">
        <f t="normal" ca="1">32-LENB(INDIRECT(ADDRESS(16404,86)))</f>
        <v>0</v>
      </c>
      <c r="CJ16404" s="7" t="n">
        <v>7</v>
      </c>
      <c r="CK16404" s="7" t="n">
        <v>65533</v>
      </c>
      <c r="CL16404" s="7" t="n">
        <v>63706</v>
      </c>
      <c r="CM16404" s="7" t="s">
        <v>15</v>
      </c>
      <c r="CN16404" s="7" t="n">
        <f t="normal" ca="1">32-LENB(INDIRECT(ADDRESS(16404,91)))</f>
        <v>0</v>
      </c>
      <c r="CO16404" s="7" t="n">
        <v>7</v>
      </c>
      <c r="CP16404" s="7" t="n">
        <v>65533</v>
      </c>
      <c r="CQ16404" s="7" t="n">
        <v>63707</v>
      </c>
      <c r="CR16404" s="7" t="s">
        <v>15</v>
      </c>
      <c r="CS16404" s="7" t="n">
        <f t="normal" ca="1">32-LENB(INDIRECT(ADDRESS(16404,96)))</f>
        <v>0</v>
      </c>
      <c r="CT16404" s="7" t="n">
        <v>7</v>
      </c>
      <c r="CU16404" s="7" t="n">
        <v>65533</v>
      </c>
      <c r="CV16404" s="7" t="n">
        <v>63708</v>
      </c>
      <c r="CW16404" s="7" t="s">
        <v>15</v>
      </c>
      <c r="CX16404" s="7" t="n">
        <f t="normal" ca="1">32-LENB(INDIRECT(ADDRESS(16404,101)))</f>
        <v>0</v>
      </c>
      <c r="CY16404" s="7" t="n">
        <v>7</v>
      </c>
      <c r="CZ16404" s="7" t="n">
        <v>65533</v>
      </c>
      <c r="DA16404" s="7" t="n">
        <v>63709</v>
      </c>
      <c r="DB16404" s="7" t="s">
        <v>15</v>
      </c>
      <c r="DC16404" s="7" t="n">
        <f t="normal" ca="1">32-LENB(INDIRECT(ADDRESS(16404,106)))</f>
        <v>0</v>
      </c>
      <c r="DD16404" s="7" t="n">
        <v>7</v>
      </c>
      <c r="DE16404" s="7" t="n">
        <v>65533</v>
      </c>
      <c r="DF16404" s="7" t="n">
        <v>63710</v>
      </c>
      <c r="DG16404" s="7" t="s">
        <v>15</v>
      </c>
      <c r="DH16404" s="7" t="n">
        <f t="normal" ca="1">32-LENB(INDIRECT(ADDRESS(16404,111)))</f>
        <v>0</v>
      </c>
      <c r="DI16404" s="7" t="n">
        <v>7</v>
      </c>
      <c r="DJ16404" s="7" t="n">
        <v>65533</v>
      </c>
      <c r="DK16404" s="7" t="n">
        <v>63711</v>
      </c>
      <c r="DL16404" s="7" t="s">
        <v>15</v>
      </c>
      <c r="DM16404" s="7" t="n">
        <f t="normal" ca="1">32-LENB(INDIRECT(ADDRESS(16404,116)))</f>
        <v>0</v>
      </c>
      <c r="DN16404" s="7" t="n">
        <v>7</v>
      </c>
      <c r="DO16404" s="7" t="n">
        <v>65533</v>
      </c>
      <c r="DP16404" s="7" t="n">
        <v>63712</v>
      </c>
      <c r="DQ16404" s="7" t="s">
        <v>15</v>
      </c>
      <c r="DR16404" s="7" t="n">
        <f t="normal" ca="1">32-LENB(INDIRECT(ADDRESS(16404,121)))</f>
        <v>0</v>
      </c>
      <c r="DS16404" s="7" t="n">
        <v>7</v>
      </c>
      <c r="DT16404" s="7" t="n">
        <v>65533</v>
      </c>
      <c r="DU16404" s="7" t="n">
        <v>63713</v>
      </c>
      <c r="DV16404" s="7" t="s">
        <v>15</v>
      </c>
      <c r="DW16404" s="7" t="n">
        <f t="normal" ca="1">32-LENB(INDIRECT(ADDRESS(16404,126)))</f>
        <v>0</v>
      </c>
      <c r="DX16404" s="7" t="n">
        <v>7</v>
      </c>
      <c r="DY16404" s="7" t="n">
        <v>65533</v>
      </c>
      <c r="DZ16404" s="7" t="n">
        <v>63714</v>
      </c>
      <c r="EA16404" s="7" t="s">
        <v>15</v>
      </c>
      <c r="EB16404" s="7" t="n">
        <f t="normal" ca="1">32-LENB(INDIRECT(ADDRESS(16404,131)))</f>
        <v>0</v>
      </c>
      <c r="EC16404" s="7" t="n">
        <v>7</v>
      </c>
      <c r="ED16404" s="7" t="n">
        <v>65533</v>
      </c>
      <c r="EE16404" s="7" t="n">
        <v>63715</v>
      </c>
      <c r="EF16404" s="7" t="s">
        <v>15</v>
      </c>
      <c r="EG16404" s="7" t="n">
        <f t="normal" ca="1">32-LENB(INDIRECT(ADDRESS(16404,136)))</f>
        <v>0</v>
      </c>
      <c r="EH16404" s="7" t="n">
        <v>7</v>
      </c>
      <c r="EI16404" s="7" t="n">
        <v>65533</v>
      </c>
      <c r="EJ16404" s="7" t="n">
        <v>63716</v>
      </c>
      <c r="EK16404" s="7" t="s">
        <v>15</v>
      </c>
      <c r="EL16404" s="7" t="n">
        <f t="normal" ca="1">32-LENB(INDIRECT(ADDRESS(16404,141)))</f>
        <v>0</v>
      </c>
      <c r="EM16404" s="7" t="n">
        <v>7</v>
      </c>
      <c r="EN16404" s="7" t="n">
        <v>65533</v>
      </c>
      <c r="EO16404" s="7" t="n">
        <v>63717</v>
      </c>
      <c r="EP16404" s="7" t="s">
        <v>15</v>
      </c>
      <c r="EQ16404" s="7" t="n">
        <f t="normal" ca="1">32-LENB(INDIRECT(ADDRESS(16404,146)))</f>
        <v>0</v>
      </c>
      <c r="ER16404" s="7" t="n">
        <v>7</v>
      </c>
      <c r="ES16404" s="7" t="n">
        <v>65533</v>
      </c>
      <c r="ET16404" s="7" t="n">
        <v>63718</v>
      </c>
      <c r="EU16404" s="7" t="s">
        <v>15</v>
      </c>
      <c r="EV16404" s="7" t="n">
        <f t="normal" ca="1">32-LENB(INDIRECT(ADDRESS(16404,151)))</f>
        <v>0</v>
      </c>
      <c r="EW16404" s="7" t="n">
        <v>7</v>
      </c>
      <c r="EX16404" s="7" t="n">
        <v>65533</v>
      </c>
      <c r="EY16404" s="7" t="n">
        <v>63719</v>
      </c>
      <c r="EZ16404" s="7" t="s">
        <v>15</v>
      </c>
      <c r="FA16404" s="7" t="n">
        <f t="normal" ca="1">32-LENB(INDIRECT(ADDRESS(16404,156)))</f>
        <v>0</v>
      </c>
      <c r="FB16404" s="7" t="n">
        <v>7</v>
      </c>
      <c r="FC16404" s="7" t="n">
        <v>65533</v>
      </c>
      <c r="FD16404" s="7" t="n">
        <v>63720</v>
      </c>
      <c r="FE16404" s="7" t="s">
        <v>15</v>
      </c>
      <c r="FF16404" s="7" t="n">
        <f t="normal" ca="1">32-LENB(INDIRECT(ADDRESS(16404,161)))</f>
        <v>0</v>
      </c>
      <c r="FG16404" s="7" t="n">
        <v>7</v>
      </c>
      <c r="FH16404" s="7" t="n">
        <v>65533</v>
      </c>
      <c r="FI16404" s="7" t="n">
        <v>63721</v>
      </c>
      <c r="FJ16404" s="7" t="s">
        <v>15</v>
      </c>
      <c r="FK16404" s="7" t="n">
        <f t="normal" ca="1">32-LENB(INDIRECT(ADDRESS(16404,166)))</f>
        <v>0</v>
      </c>
      <c r="FL16404" s="7" t="n">
        <v>7</v>
      </c>
      <c r="FM16404" s="7" t="n">
        <v>65533</v>
      </c>
      <c r="FN16404" s="7" t="n">
        <v>63722</v>
      </c>
      <c r="FO16404" s="7" t="s">
        <v>15</v>
      </c>
      <c r="FP16404" s="7" t="n">
        <f t="normal" ca="1">32-LENB(INDIRECT(ADDRESS(16404,171)))</f>
        <v>0</v>
      </c>
      <c r="FQ16404" s="7" t="n">
        <v>7</v>
      </c>
      <c r="FR16404" s="7" t="n">
        <v>65533</v>
      </c>
      <c r="FS16404" s="7" t="n">
        <v>63723</v>
      </c>
      <c r="FT16404" s="7" t="s">
        <v>15</v>
      </c>
      <c r="FU16404" s="7" t="n">
        <f t="normal" ca="1">32-LENB(INDIRECT(ADDRESS(16404,176)))</f>
        <v>0</v>
      </c>
      <c r="FV16404" s="7" t="n">
        <v>7</v>
      </c>
      <c r="FW16404" s="7" t="n">
        <v>65533</v>
      </c>
      <c r="FX16404" s="7" t="n">
        <v>63724</v>
      </c>
      <c r="FY16404" s="7" t="s">
        <v>15</v>
      </c>
      <c r="FZ16404" s="7" t="n">
        <f t="normal" ca="1">32-LENB(INDIRECT(ADDRESS(16404,181)))</f>
        <v>0</v>
      </c>
      <c r="GA16404" s="7" t="n">
        <v>7</v>
      </c>
      <c r="GB16404" s="7" t="n">
        <v>65533</v>
      </c>
      <c r="GC16404" s="7" t="n">
        <v>63725</v>
      </c>
      <c r="GD16404" s="7" t="s">
        <v>15</v>
      </c>
      <c r="GE16404" s="7" t="n">
        <f t="normal" ca="1">32-LENB(INDIRECT(ADDRESS(16404,186)))</f>
        <v>0</v>
      </c>
      <c r="GF16404" s="7" t="n">
        <v>7</v>
      </c>
      <c r="GG16404" s="7" t="n">
        <v>65533</v>
      </c>
      <c r="GH16404" s="7" t="n">
        <v>63726</v>
      </c>
      <c r="GI16404" s="7" t="s">
        <v>15</v>
      </c>
      <c r="GJ16404" s="7" t="n">
        <f t="normal" ca="1">32-LENB(INDIRECT(ADDRESS(16404,191)))</f>
        <v>0</v>
      </c>
      <c r="GK16404" s="7" t="n">
        <v>7</v>
      </c>
      <c r="GL16404" s="7" t="n">
        <v>65533</v>
      </c>
      <c r="GM16404" s="7" t="n">
        <v>63727</v>
      </c>
      <c r="GN16404" s="7" t="s">
        <v>15</v>
      </c>
      <c r="GO16404" s="7" t="n">
        <f t="normal" ca="1">32-LENB(INDIRECT(ADDRESS(16404,196)))</f>
        <v>0</v>
      </c>
      <c r="GP16404" s="7" t="n">
        <v>7</v>
      </c>
      <c r="GQ16404" s="7" t="n">
        <v>65533</v>
      </c>
      <c r="GR16404" s="7" t="n">
        <v>63728</v>
      </c>
      <c r="GS16404" s="7" t="s">
        <v>15</v>
      </c>
      <c r="GT16404" s="7" t="n">
        <f t="normal" ca="1">32-LENB(INDIRECT(ADDRESS(16404,201)))</f>
        <v>0</v>
      </c>
      <c r="GU16404" s="7" t="n">
        <v>7</v>
      </c>
      <c r="GV16404" s="7" t="n">
        <v>65533</v>
      </c>
      <c r="GW16404" s="7" t="n">
        <v>63729</v>
      </c>
      <c r="GX16404" s="7" t="s">
        <v>15</v>
      </c>
      <c r="GY16404" s="7" t="n">
        <f t="normal" ca="1">32-LENB(INDIRECT(ADDRESS(16404,206)))</f>
        <v>0</v>
      </c>
      <c r="GZ16404" s="7" t="n">
        <v>7</v>
      </c>
      <c r="HA16404" s="7" t="n">
        <v>65533</v>
      </c>
      <c r="HB16404" s="7" t="n">
        <v>63730</v>
      </c>
      <c r="HC16404" s="7" t="s">
        <v>15</v>
      </c>
      <c r="HD16404" s="7" t="n">
        <f t="normal" ca="1">32-LENB(INDIRECT(ADDRESS(16404,211)))</f>
        <v>0</v>
      </c>
      <c r="HE16404" s="7" t="n">
        <v>7</v>
      </c>
      <c r="HF16404" s="7" t="n">
        <v>65533</v>
      </c>
      <c r="HG16404" s="7" t="n">
        <v>63731</v>
      </c>
      <c r="HH16404" s="7" t="s">
        <v>15</v>
      </c>
      <c r="HI16404" s="7" t="n">
        <f t="normal" ca="1">32-LENB(INDIRECT(ADDRESS(16404,216)))</f>
        <v>0</v>
      </c>
      <c r="HJ16404" s="7" t="n">
        <v>7</v>
      </c>
      <c r="HK16404" s="7" t="n">
        <v>65533</v>
      </c>
      <c r="HL16404" s="7" t="n">
        <v>63732</v>
      </c>
      <c r="HM16404" s="7" t="s">
        <v>15</v>
      </c>
      <c r="HN16404" s="7" t="n">
        <f t="normal" ca="1">32-LENB(INDIRECT(ADDRESS(16404,221)))</f>
        <v>0</v>
      </c>
      <c r="HO16404" s="7" t="n">
        <v>7</v>
      </c>
      <c r="HP16404" s="7" t="n">
        <v>65533</v>
      </c>
      <c r="HQ16404" s="7" t="n">
        <v>63733</v>
      </c>
      <c r="HR16404" s="7" t="s">
        <v>15</v>
      </c>
      <c r="HS16404" s="7" t="n">
        <f t="normal" ca="1">32-LENB(INDIRECT(ADDRESS(16404,226)))</f>
        <v>0</v>
      </c>
      <c r="HT16404" s="7" t="n">
        <v>0</v>
      </c>
      <c r="HU16404" s="7" t="n">
        <v>65533</v>
      </c>
      <c r="HV16404" s="7" t="n">
        <v>0</v>
      </c>
      <c r="HW16404" s="7" t="s">
        <v>15</v>
      </c>
      <c r="HX16404" s="7" t="n">
        <f t="normal" ca="1">32-LENB(INDIRECT(ADDRESS(16404,231)))</f>
        <v>0</v>
      </c>
    </row>
    <row r="16405" spans="1:232">
      <c r="A16405" t="s">
        <v>4</v>
      </c>
      <c r="B16405" s="4" t="s">
        <v>5</v>
      </c>
    </row>
    <row r="16406" spans="1:232">
      <c r="A16406" t="n">
        <v>143184</v>
      </c>
      <c r="B16406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2025-09-06T21:46:57</dcterms:created>
  <dcterms:modified xsi:type="dcterms:W3CDTF">2025-09-06T21:46:57</dcterms:modified>
</cp:coreProperties>
</file>